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B7FC59B9-5D83-4C4A-A2BD-62EECB31F5AD}" xr6:coauthVersionLast="47" xr6:coauthVersionMax="47" xr10:uidLastSave="{00000000-0000-0000-0000-000000000000}"/>
  <workbookProtection workbookAlgorithmName="SHA-512" workbookHashValue="SpAfpfYkcW5xxz03iTS4wzsJmcBarGUsOjA51bRUWTlxVvvKpuz8V/+QpDLzuTdZGkgnyWkETDb4niVGFw64WQ==" workbookSaltValue="C2Y22//FcdAi/NLdn0nFUA==" workbookSpinCount="100000" lockStructure="1"/>
  <bookViews>
    <workbookView xWindow="-120" yWindow="-120" windowWidth="29040" windowHeight="15840" tabRatio="937" firstSheet="3" activeTab="3" xr2:uid="{D8099482-BE17-41CB-A8D3-0AB253B5A937}"/>
  </bookViews>
  <sheets>
    <sheet name="選択肢①" sheetId="6" state="hidden" r:id="rId1"/>
    <sheet name="排出活動_Master" sheetId="33" state="hidden" r:id="rId2"/>
    <sheet name="事務局利用⇒" sheetId="53" state="hidden" r:id="rId3"/>
    <sheet name="凡例" sheetId="2" r:id="rId4"/>
    <sheet name="S1" sheetId="3" r:id="rId5"/>
    <sheet name="S2" sheetId="4" r:id="rId6"/>
    <sheet name="S3" sheetId="14" r:id="rId7"/>
    <sheet name="S4" sheetId="13" r:id="rId8"/>
    <sheet name="S5" sheetId="15" r:id="rId9"/>
    <sheet name="S6" sheetId="16" r:id="rId10"/>
    <sheet name="S7-S00001" sheetId="18" r:id="rId11"/>
    <sheet name="S8-S00001" sheetId="47" r:id="rId12"/>
    <sheet name="S7-S00002" sheetId="69" r:id="rId13"/>
    <sheet name="S8-S00002" sheetId="70" r:id="rId14"/>
    <sheet name="S7-S00003" sheetId="71" r:id="rId15"/>
    <sheet name="S8-S00003" sheetId="72" r:id="rId16"/>
    <sheet name="S7-S00004" sheetId="73" r:id="rId17"/>
    <sheet name="S8-S00004" sheetId="74" r:id="rId18"/>
    <sheet name="S7-S00005" sheetId="75" r:id="rId19"/>
    <sheet name="S8-S00005" sheetId="76" r:id="rId20"/>
    <sheet name="S7-S00006" sheetId="77" r:id="rId21"/>
    <sheet name="S8-S00006" sheetId="78" r:id="rId22"/>
    <sheet name="S7-S00007" sheetId="79" r:id="rId23"/>
    <sheet name="S8-S00007" sheetId="80" r:id="rId24"/>
    <sheet name="S7-S00008" sheetId="81" r:id="rId25"/>
    <sheet name="S8-S00008" sheetId="82" r:id="rId26"/>
    <sheet name="S7-S00009" sheetId="83" r:id="rId27"/>
    <sheet name="S8-S00009" sheetId="84" r:id="rId28"/>
    <sheet name="S7-S00010" sheetId="85" r:id="rId29"/>
    <sheet name="S8-S00010" sheetId="86" r:id="rId30"/>
    <sheet name="SA" sheetId="54" r:id="rId31"/>
    <sheet name="SB" sheetId="19" r:id="rId32"/>
    <sheet name="階層1.2 使用量" sheetId="36" r:id="rId33"/>
    <sheet name="階層3 使用量" sheetId="37" r:id="rId34"/>
  </sheets>
  <definedNames>
    <definedName name="_xlnm._FilterDatabase" localSheetId="11" hidden="1">'S8-S00001'!$A$9:$BA$107</definedName>
    <definedName name="_xlnm._FilterDatabase" localSheetId="13" hidden="1">'S8-S00002'!$A$9:$BA$107</definedName>
    <definedName name="_xlnm._FilterDatabase" localSheetId="15" hidden="1">'S8-S00003'!$A$9:$BA$107</definedName>
    <definedName name="_xlnm._FilterDatabase" localSheetId="17" hidden="1">'S8-S00004'!$A$9:$BA$107</definedName>
    <definedName name="_xlnm._FilterDatabase" localSheetId="19" hidden="1">'S8-S00005'!$A$9:$BA$107</definedName>
    <definedName name="_xlnm._FilterDatabase" localSheetId="21" hidden="1">'S8-S00006'!$A$9:$BA$107</definedName>
    <definedName name="_xlnm._FilterDatabase" localSheetId="23" hidden="1">'S8-S00007'!$A$9:$BA$107</definedName>
    <definedName name="_xlnm._FilterDatabase" localSheetId="25" hidden="1">'S8-S00008'!$A$9:$BA$107</definedName>
    <definedName name="_xlnm._FilterDatabase" localSheetId="27" hidden="1">'S8-S00009'!$A$9:$BA$107</definedName>
    <definedName name="_xlnm._FilterDatabase" localSheetId="29" hidden="1">'S8-S00010'!$A$9:$BA$107</definedName>
    <definedName name="_xlnm._FilterDatabase" localSheetId="1" hidden="1">排出活動_Master!$L$4:$W$577</definedName>
    <definedName name="_xlnm.Print_Area" localSheetId="4">'S1'!$A$2:$O$58</definedName>
    <definedName name="_xlnm.Print_Area" localSheetId="5">'S2'!$A$2:$AV$42</definedName>
    <definedName name="_xlnm.Print_Area" localSheetId="6">'S3'!$A$1:$F$21</definedName>
    <definedName name="_xlnm.Print_Area" localSheetId="7">'S4'!$A$1:$E$18</definedName>
    <definedName name="_xlnm.Print_Area" localSheetId="8">'S5'!$A$1:$M$20</definedName>
    <definedName name="_xlnm.Print_Area" localSheetId="9">'S6'!$A$1:$J$19</definedName>
    <definedName name="_xlnm.Print_Area" localSheetId="11">'S8-S00001'!$A$1:$AJ$210</definedName>
    <definedName name="_xlnm.Print_Area" localSheetId="13">'S8-S00002'!$A$1:$AJ$210</definedName>
    <definedName name="_xlnm.Print_Area" localSheetId="15">'S8-S00003'!$A$1:$AJ$210</definedName>
    <definedName name="_xlnm.Print_Area" localSheetId="17">'S8-S00004'!$A$1:$AJ$210</definedName>
    <definedName name="_xlnm.Print_Area" localSheetId="19">'S8-S00005'!$A$1:$AJ$210</definedName>
    <definedName name="_xlnm.Print_Area" localSheetId="21">'S8-S00006'!$A$1:$AJ$210</definedName>
    <definedName name="_xlnm.Print_Area" localSheetId="23">'S8-S00007'!$A$1:$AJ$210</definedName>
    <definedName name="_xlnm.Print_Area" localSheetId="25">'S8-S00008'!$A$1:$AJ$210</definedName>
    <definedName name="_xlnm.Print_Area" localSheetId="27">'S8-S00009'!$A$1:$AJ$210</definedName>
    <definedName name="_xlnm.Print_Area" localSheetId="29">'S8-S00010'!$A$1:$AJ$210</definedName>
    <definedName name="_xlnm.Print_Titles" localSheetId="6">'S3'!$1:$7</definedName>
    <definedName name="_xlnm.Print_Titles" localSheetId="7">'S4'!$1:$7</definedName>
    <definedName name="_xlnm.Print_Titles" localSheetId="8">'S5'!$1:$9</definedName>
    <definedName name="間接クレ">選択肢①!$F$45:$F$51</definedName>
    <definedName name="直接クレ">選択肢①!$F$45:$F$48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09" i="86" l="1" a="1"/>
  <c r="W209" i="86" s="1"/>
  <c r="AC209" i="86" s="1"/>
  <c r="V209" i="86" a="1"/>
  <c r="V209" i="86" s="1"/>
  <c r="AL209" i="86" s="1"/>
  <c r="Q209" i="86"/>
  <c r="K209" i="86"/>
  <c r="W208" i="86" a="1"/>
  <c r="W208" i="86" s="1"/>
  <c r="AC208" i="86" s="1"/>
  <c r="V208" i="86" a="1"/>
  <c r="V208" i="86" s="1"/>
  <c r="AL208" i="86" s="1"/>
  <c r="Q208" i="86"/>
  <c r="K208" i="86"/>
  <c r="W207" i="86" a="1"/>
  <c r="W207" i="86" s="1"/>
  <c r="AC207" i="86" s="1"/>
  <c r="V207" i="86" a="1"/>
  <c r="V207" i="86" s="1"/>
  <c r="AL207" i="86" s="1"/>
  <c r="Q207" i="86"/>
  <c r="K207" i="86"/>
  <c r="W206" i="86" a="1"/>
  <c r="W206" i="86" s="1"/>
  <c r="AC206" i="86" s="1"/>
  <c r="V206" i="86" a="1"/>
  <c r="V206" i="86" s="1"/>
  <c r="AL206" i="86" s="1"/>
  <c r="Q206" i="86"/>
  <c r="K206" i="86"/>
  <c r="W205" i="86" a="1"/>
  <c r="W205" i="86" s="1"/>
  <c r="AC205" i="86" s="1"/>
  <c r="V205" i="86" a="1"/>
  <c r="V205" i="86" s="1"/>
  <c r="AL205" i="86" s="1"/>
  <c r="Q205" i="86"/>
  <c r="K205" i="86"/>
  <c r="W204" i="86" a="1"/>
  <c r="W204" i="86" s="1"/>
  <c r="AC204" i="86" s="1"/>
  <c r="V204" i="86" a="1"/>
  <c r="V204" i="86" s="1"/>
  <c r="AL204" i="86" s="1"/>
  <c r="Q204" i="86"/>
  <c r="K204" i="86"/>
  <c r="W203" i="86" a="1"/>
  <c r="W203" i="86" s="1"/>
  <c r="AC203" i="86" s="1"/>
  <c r="V203" i="86" a="1"/>
  <c r="V203" i="86" s="1"/>
  <c r="AL203" i="86" s="1"/>
  <c r="Q203" i="86"/>
  <c r="K203" i="86"/>
  <c r="W202" i="86" a="1"/>
  <c r="W202" i="86" s="1"/>
  <c r="AC202" i="86" s="1"/>
  <c r="V202" i="86" a="1"/>
  <c r="V202" i="86" s="1"/>
  <c r="AL202" i="86" s="1"/>
  <c r="Q202" i="86"/>
  <c r="K202" i="86"/>
  <c r="W201" i="86" a="1"/>
  <c r="W201" i="86" s="1"/>
  <c r="AC201" i="86" s="1"/>
  <c r="V201" i="86" a="1"/>
  <c r="V201" i="86" s="1"/>
  <c r="AL201" i="86" s="1"/>
  <c r="Q201" i="86"/>
  <c r="K201" i="86"/>
  <c r="W200" i="86" a="1"/>
  <c r="W200" i="86" s="1"/>
  <c r="AC200" i="86" s="1"/>
  <c r="V200" i="86" a="1"/>
  <c r="V200" i="86" s="1"/>
  <c r="AL200" i="86" s="1"/>
  <c r="Q200" i="86"/>
  <c r="K200" i="86"/>
  <c r="W199" i="86" a="1"/>
  <c r="W199" i="86" s="1"/>
  <c r="AC199" i="86" s="1"/>
  <c r="V199" i="86" a="1"/>
  <c r="V199" i="86" s="1"/>
  <c r="AL199" i="86" s="1"/>
  <c r="Q199" i="86"/>
  <c r="K199" i="86"/>
  <c r="W198" i="86" a="1"/>
  <c r="W198" i="86" s="1"/>
  <c r="AC198" i="86" s="1"/>
  <c r="V198" i="86" a="1"/>
  <c r="V198" i="86" s="1"/>
  <c r="AL198" i="86" s="1"/>
  <c r="Q198" i="86"/>
  <c r="K198" i="86"/>
  <c r="W197" i="86" a="1"/>
  <c r="W197" i="86" s="1"/>
  <c r="AC197" i="86" s="1"/>
  <c r="V197" i="86" a="1"/>
  <c r="V197" i="86" s="1"/>
  <c r="AL197" i="86" s="1"/>
  <c r="Q197" i="86"/>
  <c r="K197" i="86"/>
  <c r="W196" i="86" a="1"/>
  <c r="W196" i="86" s="1"/>
  <c r="AC196" i="86" s="1"/>
  <c r="V196" i="86" a="1"/>
  <c r="V196" i="86" s="1"/>
  <c r="AL196" i="86" s="1"/>
  <c r="Q196" i="86"/>
  <c r="K196" i="86"/>
  <c r="W195" i="86" a="1"/>
  <c r="W195" i="86" s="1"/>
  <c r="AC195" i="86" s="1"/>
  <c r="V195" i="86" a="1"/>
  <c r="V195" i="86" s="1"/>
  <c r="AL195" i="86" s="1"/>
  <c r="Q195" i="86"/>
  <c r="K195" i="86"/>
  <c r="W194" i="86" a="1"/>
  <c r="W194" i="86" s="1"/>
  <c r="AC194" i="86" s="1"/>
  <c r="V194" i="86" a="1"/>
  <c r="V194" i="86" s="1"/>
  <c r="AL194" i="86" s="1"/>
  <c r="Q194" i="86"/>
  <c r="K194" i="86"/>
  <c r="W193" i="86" a="1"/>
  <c r="W193" i="86" s="1"/>
  <c r="AC193" i="86" s="1"/>
  <c r="V193" i="86" a="1"/>
  <c r="V193" i="86" s="1"/>
  <c r="AL193" i="86" s="1"/>
  <c r="Q193" i="86"/>
  <c r="K193" i="86"/>
  <c r="W192" i="86" a="1"/>
  <c r="W192" i="86" s="1"/>
  <c r="AC192" i="86" s="1"/>
  <c r="V192" i="86" a="1"/>
  <c r="V192" i="86" s="1"/>
  <c r="AL192" i="86" s="1"/>
  <c r="Q192" i="86"/>
  <c r="K192" i="86"/>
  <c r="W191" i="86" a="1"/>
  <c r="W191" i="86" s="1"/>
  <c r="AC191" i="86" s="1"/>
  <c r="V191" i="86" a="1"/>
  <c r="V191" i="86" s="1"/>
  <c r="AL191" i="86" s="1"/>
  <c r="Q191" i="86"/>
  <c r="K191" i="86"/>
  <c r="W190" i="86" a="1"/>
  <c r="W190" i="86" s="1"/>
  <c r="AC190" i="86" s="1"/>
  <c r="V190" i="86" a="1"/>
  <c r="V190" i="86" s="1"/>
  <c r="AL190" i="86" s="1"/>
  <c r="Q190" i="86"/>
  <c r="K190" i="86"/>
  <c r="W189" i="86" a="1"/>
  <c r="W189" i="86" s="1"/>
  <c r="AC189" i="86" s="1"/>
  <c r="V189" i="86" a="1"/>
  <c r="V189" i="86" s="1"/>
  <c r="AL189" i="86" s="1"/>
  <c r="Q189" i="86"/>
  <c r="K189" i="86"/>
  <c r="W188" i="86" a="1"/>
  <c r="W188" i="86" s="1"/>
  <c r="AC188" i="86" s="1"/>
  <c r="V188" i="86" a="1"/>
  <c r="V188" i="86" s="1"/>
  <c r="AL188" i="86" s="1"/>
  <c r="Q188" i="86"/>
  <c r="K188" i="86"/>
  <c r="W187" i="86" a="1"/>
  <c r="W187" i="86" s="1"/>
  <c r="AC187" i="86" s="1"/>
  <c r="V187" i="86" a="1"/>
  <c r="V187" i="86" s="1"/>
  <c r="AL187" i="86" s="1"/>
  <c r="Q187" i="86"/>
  <c r="K187" i="86"/>
  <c r="W186" i="86" a="1"/>
  <c r="W186" i="86" s="1"/>
  <c r="AC186" i="86" s="1"/>
  <c r="V186" i="86" a="1"/>
  <c r="V186" i="86" s="1"/>
  <c r="AL186" i="86" s="1"/>
  <c r="Q186" i="86"/>
  <c r="K186" i="86"/>
  <c r="W185" i="86" a="1"/>
  <c r="W185" i="86" s="1"/>
  <c r="AC185" i="86" s="1"/>
  <c r="V185" i="86" a="1"/>
  <c r="V185" i="86" s="1"/>
  <c r="AL185" i="86" s="1"/>
  <c r="Q185" i="86"/>
  <c r="K185" i="86"/>
  <c r="W184" i="86" a="1"/>
  <c r="W184" i="86" s="1"/>
  <c r="AC184" i="86" s="1"/>
  <c r="V184" i="86" a="1"/>
  <c r="V184" i="86" s="1"/>
  <c r="AL184" i="86" s="1"/>
  <c r="Q184" i="86"/>
  <c r="K184" i="86"/>
  <c r="W183" i="86" a="1"/>
  <c r="W183" i="86" s="1"/>
  <c r="AC183" i="86" s="1"/>
  <c r="V183" i="86" a="1"/>
  <c r="V183" i="86" s="1"/>
  <c r="AL183" i="86" s="1"/>
  <c r="Q183" i="86"/>
  <c r="K183" i="86"/>
  <c r="W182" i="86" a="1"/>
  <c r="W182" i="86" s="1"/>
  <c r="AC182" i="86" s="1"/>
  <c r="V182" i="86" a="1"/>
  <c r="V182" i="86" s="1"/>
  <c r="AL182" i="86" s="1"/>
  <c r="Q182" i="86"/>
  <c r="K182" i="86"/>
  <c r="W181" i="86" a="1"/>
  <c r="W181" i="86" s="1"/>
  <c r="AC181" i="86" s="1"/>
  <c r="V181" i="86" a="1"/>
  <c r="V181" i="86" s="1"/>
  <c r="AL181" i="86" s="1"/>
  <c r="Q181" i="86"/>
  <c r="K181" i="86"/>
  <c r="W180" i="86" a="1"/>
  <c r="W180" i="86" s="1"/>
  <c r="AC180" i="86" s="1"/>
  <c r="V180" i="86" a="1"/>
  <c r="V180" i="86" s="1"/>
  <c r="AL180" i="86" s="1"/>
  <c r="Q180" i="86"/>
  <c r="K180" i="86"/>
  <c r="W179" i="86" a="1"/>
  <c r="W179" i="86" s="1"/>
  <c r="AC179" i="86" s="1"/>
  <c r="V179" i="86" a="1"/>
  <c r="V179" i="86" s="1"/>
  <c r="AL179" i="86" s="1"/>
  <c r="Q179" i="86"/>
  <c r="K179" i="86"/>
  <c r="W178" i="86" a="1"/>
  <c r="W178" i="86" s="1"/>
  <c r="AC178" i="86" s="1"/>
  <c r="V178" i="86" a="1"/>
  <c r="V178" i="86" s="1"/>
  <c r="AL178" i="86" s="1"/>
  <c r="Q178" i="86"/>
  <c r="K178" i="86"/>
  <c r="W177" i="86" a="1"/>
  <c r="W177" i="86" s="1"/>
  <c r="AC177" i="86" s="1"/>
  <c r="V177" i="86" a="1"/>
  <c r="V177" i="86" s="1"/>
  <c r="AL177" i="86" s="1"/>
  <c r="Q177" i="86"/>
  <c r="K177" i="86"/>
  <c r="W176" i="86" a="1"/>
  <c r="W176" i="86" s="1"/>
  <c r="AC176" i="86" s="1"/>
  <c r="V176" i="86" a="1"/>
  <c r="V176" i="86" s="1"/>
  <c r="AL176" i="86" s="1"/>
  <c r="Q176" i="86"/>
  <c r="K176" i="86"/>
  <c r="W175" i="86" a="1"/>
  <c r="W175" i="86" s="1"/>
  <c r="AC175" i="86" s="1"/>
  <c r="V175" i="86" a="1"/>
  <c r="V175" i="86" s="1"/>
  <c r="AL175" i="86" s="1"/>
  <c r="Q175" i="86"/>
  <c r="K175" i="86"/>
  <c r="W174" i="86" a="1"/>
  <c r="W174" i="86" s="1"/>
  <c r="AC174" i="86" s="1"/>
  <c r="V174" i="86" a="1"/>
  <c r="V174" i="86" s="1"/>
  <c r="AL174" i="86" s="1"/>
  <c r="Q174" i="86"/>
  <c r="K174" i="86"/>
  <c r="W173" i="86" a="1"/>
  <c r="W173" i="86" s="1"/>
  <c r="AC173" i="86" s="1"/>
  <c r="V173" i="86" a="1"/>
  <c r="V173" i="86" s="1"/>
  <c r="AL173" i="86" s="1"/>
  <c r="Q173" i="86"/>
  <c r="K173" i="86"/>
  <c r="W172" i="86" a="1"/>
  <c r="W172" i="86" s="1"/>
  <c r="AC172" i="86" s="1"/>
  <c r="V172" i="86" a="1"/>
  <c r="V172" i="86" s="1"/>
  <c r="AL172" i="86" s="1"/>
  <c r="Q172" i="86"/>
  <c r="K172" i="86"/>
  <c r="W171" i="86" a="1"/>
  <c r="W171" i="86" s="1"/>
  <c r="AC171" i="86" s="1"/>
  <c r="V171" i="86" a="1"/>
  <c r="V171" i="86" s="1"/>
  <c r="AL171" i="86" s="1"/>
  <c r="Q171" i="86"/>
  <c r="K171" i="86"/>
  <c r="W170" i="86" a="1"/>
  <c r="W170" i="86" s="1"/>
  <c r="AC170" i="86" s="1"/>
  <c r="V170" i="86" a="1"/>
  <c r="V170" i="86" s="1"/>
  <c r="AL170" i="86" s="1"/>
  <c r="Q170" i="86"/>
  <c r="K170" i="86"/>
  <c r="W169" i="86" a="1"/>
  <c r="W169" i="86" s="1"/>
  <c r="AC169" i="86" s="1"/>
  <c r="V169" i="86" a="1"/>
  <c r="V169" i="86" s="1"/>
  <c r="AL169" i="86" s="1"/>
  <c r="Q169" i="86"/>
  <c r="K169" i="86"/>
  <c r="W168" i="86" a="1"/>
  <c r="W168" i="86" s="1"/>
  <c r="AC168" i="86" s="1"/>
  <c r="V168" i="86" a="1"/>
  <c r="V168" i="86" s="1"/>
  <c r="AL168" i="86" s="1"/>
  <c r="Q168" i="86"/>
  <c r="K168" i="86"/>
  <c r="W167" i="86" a="1"/>
  <c r="W167" i="86" s="1"/>
  <c r="AC167" i="86" s="1"/>
  <c r="V167" i="86" a="1"/>
  <c r="V167" i="86" s="1"/>
  <c r="AL167" i="86" s="1"/>
  <c r="Q167" i="86"/>
  <c r="K167" i="86"/>
  <c r="W166" i="86" a="1"/>
  <c r="W166" i="86" s="1"/>
  <c r="AC166" i="86" s="1"/>
  <c r="V166" i="86" a="1"/>
  <c r="V166" i="86" s="1"/>
  <c r="AL166" i="86" s="1"/>
  <c r="Q166" i="86"/>
  <c r="K166" i="86"/>
  <c r="W165" i="86" a="1"/>
  <c r="W165" i="86" s="1"/>
  <c r="AC165" i="86" s="1"/>
  <c r="V165" i="86" a="1"/>
  <c r="V165" i="86" s="1"/>
  <c r="AL165" i="86" s="1"/>
  <c r="Q165" i="86"/>
  <c r="K165" i="86"/>
  <c r="W164" i="86" a="1"/>
  <c r="W164" i="86" s="1"/>
  <c r="AC164" i="86" s="1"/>
  <c r="V164" i="86" a="1"/>
  <c r="V164" i="86" s="1"/>
  <c r="AL164" i="86" s="1"/>
  <c r="Q164" i="86"/>
  <c r="K164" i="86"/>
  <c r="W163" i="86" a="1"/>
  <c r="W163" i="86" s="1"/>
  <c r="AC163" i="86" s="1"/>
  <c r="V163" i="86" a="1"/>
  <c r="V163" i="86" s="1"/>
  <c r="AL163" i="86" s="1"/>
  <c r="Q163" i="86"/>
  <c r="K163" i="86"/>
  <c r="W162" i="86" a="1"/>
  <c r="W162" i="86" s="1"/>
  <c r="AC162" i="86" s="1"/>
  <c r="V162" i="86" a="1"/>
  <c r="V162" i="86" s="1"/>
  <c r="AL162" i="86" s="1"/>
  <c r="Q162" i="86"/>
  <c r="K162" i="86"/>
  <c r="W161" i="86" a="1"/>
  <c r="W161" i="86" s="1"/>
  <c r="AC161" i="86" s="1"/>
  <c r="V161" i="86" a="1"/>
  <c r="V161" i="86" s="1"/>
  <c r="AL161" i="86" s="1"/>
  <c r="Q161" i="86"/>
  <c r="K161" i="86"/>
  <c r="W160" i="86" a="1"/>
  <c r="W160" i="86" s="1"/>
  <c r="AC160" i="86" s="1"/>
  <c r="V160" i="86" a="1"/>
  <c r="V160" i="86" s="1"/>
  <c r="AL160" i="86" s="1"/>
  <c r="Q160" i="86"/>
  <c r="K160" i="86"/>
  <c r="W159" i="86" a="1"/>
  <c r="W159" i="86" s="1"/>
  <c r="AC159" i="86" s="1"/>
  <c r="V159" i="86" a="1"/>
  <c r="V159" i="86" s="1"/>
  <c r="AL159" i="86" s="1"/>
  <c r="Q159" i="86"/>
  <c r="K159" i="86"/>
  <c r="W158" i="86" a="1"/>
  <c r="W158" i="86" s="1"/>
  <c r="AC158" i="86" s="1"/>
  <c r="V158" i="86" a="1"/>
  <c r="V158" i="86" s="1"/>
  <c r="AL158" i="86" s="1"/>
  <c r="Q158" i="86"/>
  <c r="K158" i="86"/>
  <c r="W157" i="86" a="1"/>
  <c r="W157" i="86" s="1"/>
  <c r="AC157" i="86" s="1"/>
  <c r="V157" i="86" a="1"/>
  <c r="V157" i="86" s="1"/>
  <c r="AL157" i="86" s="1"/>
  <c r="Q157" i="86"/>
  <c r="K157" i="86"/>
  <c r="W156" i="86" a="1"/>
  <c r="W156" i="86" s="1"/>
  <c r="AC156" i="86" s="1"/>
  <c r="V156" i="86" a="1"/>
  <c r="V156" i="86" s="1"/>
  <c r="AL156" i="86" s="1"/>
  <c r="Q156" i="86"/>
  <c r="K156" i="86"/>
  <c r="W155" i="86" a="1"/>
  <c r="W155" i="86" s="1"/>
  <c r="AC155" i="86" s="1"/>
  <c r="V155" i="86" a="1"/>
  <c r="V155" i="86" s="1"/>
  <c r="AL155" i="86" s="1"/>
  <c r="Q155" i="86"/>
  <c r="K155" i="86"/>
  <c r="W154" i="86" a="1"/>
  <c r="W154" i="86" s="1"/>
  <c r="AC154" i="86" s="1"/>
  <c r="V154" i="86" a="1"/>
  <c r="V154" i="86" s="1"/>
  <c r="AL154" i="86" s="1"/>
  <c r="Q154" i="86"/>
  <c r="K154" i="86"/>
  <c r="W153" i="86" a="1"/>
  <c r="W153" i="86" s="1"/>
  <c r="AC153" i="86" s="1"/>
  <c r="V153" i="86" a="1"/>
  <c r="V153" i="86" s="1"/>
  <c r="AL153" i="86" s="1"/>
  <c r="Q153" i="86"/>
  <c r="K153" i="86"/>
  <c r="W152" i="86" a="1"/>
  <c r="W152" i="86" s="1"/>
  <c r="AC152" i="86" s="1"/>
  <c r="V152" i="86" a="1"/>
  <c r="V152" i="86" s="1"/>
  <c r="AL152" i="86" s="1"/>
  <c r="Q152" i="86"/>
  <c r="K152" i="86"/>
  <c r="W151" i="86" a="1"/>
  <c r="W151" i="86" s="1"/>
  <c r="AC151" i="86" s="1"/>
  <c r="V151" i="86" a="1"/>
  <c r="V151" i="86" s="1"/>
  <c r="AL151" i="86" s="1"/>
  <c r="Q151" i="86"/>
  <c r="K151" i="86"/>
  <c r="W150" i="86" a="1"/>
  <c r="W150" i="86" s="1"/>
  <c r="AC150" i="86" s="1"/>
  <c r="V150" i="86" a="1"/>
  <c r="V150" i="86" s="1"/>
  <c r="AL150" i="86" s="1"/>
  <c r="Q150" i="86"/>
  <c r="K150" i="86"/>
  <c r="W149" i="86" a="1"/>
  <c r="W149" i="86" s="1"/>
  <c r="AC149" i="86" s="1"/>
  <c r="V149" i="86" a="1"/>
  <c r="V149" i="86" s="1"/>
  <c r="AL149" i="86" s="1"/>
  <c r="Q149" i="86"/>
  <c r="K149" i="86"/>
  <c r="W148" i="86" a="1"/>
  <c r="W148" i="86" s="1"/>
  <c r="AC148" i="86" s="1"/>
  <c r="V148" i="86" a="1"/>
  <c r="V148" i="86" s="1"/>
  <c r="AL148" i="86" s="1"/>
  <c r="Q148" i="86"/>
  <c r="K148" i="86"/>
  <c r="W147" i="86" a="1"/>
  <c r="W147" i="86" s="1"/>
  <c r="AC147" i="86" s="1"/>
  <c r="V147" i="86" a="1"/>
  <c r="V147" i="86" s="1"/>
  <c r="AL147" i="86" s="1"/>
  <c r="Q147" i="86"/>
  <c r="K147" i="86"/>
  <c r="W146" i="86" a="1"/>
  <c r="W146" i="86" s="1"/>
  <c r="AC146" i="86" s="1"/>
  <c r="V146" i="86" a="1"/>
  <c r="V146" i="86" s="1"/>
  <c r="AL146" i="86" s="1"/>
  <c r="Q146" i="86"/>
  <c r="K146" i="86"/>
  <c r="W145" i="86" a="1"/>
  <c r="W145" i="86" s="1"/>
  <c r="AC145" i="86" s="1"/>
  <c r="V145" i="86" a="1"/>
  <c r="V145" i="86" s="1"/>
  <c r="AL145" i="86" s="1"/>
  <c r="Q145" i="86"/>
  <c r="K145" i="86"/>
  <c r="W144" i="86" a="1"/>
  <c r="W144" i="86" s="1"/>
  <c r="AC144" i="86" s="1"/>
  <c r="V144" i="86" a="1"/>
  <c r="V144" i="86" s="1"/>
  <c r="AL144" i="86" s="1"/>
  <c r="Q144" i="86"/>
  <c r="K144" i="86"/>
  <c r="W143" i="86" a="1"/>
  <c r="W143" i="86" s="1"/>
  <c r="AC143" i="86" s="1"/>
  <c r="V143" i="86" a="1"/>
  <c r="V143" i="86" s="1"/>
  <c r="AL143" i="86" s="1"/>
  <c r="Q143" i="86"/>
  <c r="K143" i="86"/>
  <c r="W142" i="86" a="1"/>
  <c r="W142" i="86" s="1"/>
  <c r="AC142" i="86" s="1"/>
  <c r="V142" i="86" a="1"/>
  <c r="V142" i="86" s="1"/>
  <c r="AL142" i="86" s="1"/>
  <c r="Q142" i="86"/>
  <c r="K142" i="86"/>
  <c r="W141" i="86" a="1"/>
  <c r="W141" i="86" s="1"/>
  <c r="AC141" i="86" s="1"/>
  <c r="V141" i="86" a="1"/>
  <c r="V141" i="86" s="1"/>
  <c r="AL141" i="86" s="1"/>
  <c r="Q141" i="86"/>
  <c r="K141" i="86"/>
  <c r="W140" i="86" a="1"/>
  <c r="W140" i="86" s="1"/>
  <c r="AC140" i="86" s="1"/>
  <c r="V140" i="86" a="1"/>
  <c r="V140" i="86" s="1"/>
  <c r="AL140" i="86" s="1"/>
  <c r="Q140" i="86"/>
  <c r="K140" i="86"/>
  <c r="W139" i="86" a="1"/>
  <c r="W139" i="86" s="1"/>
  <c r="AC139" i="86" s="1"/>
  <c r="V139" i="86" a="1"/>
  <c r="V139" i="86" s="1"/>
  <c r="AL139" i="86" s="1"/>
  <c r="Q139" i="86"/>
  <c r="K139" i="86"/>
  <c r="W138" i="86" a="1"/>
  <c r="W138" i="86" s="1"/>
  <c r="AC138" i="86" s="1"/>
  <c r="V138" i="86" a="1"/>
  <c r="V138" i="86" s="1"/>
  <c r="AL138" i="86" s="1"/>
  <c r="Q138" i="86"/>
  <c r="K138" i="86"/>
  <c r="W137" i="86" a="1"/>
  <c r="W137" i="86" s="1"/>
  <c r="AC137" i="86" s="1"/>
  <c r="V137" i="86" a="1"/>
  <c r="V137" i="86" s="1"/>
  <c r="AL137" i="86" s="1"/>
  <c r="Q137" i="86"/>
  <c r="K137" i="86"/>
  <c r="W136" i="86" a="1"/>
  <c r="W136" i="86" s="1"/>
  <c r="AC136" i="86" s="1"/>
  <c r="V136" i="86" a="1"/>
  <c r="V136" i="86" s="1"/>
  <c r="AL136" i="86" s="1"/>
  <c r="Q136" i="86"/>
  <c r="K136" i="86"/>
  <c r="W135" i="86" a="1"/>
  <c r="W135" i="86" s="1"/>
  <c r="AC135" i="86" s="1"/>
  <c r="V135" i="86" a="1"/>
  <c r="V135" i="86" s="1"/>
  <c r="AL135" i="86" s="1"/>
  <c r="Q135" i="86"/>
  <c r="K135" i="86"/>
  <c r="W134" i="86" a="1"/>
  <c r="W134" i="86" s="1"/>
  <c r="AC134" i="86" s="1"/>
  <c r="V134" i="86" a="1"/>
  <c r="V134" i="86" s="1"/>
  <c r="AL134" i="86" s="1"/>
  <c r="Q134" i="86"/>
  <c r="K134" i="86"/>
  <c r="W133" i="86" a="1"/>
  <c r="W133" i="86" s="1"/>
  <c r="AC133" i="86" s="1"/>
  <c r="V133" i="86" a="1"/>
  <c r="V133" i="86" s="1"/>
  <c r="AL133" i="86" s="1"/>
  <c r="Q133" i="86"/>
  <c r="K133" i="86"/>
  <c r="W132" i="86" a="1"/>
  <c r="W132" i="86" s="1"/>
  <c r="AC132" i="86" s="1"/>
  <c r="V132" i="86" a="1"/>
  <c r="V132" i="86" s="1"/>
  <c r="AL132" i="86" s="1"/>
  <c r="Q132" i="86"/>
  <c r="K132" i="86"/>
  <c r="W131" i="86" a="1"/>
  <c r="W131" i="86" s="1"/>
  <c r="AC131" i="86" s="1"/>
  <c r="V131" i="86" a="1"/>
  <c r="V131" i="86" s="1"/>
  <c r="AL131" i="86" s="1"/>
  <c r="Q131" i="86"/>
  <c r="K131" i="86"/>
  <c r="W130" i="86" a="1"/>
  <c r="W130" i="86" s="1"/>
  <c r="AC130" i="86" s="1"/>
  <c r="V130" i="86" a="1"/>
  <c r="V130" i="86" s="1"/>
  <c r="AL130" i="86" s="1"/>
  <c r="Q130" i="86"/>
  <c r="K130" i="86"/>
  <c r="W129" i="86" a="1"/>
  <c r="W129" i="86" s="1"/>
  <c r="AC129" i="86" s="1"/>
  <c r="V129" i="86" a="1"/>
  <c r="V129" i="86" s="1"/>
  <c r="AL129" i="86" s="1"/>
  <c r="Q129" i="86"/>
  <c r="K129" i="86"/>
  <c r="W128" i="86" a="1"/>
  <c r="W128" i="86" s="1"/>
  <c r="AC128" i="86" s="1"/>
  <c r="V128" i="86" a="1"/>
  <c r="V128" i="86" s="1"/>
  <c r="AL128" i="86" s="1"/>
  <c r="Q128" i="86"/>
  <c r="K128" i="86"/>
  <c r="W127" i="86" a="1"/>
  <c r="W127" i="86" s="1"/>
  <c r="AC127" i="86" s="1"/>
  <c r="V127" i="86" a="1"/>
  <c r="V127" i="86" s="1"/>
  <c r="AL127" i="86" s="1"/>
  <c r="Q127" i="86"/>
  <c r="K127" i="86"/>
  <c r="W126" i="86" a="1"/>
  <c r="W126" i="86" s="1"/>
  <c r="AC126" i="86" s="1"/>
  <c r="V126" i="86" a="1"/>
  <c r="V126" i="86" s="1"/>
  <c r="AL126" i="86" s="1"/>
  <c r="Q126" i="86"/>
  <c r="K126" i="86"/>
  <c r="W125" i="86" a="1"/>
  <c r="W125" i="86" s="1"/>
  <c r="AC125" i="86" s="1"/>
  <c r="V125" i="86" a="1"/>
  <c r="V125" i="86" s="1"/>
  <c r="AL125" i="86" s="1"/>
  <c r="Q125" i="86"/>
  <c r="K125" i="86"/>
  <c r="W124" i="86" a="1"/>
  <c r="W124" i="86" s="1"/>
  <c r="AC124" i="86" s="1"/>
  <c r="V124" i="86" a="1"/>
  <c r="V124" i="86" s="1"/>
  <c r="AL124" i="86" s="1"/>
  <c r="Q124" i="86"/>
  <c r="K124" i="86"/>
  <c r="W123" i="86" a="1"/>
  <c r="W123" i="86" s="1"/>
  <c r="AC123" i="86" s="1"/>
  <c r="V123" i="86" a="1"/>
  <c r="V123" i="86" s="1"/>
  <c r="AL123" i="86" s="1"/>
  <c r="Q123" i="86"/>
  <c r="K123" i="86"/>
  <c r="W122" i="86" a="1"/>
  <c r="W122" i="86" s="1"/>
  <c r="AC122" i="86" s="1"/>
  <c r="V122" i="86" a="1"/>
  <c r="V122" i="86" s="1"/>
  <c r="AL122" i="86" s="1"/>
  <c r="Q122" i="86"/>
  <c r="K122" i="86"/>
  <c r="W121" i="86" a="1"/>
  <c r="W121" i="86" s="1"/>
  <c r="AC121" i="86" s="1"/>
  <c r="V121" i="86" a="1"/>
  <c r="V121" i="86" s="1"/>
  <c r="AL121" i="86" s="1"/>
  <c r="Q121" i="86"/>
  <c r="K121" i="86"/>
  <c r="W120" i="86" a="1"/>
  <c r="W120" i="86" s="1"/>
  <c r="AC120" i="86" s="1"/>
  <c r="V120" i="86" a="1"/>
  <c r="V120" i="86" s="1"/>
  <c r="AL120" i="86" s="1"/>
  <c r="Q120" i="86"/>
  <c r="K120" i="86"/>
  <c r="W119" i="86" a="1"/>
  <c r="W119" i="86" s="1"/>
  <c r="AC119" i="86" s="1"/>
  <c r="V119" i="86" a="1"/>
  <c r="V119" i="86" s="1"/>
  <c r="AL119" i="86" s="1"/>
  <c r="Q119" i="86"/>
  <c r="K119" i="86"/>
  <c r="W118" i="86" a="1"/>
  <c r="W118" i="86" s="1"/>
  <c r="AC118" i="86" s="1"/>
  <c r="V118" i="86" a="1"/>
  <c r="V118" i="86" s="1"/>
  <c r="AL118" i="86" s="1"/>
  <c r="Q118" i="86"/>
  <c r="K118" i="86"/>
  <c r="W117" i="86" a="1"/>
  <c r="W117" i="86" s="1"/>
  <c r="AC117" i="86" s="1"/>
  <c r="V117" i="86" a="1"/>
  <c r="V117" i="86" s="1"/>
  <c r="AL117" i="86" s="1"/>
  <c r="Q117" i="86"/>
  <c r="K117" i="86"/>
  <c r="W116" i="86" a="1"/>
  <c r="W116" i="86" s="1"/>
  <c r="AC116" i="86" s="1"/>
  <c r="V116" i="86" a="1"/>
  <c r="V116" i="86" s="1"/>
  <c r="AL116" i="86" s="1"/>
  <c r="Q116" i="86"/>
  <c r="K116" i="86"/>
  <c r="W115" i="86" a="1"/>
  <c r="W115" i="86" s="1"/>
  <c r="AC115" i="86" s="1"/>
  <c r="V115" i="86" a="1"/>
  <c r="V115" i="86" s="1"/>
  <c r="AL115" i="86" s="1"/>
  <c r="Q115" i="86"/>
  <c r="K115" i="86"/>
  <c r="W114" i="86" a="1"/>
  <c r="W114" i="86" s="1"/>
  <c r="AC114" i="86" s="1"/>
  <c r="V114" i="86" a="1"/>
  <c r="V114" i="86" s="1"/>
  <c r="AL114" i="86" s="1"/>
  <c r="Q114" i="86"/>
  <c r="K114" i="86"/>
  <c r="W113" i="86" a="1"/>
  <c r="W113" i="86" s="1"/>
  <c r="AC113" i="86" s="1"/>
  <c r="V113" i="86" a="1"/>
  <c r="V113" i="86" s="1"/>
  <c r="AL113" i="86" s="1"/>
  <c r="Q113" i="86"/>
  <c r="K113" i="86"/>
  <c r="W112" i="86" a="1"/>
  <c r="W112" i="86" s="1"/>
  <c r="AC112" i="86" s="1"/>
  <c r="V112" i="86" a="1"/>
  <c r="V112" i="86" s="1"/>
  <c r="AL112" i="86" s="1"/>
  <c r="Q112" i="86"/>
  <c r="K112" i="86"/>
  <c r="W111" i="86" a="1"/>
  <c r="W111" i="86" s="1"/>
  <c r="AC111" i="86" s="1"/>
  <c r="V111" i="86" a="1"/>
  <c r="V111" i="86" s="1"/>
  <c r="AL111" i="86" s="1"/>
  <c r="Q111" i="86"/>
  <c r="K111" i="86"/>
  <c r="W110" i="86" a="1"/>
  <c r="W110" i="86" s="1"/>
  <c r="AC110" i="86" s="1"/>
  <c r="V110" i="86" a="1"/>
  <c r="V110" i="86" s="1"/>
  <c r="AL110" i="86" s="1"/>
  <c r="Q110" i="86"/>
  <c r="K110" i="86"/>
  <c r="W109" i="86" a="1"/>
  <c r="W109" i="86" s="1"/>
  <c r="AC109" i="86" s="1"/>
  <c r="V109" i="86" a="1"/>
  <c r="V109" i="86" s="1"/>
  <c r="AL109" i="86" s="1"/>
  <c r="Q109" i="86"/>
  <c r="K109" i="86"/>
  <c r="W108" i="86" a="1"/>
  <c r="W108" i="86" s="1"/>
  <c r="AC108" i="86" s="1"/>
  <c r="V108" i="86" a="1"/>
  <c r="V108" i="86" s="1"/>
  <c r="AL108" i="86" s="1"/>
  <c r="Q108" i="86"/>
  <c r="K108" i="86"/>
  <c r="W107" i="86" a="1"/>
  <c r="W107" i="86" s="1"/>
  <c r="AC107" i="86" s="1"/>
  <c r="V107" i="86" a="1"/>
  <c r="V107" i="86" s="1"/>
  <c r="AL107" i="86" s="1"/>
  <c r="Q107" i="86"/>
  <c r="K107" i="86"/>
  <c r="W106" i="86" a="1"/>
  <c r="W106" i="86" s="1"/>
  <c r="AC106" i="86" s="1"/>
  <c r="V106" i="86" a="1"/>
  <c r="V106" i="86" s="1"/>
  <c r="AL106" i="86" s="1"/>
  <c r="Q106" i="86"/>
  <c r="K106" i="86"/>
  <c r="W105" i="86" a="1"/>
  <c r="W105" i="86" s="1"/>
  <c r="AC105" i="86" s="1"/>
  <c r="V105" i="86" a="1"/>
  <c r="V105" i="86" s="1"/>
  <c r="AL105" i="86" s="1"/>
  <c r="Q105" i="86"/>
  <c r="K105" i="86"/>
  <c r="W104" i="86" a="1"/>
  <c r="W104" i="86" s="1"/>
  <c r="AC104" i="86" s="1"/>
  <c r="V104" i="86" a="1"/>
  <c r="V104" i="86" s="1"/>
  <c r="AL104" i="86" s="1"/>
  <c r="Q104" i="86"/>
  <c r="K104" i="86"/>
  <c r="W103" i="86" a="1"/>
  <c r="W103" i="86" s="1"/>
  <c r="AC103" i="86" s="1"/>
  <c r="V103" i="86" a="1"/>
  <c r="V103" i="86" s="1"/>
  <c r="AL103" i="86" s="1"/>
  <c r="Q103" i="86"/>
  <c r="K103" i="86"/>
  <c r="W102" i="86" a="1"/>
  <c r="W102" i="86" s="1"/>
  <c r="AC102" i="86" s="1"/>
  <c r="V102" i="86" a="1"/>
  <c r="V102" i="86" s="1"/>
  <c r="AL102" i="86" s="1"/>
  <c r="Q102" i="86"/>
  <c r="K102" i="86"/>
  <c r="W101" i="86" a="1"/>
  <c r="W101" i="86" s="1"/>
  <c r="AC101" i="86" s="1"/>
  <c r="V101" i="86" a="1"/>
  <c r="V101" i="86" s="1"/>
  <c r="AL101" i="86" s="1"/>
  <c r="Q101" i="86"/>
  <c r="K101" i="86"/>
  <c r="W100" i="86" a="1"/>
  <c r="W100" i="86" s="1"/>
  <c r="AC100" i="86" s="1"/>
  <c r="V100" i="86" a="1"/>
  <c r="V100" i="86" s="1"/>
  <c r="AL100" i="86" s="1"/>
  <c r="Q100" i="86"/>
  <c r="K100" i="86"/>
  <c r="W99" i="86" a="1"/>
  <c r="W99" i="86" s="1"/>
  <c r="AC99" i="86" s="1"/>
  <c r="V99" i="86" a="1"/>
  <c r="V99" i="86" s="1"/>
  <c r="AL99" i="86" s="1"/>
  <c r="Q99" i="86"/>
  <c r="K99" i="86"/>
  <c r="W98" i="86" a="1"/>
  <c r="W98" i="86" s="1"/>
  <c r="AC98" i="86" s="1"/>
  <c r="V98" i="86" a="1"/>
  <c r="V98" i="86" s="1"/>
  <c r="AL98" i="86" s="1"/>
  <c r="Q98" i="86"/>
  <c r="K98" i="86"/>
  <c r="W97" i="86" a="1"/>
  <c r="W97" i="86" s="1"/>
  <c r="AC97" i="86" s="1"/>
  <c r="V97" i="86" a="1"/>
  <c r="V97" i="86" s="1"/>
  <c r="AL97" i="86" s="1"/>
  <c r="Q97" i="86"/>
  <c r="K97" i="86"/>
  <c r="W96" i="86" a="1"/>
  <c r="W96" i="86" s="1"/>
  <c r="AC96" i="86" s="1"/>
  <c r="V96" i="86" a="1"/>
  <c r="V96" i="86" s="1"/>
  <c r="AL96" i="86" s="1"/>
  <c r="Q96" i="86"/>
  <c r="K96" i="86"/>
  <c r="W95" i="86" a="1"/>
  <c r="W95" i="86" s="1"/>
  <c r="AC95" i="86" s="1"/>
  <c r="V95" i="86" a="1"/>
  <c r="V95" i="86" s="1"/>
  <c r="AL95" i="86" s="1"/>
  <c r="Q95" i="86"/>
  <c r="K95" i="86"/>
  <c r="W94" i="86" a="1"/>
  <c r="W94" i="86" s="1"/>
  <c r="AC94" i="86" s="1"/>
  <c r="V94" i="86" a="1"/>
  <c r="V94" i="86" s="1"/>
  <c r="AL94" i="86" s="1"/>
  <c r="Q94" i="86"/>
  <c r="K94" i="86"/>
  <c r="W93" i="86" a="1"/>
  <c r="W93" i="86" s="1"/>
  <c r="AC93" i="86" s="1"/>
  <c r="V93" i="86" a="1"/>
  <c r="V93" i="86" s="1"/>
  <c r="AL93" i="86" s="1"/>
  <c r="Q93" i="86"/>
  <c r="K93" i="86"/>
  <c r="W92" i="86" a="1"/>
  <c r="W92" i="86" s="1"/>
  <c r="AC92" i="86" s="1"/>
  <c r="V92" i="86" a="1"/>
  <c r="V92" i="86" s="1"/>
  <c r="AL92" i="86" s="1"/>
  <c r="Q92" i="86"/>
  <c r="K92" i="86"/>
  <c r="W91" i="86" a="1"/>
  <c r="W91" i="86" s="1"/>
  <c r="AC91" i="86" s="1"/>
  <c r="V91" i="86" a="1"/>
  <c r="V91" i="86" s="1"/>
  <c r="AL91" i="86" s="1"/>
  <c r="Q91" i="86"/>
  <c r="K91" i="86"/>
  <c r="W90" i="86" a="1"/>
  <c r="W90" i="86" s="1"/>
  <c r="AC90" i="86" s="1"/>
  <c r="V90" i="86" a="1"/>
  <c r="V90" i="86" s="1"/>
  <c r="AL90" i="86" s="1"/>
  <c r="Q90" i="86"/>
  <c r="K90" i="86"/>
  <c r="W89" i="86" a="1"/>
  <c r="W89" i="86" s="1"/>
  <c r="AC89" i="86" s="1"/>
  <c r="V89" i="86" a="1"/>
  <c r="V89" i="86" s="1"/>
  <c r="AL89" i="86" s="1"/>
  <c r="Q89" i="86"/>
  <c r="K89" i="86"/>
  <c r="W88" i="86" a="1"/>
  <c r="W88" i="86" s="1"/>
  <c r="AC88" i="86" s="1"/>
  <c r="V88" i="86" a="1"/>
  <c r="V88" i="86" s="1"/>
  <c r="AL88" i="86" s="1"/>
  <c r="Q88" i="86"/>
  <c r="K88" i="86"/>
  <c r="W87" i="86" a="1"/>
  <c r="W87" i="86" s="1"/>
  <c r="AC87" i="86" s="1"/>
  <c r="V87" i="86" a="1"/>
  <c r="V87" i="86" s="1"/>
  <c r="AL87" i="86" s="1"/>
  <c r="Q87" i="86"/>
  <c r="K87" i="86"/>
  <c r="W86" i="86" a="1"/>
  <c r="W86" i="86" s="1"/>
  <c r="AC86" i="86" s="1"/>
  <c r="V86" i="86" a="1"/>
  <c r="V86" i="86" s="1"/>
  <c r="AL86" i="86" s="1"/>
  <c r="Q86" i="86"/>
  <c r="K86" i="86"/>
  <c r="W85" i="86" a="1"/>
  <c r="W85" i="86" s="1"/>
  <c r="AC85" i="86" s="1"/>
  <c r="V85" i="86" a="1"/>
  <c r="V85" i="86" s="1"/>
  <c r="AL85" i="86" s="1"/>
  <c r="Q85" i="86"/>
  <c r="K85" i="86"/>
  <c r="W84" i="86" a="1"/>
  <c r="W84" i="86" s="1"/>
  <c r="AC84" i="86" s="1"/>
  <c r="V84" i="86" a="1"/>
  <c r="V84" i="86" s="1"/>
  <c r="AL84" i="86" s="1"/>
  <c r="Q84" i="86"/>
  <c r="K84" i="86"/>
  <c r="W83" i="86" a="1"/>
  <c r="W83" i="86" s="1"/>
  <c r="AC83" i="86" s="1"/>
  <c r="V83" i="86" a="1"/>
  <c r="V83" i="86" s="1"/>
  <c r="AL83" i="86" s="1"/>
  <c r="Q83" i="86"/>
  <c r="K83" i="86"/>
  <c r="W82" i="86" a="1"/>
  <c r="W82" i="86" s="1"/>
  <c r="AC82" i="86" s="1"/>
  <c r="V82" i="86" a="1"/>
  <c r="V82" i="86" s="1"/>
  <c r="AL82" i="86" s="1"/>
  <c r="Q82" i="86"/>
  <c r="K82" i="86"/>
  <c r="W81" i="86" a="1"/>
  <c r="W81" i="86" s="1"/>
  <c r="AC81" i="86" s="1"/>
  <c r="V81" i="86" a="1"/>
  <c r="V81" i="86" s="1"/>
  <c r="AL81" i="86" s="1"/>
  <c r="Q81" i="86"/>
  <c r="K81" i="86"/>
  <c r="W80" i="86" a="1"/>
  <c r="W80" i="86" s="1"/>
  <c r="AC80" i="86" s="1"/>
  <c r="V80" i="86" a="1"/>
  <c r="V80" i="86" s="1"/>
  <c r="AL80" i="86" s="1"/>
  <c r="Q80" i="86"/>
  <c r="K80" i="86"/>
  <c r="W79" i="86" a="1"/>
  <c r="W79" i="86" s="1"/>
  <c r="AC79" i="86" s="1"/>
  <c r="V79" i="86" a="1"/>
  <c r="V79" i="86" s="1"/>
  <c r="AL79" i="86" s="1"/>
  <c r="Q79" i="86"/>
  <c r="K79" i="86"/>
  <c r="W78" i="86" a="1"/>
  <c r="W78" i="86" s="1"/>
  <c r="AC78" i="86" s="1"/>
  <c r="V78" i="86" a="1"/>
  <c r="V78" i="86" s="1"/>
  <c r="AL78" i="86" s="1"/>
  <c r="Q78" i="86"/>
  <c r="K78" i="86"/>
  <c r="W77" i="86" a="1"/>
  <c r="W77" i="86" s="1"/>
  <c r="AC77" i="86" s="1"/>
  <c r="V77" i="86" a="1"/>
  <c r="V77" i="86" s="1"/>
  <c r="AL77" i="86" s="1"/>
  <c r="Q77" i="86"/>
  <c r="K77" i="86"/>
  <c r="W76" i="86" a="1"/>
  <c r="W76" i="86" s="1"/>
  <c r="AC76" i="86" s="1"/>
  <c r="V76" i="86" a="1"/>
  <c r="V76" i="86" s="1"/>
  <c r="AL76" i="86" s="1"/>
  <c r="Q76" i="86"/>
  <c r="K76" i="86"/>
  <c r="W75" i="86" a="1"/>
  <c r="W75" i="86" s="1"/>
  <c r="AC75" i="86" s="1"/>
  <c r="V75" i="86" a="1"/>
  <c r="V75" i="86" s="1"/>
  <c r="AL75" i="86" s="1"/>
  <c r="Q75" i="86"/>
  <c r="K75" i="86"/>
  <c r="W74" i="86" a="1"/>
  <c r="W74" i="86" s="1"/>
  <c r="AC74" i="86" s="1"/>
  <c r="V74" i="86" a="1"/>
  <c r="V74" i="86" s="1"/>
  <c r="AL74" i="86" s="1"/>
  <c r="Q74" i="86"/>
  <c r="K74" i="86"/>
  <c r="W73" i="86" a="1"/>
  <c r="W73" i="86" s="1"/>
  <c r="AC73" i="86" s="1"/>
  <c r="V73" i="86" a="1"/>
  <c r="V73" i="86" s="1"/>
  <c r="AL73" i="86" s="1"/>
  <c r="Q73" i="86"/>
  <c r="K73" i="86"/>
  <c r="W72" i="86" a="1"/>
  <c r="W72" i="86" s="1"/>
  <c r="AC72" i="86" s="1"/>
  <c r="V72" i="86" a="1"/>
  <c r="V72" i="86" s="1"/>
  <c r="AL72" i="86" s="1"/>
  <c r="Q72" i="86"/>
  <c r="K72" i="86"/>
  <c r="W71" i="86" a="1"/>
  <c r="W71" i="86" s="1"/>
  <c r="AC71" i="86" s="1"/>
  <c r="V71" i="86" a="1"/>
  <c r="V71" i="86" s="1"/>
  <c r="AL71" i="86" s="1"/>
  <c r="Q71" i="86"/>
  <c r="K71" i="86"/>
  <c r="W70" i="86" a="1"/>
  <c r="W70" i="86" s="1"/>
  <c r="AC70" i="86" s="1"/>
  <c r="V70" i="86" a="1"/>
  <c r="V70" i="86" s="1"/>
  <c r="AL70" i="86" s="1"/>
  <c r="Q70" i="86"/>
  <c r="K70" i="86"/>
  <c r="BH69" i="86"/>
  <c r="AJ58" i="37" s="1"/>
  <c r="W69" i="86" a="1"/>
  <c r="W69" i="86" s="1"/>
  <c r="AC69" i="86" s="1"/>
  <c r="V69" i="86" a="1"/>
  <c r="V69" i="86" s="1"/>
  <c r="AL69" i="86" s="1"/>
  <c r="Q69" i="86"/>
  <c r="K69" i="86"/>
  <c r="W68" i="86" a="1"/>
  <c r="W68" i="86" s="1"/>
  <c r="AC68" i="86" s="1"/>
  <c r="V68" i="86" a="1"/>
  <c r="V68" i="86" s="1"/>
  <c r="AL68" i="86" s="1"/>
  <c r="Q68" i="86"/>
  <c r="K68" i="86"/>
  <c r="W67" i="86" a="1"/>
  <c r="W67" i="86" s="1"/>
  <c r="AC67" i="86" s="1"/>
  <c r="V67" i="86" a="1"/>
  <c r="V67" i="86" s="1"/>
  <c r="AL67" i="86" s="1"/>
  <c r="Q67" i="86"/>
  <c r="K67" i="86"/>
  <c r="W66" i="86" a="1"/>
  <c r="W66" i="86" s="1"/>
  <c r="AC66" i="86" s="1"/>
  <c r="V66" i="86" a="1"/>
  <c r="V66" i="86" s="1"/>
  <c r="AL66" i="86" s="1"/>
  <c r="Q66" i="86"/>
  <c r="K66" i="86"/>
  <c r="W65" i="86" a="1"/>
  <c r="W65" i="86" s="1"/>
  <c r="AC65" i="86" s="1"/>
  <c r="V65" i="86" a="1"/>
  <c r="V65" i="86" s="1"/>
  <c r="AL65" i="86" s="1"/>
  <c r="Q65" i="86"/>
  <c r="K65" i="86"/>
  <c r="W64" i="86" a="1"/>
  <c r="W64" i="86" s="1"/>
  <c r="AC64" i="86" s="1"/>
  <c r="V64" i="86" a="1"/>
  <c r="V64" i="86" s="1"/>
  <c r="AL64" i="86" s="1"/>
  <c r="Q64" i="86"/>
  <c r="K64" i="86"/>
  <c r="W63" i="86" a="1"/>
  <c r="W63" i="86" s="1"/>
  <c r="AC63" i="86" s="1"/>
  <c r="V63" i="86" a="1"/>
  <c r="V63" i="86" s="1"/>
  <c r="AL63" i="86" s="1"/>
  <c r="Q63" i="86"/>
  <c r="K63" i="86"/>
  <c r="W62" i="86" a="1"/>
  <c r="W62" i="86" s="1"/>
  <c r="AC62" i="86" s="1"/>
  <c r="V62" i="86" a="1"/>
  <c r="V62" i="86" s="1"/>
  <c r="AL62" i="86" s="1"/>
  <c r="Q62" i="86"/>
  <c r="K62" i="86"/>
  <c r="W61" i="86" a="1"/>
  <c r="W61" i="86" s="1"/>
  <c r="AC61" i="86" s="1"/>
  <c r="V61" i="86" a="1"/>
  <c r="V61" i="86" s="1"/>
  <c r="AL61" i="86" s="1"/>
  <c r="Q61" i="86"/>
  <c r="K61" i="86"/>
  <c r="W60" i="86" a="1"/>
  <c r="W60" i="86" s="1"/>
  <c r="AC60" i="86" s="1"/>
  <c r="V60" i="86" a="1"/>
  <c r="V60" i="86" s="1"/>
  <c r="AL60" i="86" s="1"/>
  <c r="Q60" i="86"/>
  <c r="K60" i="86"/>
  <c r="W59" i="86" a="1"/>
  <c r="W59" i="86" s="1"/>
  <c r="AC59" i="86" s="1"/>
  <c r="V59" i="86" a="1"/>
  <c r="V59" i="86" s="1"/>
  <c r="AL59" i="86" s="1"/>
  <c r="Q59" i="86"/>
  <c r="K59" i="86"/>
  <c r="W58" i="86" a="1"/>
  <c r="W58" i="86" s="1"/>
  <c r="AC58" i="86" s="1"/>
  <c r="V58" i="86" a="1"/>
  <c r="V58" i="86" s="1"/>
  <c r="AL58" i="86" s="1"/>
  <c r="Q58" i="86"/>
  <c r="K58" i="86"/>
  <c r="W57" i="86" a="1"/>
  <c r="W57" i="86" s="1"/>
  <c r="AC57" i="86" s="1"/>
  <c r="V57" i="86" a="1"/>
  <c r="V57" i="86" s="1"/>
  <c r="AL57" i="86" s="1"/>
  <c r="Q57" i="86"/>
  <c r="K57" i="86"/>
  <c r="W56" i="86" a="1"/>
  <c r="W56" i="86" s="1"/>
  <c r="AC56" i="86" s="1"/>
  <c r="V56" i="86" a="1"/>
  <c r="V56" i="86" s="1"/>
  <c r="AL56" i="86" s="1"/>
  <c r="Q56" i="86"/>
  <c r="K56" i="86"/>
  <c r="W55" i="86" a="1"/>
  <c r="W55" i="86" s="1"/>
  <c r="AC55" i="86" s="1"/>
  <c r="V55" i="86" a="1"/>
  <c r="V55" i="86" s="1"/>
  <c r="AL55" i="86" s="1"/>
  <c r="Q55" i="86"/>
  <c r="K55" i="86"/>
  <c r="W54" i="86" a="1"/>
  <c r="W54" i="86" s="1"/>
  <c r="AC54" i="86" s="1"/>
  <c r="V54" i="86" a="1"/>
  <c r="V54" i="86" s="1"/>
  <c r="AL54" i="86" s="1"/>
  <c r="Q54" i="86"/>
  <c r="K54" i="86"/>
  <c r="W53" i="86" a="1"/>
  <c r="W53" i="86" s="1"/>
  <c r="AC53" i="86" s="1"/>
  <c r="V53" i="86" a="1"/>
  <c r="V53" i="86" s="1"/>
  <c r="AL53" i="86" s="1"/>
  <c r="Q53" i="86"/>
  <c r="K53" i="86"/>
  <c r="W52" i="86" a="1"/>
  <c r="W52" i="86" s="1"/>
  <c r="AC52" i="86" s="1"/>
  <c r="V52" i="86" a="1"/>
  <c r="V52" i="86" s="1"/>
  <c r="AL52" i="86" s="1"/>
  <c r="Q52" i="86"/>
  <c r="K52" i="86"/>
  <c r="W51" i="86" a="1"/>
  <c r="W51" i="86" s="1"/>
  <c r="AC51" i="86" s="1"/>
  <c r="V51" i="86" a="1"/>
  <c r="V51" i="86" s="1"/>
  <c r="AL51" i="86" s="1"/>
  <c r="Q51" i="86"/>
  <c r="K51" i="86"/>
  <c r="W50" i="86" a="1"/>
  <c r="W50" i="86" s="1"/>
  <c r="AC50" i="86" s="1"/>
  <c r="V50" i="86" a="1"/>
  <c r="V50" i="86" s="1"/>
  <c r="AL50" i="86" s="1"/>
  <c r="Q50" i="86"/>
  <c r="K50" i="86"/>
  <c r="W49" i="86" a="1"/>
  <c r="W49" i="86" s="1"/>
  <c r="AC49" i="86" s="1"/>
  <c r="V49" i="86" a="1"/>
  <c r="V49" i="86" s="1"/>
  <c r="AL49" i="86" s="1"/>
  <c r="Q49" i="86"/>
  <c r="K49" i="86"/>
  <c r="W48" i="86" a="1"/>
  <c r="W48" i="86" s="1"/>
  <c r="AC48" i="86" s="1"/>
  <c r="V48" i="86" a="1"/>
  <c r="V48" i="86" s="1"/>
  <c r="AL48" i="86" s="1"/>
  <c r="Q48" i="86"/>
  <c r="K48" i="86"/>
  <c r="W47" i="86" a="1"/>
  <c r="W47" i="86" s="1"/>
  <c r="AC47" i="86" s="1"/>
  <c r="V47" i="86" a="1"/>
  <c r="V47" i="86" s="1"/>
  <c r="AL47" i="86" s="1"/>
  <c r="Q47" i="86"/>
  <c r="K47" i="86"/>
  <c r="W46" i="86" a="1"/>
  <c r="W46" i="86" s="1"/>
  <c r="AC46" i="86" s="1"/>
  <c r="V46" i="86" a="1"/>
  <c r="V46" i="86" s="1"/>
  <c r="AL46" i="86" s="1"/>
  <c r="Q46" i="86"/>
  <c r="K46" i="86"/>
  <c r="W45" i="86" a="1"/>
  <c r="W45" i="86" s="1"/>
  <c r="AC45" i="86" s="1"/>
  <c r="V45" i="86" a="1"/>
  <c r="V45" i="86" s="1"/>
  <c r="AL45" i="86" s="1"/>
  <c r="Q45" i="86"/>
  <c r="K45" i="86"/>
  <c r="W44" i="86" a="1"/>
  <c r="W44" i="86" s="1"/>
  <c r="AC44" i="86" s="1"/>
  <c r="V44" i="86" a="1"/>
  <c r="V44" i="86" s="1"/>
  <c r="AL44" i="86" s="1"/>
  <c r="Q44" i="86"/>
  <c r="K44" i="86"/>
  <c r="W43" i="86" a="1"/>
  <c r="W43" i="86" s="1"/>
  <c r="AC43" i="86" s="1"/>
  <c r="V43" i="86" a="1"/>
  <c r="V43" i="86" s="1"/>
  <c r="AL43" i="86" s="1"/>
  <c r="Q43" i="86"/>
  <c r="K43" i="86"/>
  <c r="W42" i="86" a="1"/>
  <c r="W42" i="86" s="1"/>
  <c r="AC42" i="86" s="1"/>
  <c r="V42" i="86" a="1"/>
  <c r="V42" i="86" s="1"/>
  <c r="AL42" i="86" s="1"/>
  <c r="Q42" i="86"/>
  <c r="K42" i="86"/>
  <c r="W41" i="86" a="1"/>
  <c r="W41" i="86" s="1"/>
  <c r="AC41" i="86" s="1"/>
  <c r="V41" i="86" a="1"/>
  <c r="V41" i="86" s="1"/>
  <c r="AL41" i="86" s="1"/>
  <c r="Q41" i="86"/>
  <c r="K41" i="86"/>
  <c r="W40" i="86" a="1"/>
  <c r="W40" i="86" s="1"/>
  <c r="AC40" i="86" s="1"/>
  <c r="V40" i="86" a="1"/>
  <c r="V40" i="86" s="1"/>
  <c r="AL40" i="86" s="1"/>
  <c r="Q40" i="86"/>
  <c r="K40" i="86"/>
  <c r="W39" i="86" a="1"/>
  <c r="W39" i="86" s="1"/>
  <c r="AC39" i="86" s="1"/>
  <c r="V39" i="86" a="1"/>
  <c r="V39" i="86" s="1"/>
  <c r="AL39" i="86" s="1"/>
  <c r="Q39" i="86"/>
  <c r="K39" i="86"/>
  <c r="W38" i="86" a="1"/>
  <c r="W38" i="86" s="1"/>
  <c r="AC38" i="86" s="1"/>
  <c r="V38" i="86" a="1"/>
  <c r="V38" i="86" s="1"/>
  <c r="AL38" i="86" s="1"/>
  <c r="Q38" i="86"/>
  <c r="K38" i="86"/>
  <c r="W37" i="86" a="1"/>
  <c r="W37" i="86" s="1"/>
  <c r="AC37" i="86" s="1"/>
  <c r="V37" i="86" a="1"/>
  <c r="V37" i="86" s="1"/>
  <c r="AL37" i="86" s="1"/>
  <c r="Q37" i="86"/>
  <c r="K37" i="86"/>
  <c r="W36" i="86" a="1"/>
  <c r="W36" i="86" s="1"/>
  <c r="AC36" i="86" s="1"/>
  <c r="V36" i="86" a="1"/>
  <c r="V36" i="86" s="1"/>
  <c r="AL36" i="86" s="1"/>
  <c r="Q36" i="86"/>
  <c r="K36" i="86"/>
  <c r="W35" i="86" a="1"/>
  <c r="W35" i="86" s="1"/>
  <c r="AC35" i="86" s="1"/>
  <c r="V35" i="86" a="1"/>
  <c r="V35" i="86" s="1"/>
  <c r="AL35" i="86" s="1"/>
  <c r="Q35" i="86"/>
  <c r="K35" i="86"/>
  <c r="W34" i="86" a="1"/>
  <c r="W34" i="86" s="1"/>
  <c r="AC34" i="86" s="1"/>
  <c r="V34" i="86" a="1"/>
  <c r="V34" i="86" s="1"/>
  <c r="AL34" i="86" s="1"/>
  <c r="Q34" i="86"/>
  <c r="K34" i="86"/>
  <c r="W33" i="86" a="1"/>
  <c r="W33" i="86" s="1"/>
  <c r="AC33" i="86" s="1"/>
  <c r="V33" i="86" a="1"/>
  <c r="V33" i="86" s="1"/>
  <c r="AL33" i="86" s="1"/>
  <c r="Q33" i="86"/>
  <c r="K33" i="86"/>
  <c r="W32" i="86" a="1"/>
  <c r="W32" i="86" s="1"/>
  <c r="AC32" i="86" s="1"/>
  <c r="V32" i="86" a="1"/>
  <c r="V32" i="86" s="1"/>
  <c r="AL32" i="86" s="1"/>
  <c r="Q32" i="86"/>
  <c r="K32" i="86"/>
  <c r="W31" i="86" a="1"/>
  <c r="W31" i="86" s="1"/>
  <c r="AC31" i="86" s="1"/>
  <c r="V31" i="86" a="1"/>
  <c r="V31" i="86" s="1"/>
  <c r="AL31" i="86" s="1"/>
  <c r="Q31" i="86"/>
  <c r="K31" i="86"/>
  <c r="W30" i="86" a="1"/>
  <c r="W30" i="86" s="1"/>
  <c r="AC30" i="86" s="1"/>
  <c r="V30" i="86" a="1"/>
  <c r="V30" i="86" s="1"/>
  <c r="AL30" i="86" s="1"/>
  <c r="Q30" i="86"/>
  <c r="K30" i="86"/>
  <c r="W29" i="86" a="1"/>
  <c r="W29" i="86" s="1"/>
  <c r="AC29" i="86" s="1"/>
  <c r="V29" i="86" a="1"/>
  <c r="V29" i="86" s="1"/>
  <c r="AL29" i="86" s="1"/>
  <c r="Q29" i="86"/>
  <c r="K29" i="86"/>
  <c r="W28" i="86" a="1"/>
  <c r="W28" i="86" s="1"/>
  <c r="AC28" i="86" s="1"/>
  <c r="V28" i="86" a="1"/>
  <c r="V28" i="86" s="1"/>
  <c r="AL28" i="86" s="1"/>
  <c r="Q28" i="86"/>
  <c r="K28" i="86"/>
  <c r="W27" i="86" a="1"/>
  <c r="W27" i="86" s="1"/>
  <c r="AC27" i="86" s="1"/>
  <c r="V27" i="86" a="1"/>
  <c r="V27" i="86" s="1"/>
  <c r="AL27" i="86" s="1"/>
  <c r="Q27" i="86"/>
  <c r="K27" i="86"/>
  <c r="W26" i="86" a="1"/>
  <c r="W26" i="86" s="1"/>
  <c r="AC26" i="86" s="1"/>
  <c r="V26" i="86" a="1"/>
  <c r="V26" i="86" s="1"/>
  <c r="AL26" i="86" s="1"/>
  <c r="Q26" i="86"/>
  <c r="K26" i="86"/>
  <c r="W25" i="86" a="1"/>
  <c r="W25" i="86" s="1"/>
  <c r="AC25" i="86" s="1"/>
  <c r="V25" i="86" a="1"/>
  <c r="V25" i="86" s="1"/>
  <c r="AL25" i="86" s="1"/>
  <c r="Q25" i="86"/>
  <c r="K25" i="86"/>
  <c r="W24" i="86" a="1"/>
  <c r="W24" i="86" s="1"/>
  <c r="AC24" i="86" s="1"/>
  <c r="V24" i="86" a="1"/>
  <c r="V24" i="86" s="1"/>
  <c r="AL24" i="86" s="1"/>
  <c r="Q24" i="86"/>
  <c r="K24" i="86"/>
  <c r="W23" i="86" a="1"/>
  <c r="W23" i="86" s="1"/>
  <c r="AC23" i="86" s="1"/>
  <c r="V23" i="86" a="1"/>
  <c r="V23" i="86" s="1"/>
  <c r="AL23" i="86" s="1"/>
  <c r="Q23" i="86"/>
  <c r="K23" i="86"/>
  <c r="W22" i="86" a="1"/>
  <c r="W22" i="86" s="1"/>
  <c r="AC22" i="86" s="1"/>
  <c r="V22" i="86" a="1"/>
  <c r="V22" i="86" s="1"/>
  <c r="AL22" i="86" s="1"/>
  <c r="Q22" i="86"/>
  <c r="K22" i="86"/>
  <c r="W21" i="86" a="1"/>
  <c r="W21" i="86" s="1"/>
  <c r="AC21" i="86" s="1"/>
  <c r="V21" i="86" a="1"/>
  <c r="V21" i="86" s="1"/>
  <c r="AL21" i="86" s="1"/>
  <c r="Q21" i="86"/>
  <c r="K21" i="86"/>
  <c r="W20" i="86" a="1"/>
  <c r="W20" i="86" s="1"/>
  <c r="AC20" i="86" s="1"/>
  <c r="V20" i="86" a="1"/>
  <c r="V20" i="86" s="1"/>
  <c r="AL20" i="86" s="1"/>
  <c r="Q20" i="86"/>
  <c r="K20" i="86"/>
  <c r="W19" i="86" a="1"/>
  <c r="W19" i="86" s="1"/>
  <c r="AC19" i="86" s="1"/>
  <c r="V19" i="86" a="1"/>
  <c r="V19" i="86" s="1"/>
  <c r="AL19" i="86" s="1"/>
  <c r="Q19" i="86"/>
  <c r="K19" i="86"/>
  <c r="W18" i="86" a="1"/>
  <c r="W18" i="86" s="1"/>
  <c r="AC18" i="86" s="1"/>
  <c r="V18" i="86" a="1"/>
  <c r="V18" i="86" s="1"/>
  <c r="AL18" i="86" s="1"/>
  <c r="Q18" i="86"/>
  <c r="K18" i="86"/>
  <c r="W17" i="86" a="1"/>
  <c r="W17" i="86" s="1"/>
  <c r="AC17" i="86" s="1"/>
  <c r="V17" i="86" a="1"/>
  <c r="V17" i="86" s="1"/>
  <c r="AL17" i="86" s="1"/>
  <c r="Q17" i="86"/>
  <c r="K17" i="86"/>
  <c r="W16" i="86" a="1"/>
  <c r="W16" i="86" s="1"/>
  <c r="AC16" i="86" s="1"/>
  <c r="V16" i="86" a="1"/>
  <c r="V16" i="86" s="1"/>
  <c r="AL16" i="86" s="1"/>
  <c r="Q16" i="86"/>
  <c r="K16" i="86"/>
  <c r="W15" i="86" a="1"/>
  <c r="W15" i="86" s="1"/>
  <c r="AC15" i="86" s="1"/>
  <c r="V15" i="86" a="1"/>
  <c r="V15" i="86" s="1"/>
  <c r="AL15" i="86" s="1"/>
  <c r="Q15" i="86"/>
  <c r="K15" i="86"/>
  <c r="W14" i="86" a="1"/>
  <c r="W14" i="86" s="1"/>
  <c r="AC14" i="86" s="1"/>
  <c r="V14" i="86" a="1"/>
  <c r="V14" i="86" s="1"/>
  <c r="AL14" i="86" s="1"/>
  <c r="Q14" i="86"/>
  <c r="K14" i="86"/>
  <c r="W13" i="86" a="1"/>
  <c r="W13" i="86" s="1"/>
  <c r="AC13" i="86" s="1"/>
  <c r="V13" i="86" a="1"/>
  <c r="V13" i="86" s="1"/>
  <c r="AL13" i="86" s="1"/>
  <c r="Q13" i="86"/>
  <c r="K13" i="86"/>
  <c r="W12" i="86" a="1"/>
  <c r="W12" i="86" s="1"/>
  <c r="AC12" i="86" s="1"/>
  <c r="V12" i="86" a="1"/>
  <c r="V12" i="86" s="1"/>
  <c r="AL12" i="86" s="1"/>
  <c r="Q12" i="86"/>
  <c r="K12" i="86"/>
  <c r="W11" i="86" a="1"/>
  <c r="W11" i="86" s="1"/>
  <c r="AC11" i="86" s="1"/>
  <c r="V11" i="86" a="1"/>
  <c r="V11" i="86" s="1"/>
  <c r="AL11" i="86" s="1"/>
  <c r="Q11" i="86"/>
  <c r="K11" i="86"/>
  <c r="W10" i="86" a="1"/>
  <c r="W10" i="86" s="1"/>
  <c r="AC10" i="86" s="1"/>
  <c r="V10" i="86" a="1"/>
  <c r="V10" i="86" s="1"/>
  <c r="AL10" i="86" s="1"/>
  <c r="Q10" i="86"/>
  <c r="K10" i="86"/>
  <c r="AR3" i="86"/>
  <c r="H3" i="86"/>
  <c r="M38" i="85" a="1"/>
  <c r="M38" i="85" s="1"/>
  <c r="L36" i="85" s="1"/>
  <c r="W209" i="84" a="1"/>
  <c r="W209" i="84" s="1"/>
  <c r="AC209" i="84" s="1"/>
  <c r="V209" i="84" a="1"/>
  <c r="V209" i="84" s="1"/>
  <c r="AL209" i="84" s="1"/>
  <c r="Q209" i="84"/>
  <c r="K209" i="84"/>
  <c r="W208" i="84" a="1"/>
  <c r="W208" i="84" s="1"/>
  <c r="AC208" i="84" s="1"/>
  <c r="V208" i="84" a="1"/>
  <c r="V208" i="84" s="1"/>
  <c r="AL208" i="84" s="1"/>
  <c r="Q208" i="84"/>
  <c r="K208" i="84"/>
  <c r="W207" i="84" a="1"/>
  <c r="W207" i="84" s="1"/>
  <c r="AC207" i="84" s="1"/>
  <c r="V207" i="84" a="1"/>
  <c r="V207" i="84" s="1"/>
  <c r="AL207" i="84" s="1"/>
  <c r="Q207" i="84"/>
  <c r="K207" i="84"/>
  <c r="W206" i="84" a="1"/>
  <c r="W206" i="84" s="1"/>
  <c r="AC206" i="84" s="1"/>
  <c r="V206" i="84" a="1"/>
  <c r="V206" i="84" s="1"/>
  <c r="AL206" i="84" s="1"/>
  <c r="Q206" i="84"/>
  <c r="K206" i="84"/>
  <c r="W205" i="84" a="1"/>
  <c r="W205" i="84" s="1"/>
  <c r="AC205" i="84" s="1"/>
  <c r="V205" i="84" a="1"/>
  <c r="V205" i="84" s="1"/>
  <c r="AL205" i="84" s="1"/>
  <c r="Q205" i="84"/>
  <c r="K205" i="84"/>
  <c r="W204" i="84" a="1"/>
  <c r="W204" i="84" s="1"/>
  <c r="AC204" i="84" s="1"/>
  <c r="V204" i="84" a="1"/>
  <c r="V204" i="84" s="1"/>
  <c r="AL204" i="84" s="1"/>
  <c r="Q204" i="84"/>
  <c r="K204" i="84"/>
  <c r="W203" i="84" a="1"/>
  <c r="W203" i="84" s="1"/>
  <c r="AC203" i="84" s="1"/>
  <c r="V203" i="84" a="1"/>
  <c r="V203" i="84" s="1"/>
  <c r="AL203" i="84" s="1"/>
  <c r="Q203" i="84"/>
  <c r="K203" i="84"/>
  <c r="W202" i="84" a="1"/>
  <c r="W202" i="84" s="1"/>
  <c r="AC202" i="84" s="1"/>
  <c r="V202" i="84" a="1"/>
  <c r="V202" i="84" s="1"/>
  <c r="AL202" i="84" s="1"/>
  <c r="Q202" i="84"/>
  <c r="K202" i="84"/>
  <c r="W201" i="84" a="1"/>
  <c r="W201" i="84" s="1"/>
  <c r="AC201" i="84" s="1"/>
  <c r="V201" i="84" a="1"/>
  <c r="V201" i="84" s="1"/>
  <c r="AL201" i="84" s="1"/>
  <c r="Q201" i="84"/>
  <c r="K201" i="84"/>
  <c r="W200" i="84" a="1"/>
  <c r="W200" i="84" s="1"/>
  <c r="AC200" i="84" s="1"/>
  <c r="V200" i="84" a="1"/>
  <c r="V200" i="84" s="1"/>
  <c r="AL200" i="84" s="1"/>
  <c r="Q200" i="84"/>
  <c r="K200" i="84"/>
  <c r="W199" i="84" a="1"/>
  <c r="W199" i="84" s="1"/>
  <c r="AC199" i="84" s="1"/>
  <c r="V199" i="84" a="1"/>
  <c r="V199" i="84" s="1"/>
  <c r="AL199" i="84" s="1"/>
  <c r="Q199" i="84"/>
  <c r="K199" i="84"/>
  <c r="W198" i="84" a="1"/>
  <c r="W198" i="84" s="1"/>
  <c r="AC198" i="84" s="1"/>
  <c r="V198" i="84" a="1"/>
  <c r="V198" i="84" s="1"/>
  <c r="AL198" i="84" s="1"/>
  <c r="Q198" i="84"/>
  <c r="K198" i="84"/>
  <c r="W197" i="84" a="1"/>
  <c r="W197" i="84" s="1"/>
  <c r="AC197" i="84" s="1"/>
  <c r="V197" i="84" a="1"/>
  <c r="V197" i="84" s="1"/>
  <c r="AL197" i="84" s="1"/>
  <c r="Q197" i="84"/>
  <c r="K197" i="84"/>
  <c r="W196" i="84" a="1"/>
  <c r="W196" i="84" s="1"/>
  <c r="AC196" i="84" s="1"/>
  <c r="V196" i="84" a="1"/>
  <c r="V196" i="84" s="1"/>
  <c r="AL196" i="84" s="1"/>
  <c r="Q196" i="84"/>
  <c r="K196" i="84"/>
  <c r="W195" i="84" a="1"/>
  <c r="W195" i="84" s="1"/>
  <c r="AC195" i="84" s="1"/>
  <c r="V195" i="84" a="1"/>
  <c r="V195" i="84" s="1"/>
  <c r="AL195" i="84" s="1"/>
  <c r="Q195" i="84"/>
  <c r="K195" i="84"/>
  <c r="W194" i="84" a="1"/>
  <c r="W194" i="84" s="1"/>
  <c r="AC194" i="84" s="1"/>
  <c r="V194" i="84" a="1"/>
  <c r="V194" i="84" s="1"/>
  <c r="AL194" i="84" s="1"/>
  <c r="Q194" i="84"/>
  <c r="K194" i="84"/>
  <c r="W193" i="84" a="1"/>
  <c r="W193" i="84" s="1"/>
  <c r="AC193" i="84" s="1"/>
  <c r="V193" i="84" a="1"/>
  <c r="V193" i="84" s="1"/>
  <c r="AL193" i="84" s="1"/>
  <c r="Q193" i="84"/>
  <c r="K193" i="84"/>
  <c r="W192" i="84" a="1"/>
  <c r="W192" i="84" s="1"/>
  <c r="AC192" i="84" s="1"/>
  <c r="V192" i="84" a="1"/>
  <c r="V192" i="84" s="1"/>
  <c r="AL192" i="84" s="1"/>
  <c r="Q192" i="84"/>
  <c r="K192" i="84"/>
  <c r="W191" i="84" a="1"/>
  <c r="W191" i="84" s="1"/>
  <c r="AC191" i="84" s="1"/>
  <c r="V191" i="84" a="1"/>
  <c r="V191" i="84" s="1"/>
  <c r="AL191" i="84" s="1"/>
  <c r="Q191" i="84"/>
  <c r="K191" i="84"/>
  <c r="W190" i="84" a="1"/>
  <c r="W190" i="84" s="1"/>
  <c r="AC190" i="84" s="1"/>
  <c r="V190" i="84" a="1"/>
  <c r="V190" i="84" s="1"/>
  <c r="AL190" i="84" s="1"/>
  <c r="Q190" i="84"/>
  <c r="K190" i="84"/>
  <c r="W189" i="84" a="1"/>
  <c r="W189" i="84" s="1"/>
  <c r="AC189" i="84" s="1"/>
  <c r="V189" i="84" a="1"/>
  <c r="V189" i="84" s="1"/>
  <c r="AL189" i="84" s="1"/>
  <c r="Q189" i="84"/>
  <c r="K189" i="84"/>
  <c r="W188" i="84" a="1"/>
  <c r="W188" i="84" s="1"/>
  <c r="AC188" i="84" s="1"/>
  <c r="V188" i="84" a="1"/>
  <c r="V188" i="84" s="1"/>
  <c r="AL188" i="84" s="1"/>
  <c r="Q188" i="84"/>
  <c r="K188" i="84"/>
  <c r="W187" i="84" a="1"/>
  <c r="W187" i="84" s="1"/>
  <c r="AC187" i="84" s="1"/>
  <c r="V187" i="84" a="1"/>
  <c r="V187" i="84" s="1"/>
  <c r="AL187" i="84" s="1"/>
  <c r="Q187" i="84"/>
  <c r="K187" i="84"/>
  <c r="W186" i="84" a="1"/>
  <c r="W186" i="84" s="1"/>
  <c r="AC186" i="84" s="1"/>
  <c r="V186" i="84" a="1"/>
  <c r="V186" i="84" s="1"/>
  <c r="AL186" i="84" s="1"/>
  <c r="Q186" i="84"/>
  <c r="K186" i="84"/>
  <c r="W185" i="84" a="1"/>
  <c r="W185" i="84" s="1"/>
  <c r="AC185" i="84" s="1"/>
  <c r="V185" i="84" a="1"/>
  <c r="V185" i="84" s="1"/>
  <c r="AL185" i="84" s="1"/>
  <c r="Q185" i="84"/>
  <c r="K185" i="84"/>
  <c r="W184" i="84" a="1"/>
  <c r="W184" i="84" s="1"/>
  <c r="AC184" i="84" s="1"/>
  <c r="V184" i="84" a="1"/>
  <c r="V184" i="84" s="1"/>
  <c r="AL184" i="84" s="1"/>
  <c r="Q184" i="84"/>
  <c r="K184" i="84"/>
  <c r="W183" i="84" a="1"/>
  <c r="W183" i="84" s="1"/>
  <c r="AC183" i="84" s="1"/>
  <c r="V183" i="84" a="1"/>
  <c r="V183" i="84" s="1"/>
  <c r="AL183" i="84" s="1"/>
  <c r="Q183" i="84"/>
  <c r="K183" i="84"/>
  <c r="W182" i="84" a="1"/>
  <c r="W182" i="84" s="1"/>
  <c r="AC182" i="84" s="1"/>
  <c r="V182" i="84" a="1"/>
  <c r="V182" i="84" s="1"/>
  <c r="AL182" i="84" s="1"/>
  <c r="Q182" i="84"/>
  <c r="K182" i="84"/>
  <c r="W181" i="84" a="1"/>
  <c r="W181" i="84" s="1"/>
  <c r="AC181" i="84" s="1"/>
  <c r="V181" i="84" a="1"/>
  <c r="V181" i="84" s="1"/>
  <c r="AL181" i="84" s="1"/>
  <c r="Q181" i="84"/>
  <c r="K181" i="84"/>
  <c r="W180" i="84" a="1"/>
  <c r="W180" i="84" s="1"/>
  <c r="AC180" i="84" s="1"/>
  <c r="V180" i="84" a="1"/>
  <c r="V180" i="84" s="1"/>
  <c r="AL180" i="84" s="1"/>
  <c r="Q180" i="84"/>
  <c r="K180" i="84"/>
  <c r="W179" i="84" a="1"/>
  <c r="W179" i="84" s="1"/>
  <c r="AC179" i="84" s="1"/>
  <c r="V179" i="84" a="1"/>
  <c r="V179" i="84" s="1"/>
  <c r="AL179" i="84" s="1"/>
  <c r="Q179" i="84"/>
  <c r="K179" i="84"/>
  <c r="W178" i="84" a="1"/>
  <c r="W178" i="84" s="1"/>
  <c r="AC178" i="84" s="1"/>
  <c r="V178" i="84" a="1"/>
  <c r="V178" i="84" s="1"/>
  <c r="AL178" i="84" s="1"/>
  <c r="Q178" i="84"/>
  <c r="K178" i="84"/>
  <c r="W177" i="84" a="1"/>
  <c r="W177" i="84" s="1"/>
  <c r="AC177" i="84" s="1"/>
  <c r="V177" i="84" a="1"/>
  <c r="V177" i="84" s="1"/>
  <c r="AL177" i="84" s="1"/>
  <c r="Q177" i="84"/>
  <c r="K177" i="84"/>
  <c r="W176" i="84" a="1"/>
  <c r="W176" i="84" s="1"/>
  <c r="AC176" i="84" s="1"/>
  <c r="V176" i="84" a="1"/>
  <c r="V176" i="84" s="1"/>
  <c r="AL176" i="84" s="1"/>
  <c r="Q176" i="84"/>
  <c r="K176" i="84"/>
  <c r="W175" i="84" a="1"/>
  <c r="W175" i="84" s="1"/>
  <c r="AC175" i="84" s="1"/>
  <c r="V175" i="84" a="1"/>
  <c r="V175" i="84" s="1"/>
  <c r="AL175" i="84" s="1"/>
  <c r="Q175" i="84"/>
  <c r="K175" i="84"/>
  <c r="W174" i="84" a="1"/>
  <c r="W174" i="84" s="1"/>
  <c r="AC174" i="84" s="1"/>
  <c r="V174" i="84" a="1"/>
  <c r="V174" i="84" s="1"/>
  <c r="AL174" i="84" s="1"/>
  <c r="Q174" i="84"/>
  <c r="K174" i="84"/>
  <c r="W173" i="84" a="1"/>
  <c r="W173" i="84" s="1"/>
  <c r="AC173" i="84" s="1"/>
  <c r="V173" i="84" a="1"/>
  <c r="V173" i="84" s="1"/>
  <c r="AL173" i="84" s="1"/>
  <c r="Q173" i="84"/>
  <c r="K173" i="84"/>
  <c r="W172" i="84" a="1"/>
  <c r="W172" i="84" s="1"/>
  <c r="AC172" i="84" s="1"/>
  <c r="V172" i="84" a="1"/>
  <c r="V172" i="84" s="1"/>
  <c r="AL172" i="84" s="1"/>
  <c r="Q172" i="84"/>
  <c r="K172" i="84"/>
  <c r="W171" i="84" a="1"/>
  <c r="W171" i="84" s="1"/>
  <c r="AC171" i="84" s="1"/>
  <c r="V171" i="84" a="1"/>
  <c r="V171" i="84" s="1"/>
  <c r="AL171" i="84" s="1"/>
  <c r="Q171" i="84"/>
  <c r="K171" i="84"/>
  <c r="W170" i="84" a="1"/>
  <c r="W170" i="84" s="1"/>
  <c r="AC170" i="84" s="1"/>
  <c r="V170" i="84" a="1"/>
  <c r="V170" i="84" s="1"/>
  <c r="AL170" i="84" s="1"/>
  <c r="Q170" i="84"/>
  <c r="K170" i="84"/>
  <c r="W169" i="84" a="1"/>
  <c r="W169" i="84" s="1"/>
  <c r="AC169" i="84" s="1"/>
  <c r="V169" i="84" a="1"/>
  <c r="V169" i="84" s="1"/>
  <c r="AL169" i="84" s="1"/>
  <c r="Q169" i="84"/>
  <c r="K169" i="84"/>
  <c r="W168" i="84" a="1"/>
  <c r="W168" i="84" s="1"/>
  <c r="AC168" i="84" s="1"/>
  <c r="V168" i="84" a="1"/>
  <c r="V168" i="84" s="1"/>
  <c r="AL168" i="84" s="1"/>
  <c r="Q168" i="84"/>
  <c r="K168" i="84"/>
  <c r="W167" i="84" a="1"/>
  <c r="W167" i="84" s="1"/>
  <c r="AC167" i="84" s="1"/>
  <c r="V167" i="84" a="1"/>
  <c r="V167" i="84" s="1"/>
  <c r="AL167" i="84" s="1"/>
  <c r="Q167" i="84"/>
  <c r="K167" i="84"/>
  <c r="W166" i="84" a="1"/>
  <c r="W166" i="84" s="1"/>
  <c r="AC166" i="84" s="1"/>
  <c r="V166" i="84" a="1"/>
  <c r="V166" i="84" s="1"/>
  <c r="AL166" i="84" s="1"/>
  <c r="Q166" i="84"/>
  <c r="K166" i="84"/>
  <c r="W165" i="84" a="1"/>
  <c r="W165" i="84" s="1"/>
  <c r="AC165" i="84" s="1"/>
  <c r="V165" i="84" a="1"/>
  <c r="V165" i="84" s="1"/>
  <c r="AL165" i="84" s="1"/>
  <c r="Q165" i="84"/>
  <c r="K165" i="84"/>
  <c r="W164" i="84" a="1"/>
  <c r="W164" i="84" s="1"/>
  <c r="AC164" i="84" s="1"/>
  <c r="V164" i="84" a="1"/>
  <c r="V164" i="84" s="1"/>
  <c r="AL164" i="84" s="1"/>
  <c r="Q164" i="84"/>
  <c r="K164" i="84"/>
  <c r="W163" i="84" a="1"/>
  <c r="W163" i="84" s="1"/>
  <c r="AC163" i="84" s="1"/>
  <c r="V163" i="84" a="1"/>
  <c r="V163" i="84" s="1"/>
  <c r="AL163" i="84" s="1"/>
  <c r="Q163" i="84"/>
  <c r="K163" i="84"/>
  <c r="W162" i="84" a="1"/>
  <c r="W162" i="84" s="1"/>
  <c r="AC162" i="84" s="1"/>
  <c r="V162" i="84" a="1"/>
  <c r="V162" i="84" s="1"/>
  <c r="AL162" i="84" s="1"/>
  <c r="Q162" i="84"/>
  <c r="K162" i="84"/>
  <c r="W161" i="84" a="1"/>
  <c r="W161" i="84" s="1"/>
  <c r="AC161" i="84" s="1"/>
  <c r="V161" i="84" a="1"/>
  <c r="V161" i="84" s="1"/>
  <c r="AL161" i="84" s="1"/>
  <c r="Q161" i="84"/>
  <c r="K161" i="84"/>
  <c r="W160" i="84" a="1"/>
  <c r="W160" i="84" s="1"/>
  <c r="AC160" i="84" s="1"/>
  <c r="V160" i="84" a="1"/>
  <c r="V160" i="84" s="1"/>
  <c r="AL160" i="84" s="1"/>
  <c r="Q160" i="84"/>
  <c r="K160" i="84"/>
  <c r="W159" i="84" a="1"/>
  <c r="W159" i="84" s="1"/>
  <c r="AC159" i="84" s="1"/>
  <c r="V159" i="84" a="1"/>
  <c r="V159" i="84" s="1"/>
  <c r="AL159" i="84" s="1"/>
  <c r="Q159" i="84"/>
  <c r="K159" i="84"/>
  <c r="W158" i="84" a="1"/>
  <c r="W158" i="84" s="1"/>
  <c r="AC158" i="84" s="1"/>
  <c r="V158" i="84" a="1"/>
  <c r="V158" i="84" s="1"/>
  <c r="AL158" i="84" s="1"/>
  <c r="Q158" i="84"/>
  <c r="K158" i="84"/>
  <c r="W157" i="84" a="1"/>
  <c r="W157" i="84" s="1"/>
  <c r="AC157" i="84" s="1"/>
  <c r="V157" i="84" a="1"/>
  <c r="V157" i="84" s="1"/>
  <c r="AL157" i="84" s="1"/>
  <c r="Q157" i="84"/>
  <c r="K157" i="84"/>
  <c r="W156" i="84" a="1"/>
  <c r="W156" i="84" s="1"/>
  <c r="AC156" i="84" s="1"/>
  <c r="V156" i="84" a="1"/>
  <c r="V156" i="84" s="1"/>
  <c r="AL156" i="84" s="1"/>
  <c r="Q156" i="84"/>
  <c r="K156" i="84"/>
  <c r="W155" i="84" a="1"/>
  <c r="W155" i="84" s="1"/>
  <c r="AC155" i="84" s="1"/>
  <c r="V155" i="84" a="1"/>
  <c r="V155" i="84" s="1"/>
  <c r="AL155" i="84" s="1"/>
  <c r="Q155" i="84"/>
  <c r="K155" i="84"/>
  <c r="W154" i="84" a="1"/>
  <c r="W154" i="84" s="1"/>
  <c r="AC154" i="84" s="1"/>
  <c r="V154" i="84" a="1"/>
  <c r="V154" i="84" s="1"/>
  <c r="AL154" i="84" s="1"/>
  <c r="Q154" i="84"/>
  <c r="K154" i="84"/>
  <c r="W153" i="84" a="1"/>
  <c r="W153" i="84" s="1"/>
  <c r="AC153" i="84" s="1"/>
  <c r="V153" i="84" a="1"/>
  <c r="V153" i="84" s="1"/>
  <c r="AL153" i="84" s="1"/>
  <c r="Q153" i="84"/>
  <c r="K153" i="84"/>
  <c r="W152" i="84" a="1"/>
  <c r="W152" i="84" s="1"/>
  <c r="AC152" i="84" s="1"/>
  <c r="V152" i="84" a="1"/>
  <c r="V152" i="84" s="1"/>
  <c r="AL152" i="84" s="1"/>
  <c r="Q152" i="84"/>
  <c r="K152" i="84"/>
  <c r="W151" i="84" a="1"/>
  <c r="W151" i="84" s="1"/>
  <c r="AC151" i="84" s="1"/>
  <c r="V151" i="84" a="1"/>
  <c r="V151" i="84" s="1"/>
  <c r="AL151" i="84" s="1"/>
  <c r="Q151" i="84"/>
  <c r="K151" i="84"/>
  <c r="W150" i="84" a="1"/>
  <c r="W150" i="84" s="1"/>
  <c r="AC150" i="84" s="1"/>
  <c r="V150" i="84" a="1"/>
  <c r="V150" i="84" s="1"/>
  <c r="AL150" i="84" s="1"/>
  <c r="Q150" i="84"/>
  <c r="K150" i="84"/>
  <c r="W149" i="84" a="1"/>
  <c r="W149" i="84" s="1"/>
  <c r="AC149" i="84" s="1"/>
  <c r="V149" i="84" a="1"/>
  <c r="V149" i="84" s="1"/>
  <c r="AL149" i="84" s="1"/>
  <c r="Q149" i="84"/>
  <c r="K149" i="84"/>
  <c r="W148" i="84" a="1"/>
  <c r="W148" i="84" s="1"/>
  <c r="AC148" i="84" s="1"/>
  <c r="V148" i="84" a="1"/>
  <c r="V148" i="84" s="1"/>
  <c r="AL148" i="84" s="1"/>
  <c r="Q148" i="84"/>
  <c r="K148" i="84"/>
  <c r="W147" i="84" a="1"/>
  <c r="W147" i="84" s="1"/>
  <c r="AC147" i="84" s="1"/>
  <c r="V147" i="84" a="1"/>
  <c r="V147" i="84" s="1"/>
  <c r="AL147" i="84" s="1"/>
  <c r="Q147" i="84"/>
  <c r="K147" i="84"/>
  <c r="W146" i="84" a="1"/>
  <c r="W146" i="84" s="1"/>
  <c r="AC146" i="84" s="1"/>
  <c r="V146" i="84" a="1"/>
  <c r="V146" i="84" s="1"/>
  <c r="AL146" i="84" s="1"/>
  <c r="Q146" i="84"/>
  <c r="K146" i="84"/>
  <c r="W145" i="84" a="1"/>
  <c r="W145" i="84" s="1"/>
  <c r="AC145" i="84" s="1"/>
  <c r="V145" i="84" a="1"/>
  <c r="V145" i="84" s="1"/>
  <c r="AL145" i="84" s="1"/>
  <c r="Q145" i="84"/>
  <c r="K145" i="84"/>
  <c r="W144" i="84" a="1"/>
  <c r="W144" i="84" s="1"/>
  <c r="AC144" i="84" s="1"/>
  <c r="V144" i="84" a="1"/>
  <c r="V144" i="84" s="1"/>
  <c r="AL144" i="84" s="1"/>
  <c r="Q144" i="84"/>
  <c r="K144" i="84"/>
  <c r="W143" i="84" a="1"/>
  <c r="W143" i="84" s="1"/>
  <c r="AC143" i="84" s="1"/>
  <c r="V143" i="84" a="1"/>
  <c r="V143" i="84" s="1"/>
  <c r="AL143" i="84" s="1"/>
  <c r="Q143" i="84"/>
  <c r="K143" i="84"/>
  <c r="W142" i="84" a="1"/>
  <c r="W142" i="84" s="1"/>
  <c r="AC142" i="84" s="1"/>
  <c r="V142" i="84" a="1"/>
  <c r="V142" i="84" s="1"/>
  <c r="AL142" i="84" s="1"/>
  <c r="Q142" i="84"/>
  <c r="K142" i="84"/>
  <c r="W141" i="84" a="1"/>
  <c r="W141" i="84" s="1"/>
  <c r="AC141" i="84" s="1"/>
  <c r="V141" i="84" a="1"/>
  <c r="V141" i="84" s="1"/>
  <c r="AL141" i="84" s="1"/>
  <c r="Q141" i="84"/>
  <c r="K141" i="84"/>
  <c r="W140" i="84" a="1"/>
  <c r="W140" i="84" s="1"/>
  <c r="AC140" i="84" s="1"/>
  <c r="V140" i="84" a="1"/>
  <c r="V140" i="84" s="1"/>
  <c r="AL140" i="84" s="1"/>
  <c r="Q140" i="84"/>
  <c r="K140" i="84"/>
  <c r="W139" i="84" a="1"/>
  <c r="W139" i="84" s="1"/>
  <c r="AC139" i="84" s="1"/>
  <c r="V139" i="84" a="1"/>
  <c r="V139" i="84" s="1"/>
  <c r="AL139" i="84" s="1"/>
  <c r="Q139" i="84"/>
  <c r="K139" i="84"/>
  <c r="W138" i="84" a="1"/>
  <c r="W138" i="84" s="1"/>
  <c r="AC138" i="84" s="1"/>
  <c r="V138" i="84" a="1"/>
  <c r="V138" i="84" s="1"/>
  <c r="AL138" i="84" s="1"/>
  <c r="Q138" i="84"/>
  <c r="K138" i="84"/>
  <c r="W137" i="84" a="1"/>
  <c r="W137" i="84" s="1"/>
  <c r="AC137" i="84" s="1"/>
  <c r="V137" i="84" a="1"/>
  <c r="V137" i="84" s="1"/>
  <c r="AL137" i="84" s="1"/>
  <c r="Q137" i="84"/>
  <c r="K137" i="84"/>
  <c r="W136" i="84" a="1"/>
  <c r="W136" i="84" s="1"/>
  <c r="AC136" i="84" s="1"/>
  <c r="V136" i="84" a="1"/>
  <c r="V136" i="84" s="1"/>
  <c r="AL136" i="84" s="1"/>
  <c r="Q136" i="84"/>
  <c r="K136" i="84"/>
  <c r="W135" i="84" a="1"/>
  <c r="W135" i="84" s="1"/>
  <c r="AC135" i="84" s="1"/>
  <c r="V135" i="84" a="1"/>
  <c r="V135" i="84" s="1"/>
  <c r="AL135" i="84" s="1"/>
  <c r="Q135" i="84"/>
  <c r="K135" i="84"/>
  <c r="W134" i="84" a="1"/>
  <c r="W134" i="84" s="1"/>
  <c r="AC134" i="84" s="1"/>
  <c r="V134" i="84" a="1"/>
  <c r="V134" i="84" s="1"/>
  <c r="AL134" i="84" s="1"/>
  <c r="Q134" i="84"/>
  <c r="K134" i="84"/>
  <c r="W133" i="84" a="1"/>
  <c r="W133" i="84" s="1"/>
  <c r="AC133" i="84" s="1"/>
  <c r="V133" i="84" a="1"/>
  <c r="V133" i="84" s="1"/>
  <c r="AL133" i="84" s="1"/>
  <c r="Q133" i="84"/>
  <c r="K133" i="84"/>
  <c r="W132" i="84" a="1"/>
  <c r="W132" i="84" s="1"/>
  <c r="AC132" i="84" s="1"/>
  <c r="V132" i="84" a="1"/>
  <c r="V132" i="84" s="1"/>
  <c r="AL132" i="84" s="1"/>
  <c r="Q132" i="84"/>
  <c r="K132" i="84"/>
  <c r="W131" i="84" a="1"/>
  <c r="W131" i="84" s="1"/>
  <c r="AC131" i="84" s="1"/>
  <c r="V131" i="84" a="1"/>
  <c r="V131" i="84" s="1"/>
  <c r="AL131" i="84" s="1"/>
  <c r="Q131" i="84"/>
  <c r="K131" i="84"/>
  <c r="W130" i="84" a="1"/>
  <c r="W130" i="84" s="1"/>
  <c r="AC130" i="84" s="1"/>
  <c r="V130" i="84" a="1"/>
  <c r="V130" i="84" s="1"/>
  <c r="AL130" i="84" s="1"/>
  <c r="Q130" i="84"/>
  <c r="K130" i="84"/>
  <c r="W129" i="84" a="1"/>
  <c r="W129" i="84" s="1"/>
  <c r="AC129" i="84" s="1"/>
  <c r="V129" i="84" a="1"/>
  <c r="V129" i="84" s="1"/>
  <c r="AL129" i="84" s="1"/>
  <c r="Q129" i="84"/>
  <c r="K129" i="84"/>
  <c r="W128" i="84" a="1"/>
  <c r="W128" i="84" s="1"/>
  <c r="AC128" i="84" s="1"/>
  <c r="V128" i="84" a="1"/>
  <c r="V128" i="84" s="1"/>
  <c r="AL128" i="84" s="1"/>
  <c r="Q128" i="84"/>
  <c r="K128" i="84"/>
  <c r="W127" i="84" a="1"/>
  <c r="W127" i="84" s="1"/>
  <c r="AC127" i="84" s="1"/>
  <c r="V127" i="84" a="1"/>
  <c r="V127" i="84" s="1"/>
  <c r="AL127" i="84" s="1"/>
  <c r="Q127" i="84"/>
  <c r="K127" i="84"/>
  <c r="W126" i="84" a="1"/>
  <c r="W126" i="84" s="1"/>
  <c r="AC126" i="84" s="1"/>
  <c r="V126" i="84" a="1"/>
  <c r="V126" i="84" s="1"/>
  <c r="AL126" i="84" s="1"/>
  <c r="Q126" i="84"/>
  <c r="K126" i="84"/>
  <c r="W125" i="84" a="1"/>
  <c r="W125" i="84" s="1"/>
  <c r="AC125" i="84" s="1"/>
  <c r="V125" i="84" a="1"/>
  <c r="V125" i="84" s="1"/>
  <c r="AL125" i="84" s="1"/>
  <c r="Q125" i="84"/>
  <c r="K125" i="84"/>
  <c r="W124" i="84" a="1"/>
  <c r="W124" i="84" s="1"/>
  <c r="AC124" i="84" s="1"/>
  <c r="V124" i="84" a="1"/>
  <c r="V124" i="84" s="1"/>
  <c r="AL124" i="84" s="1"/>
  <c r="Q124" i="84"/>
  <c r="K124" i="84"/>
  <c r="W123" i="84" a="1"/>
  <c r="W123" i="84" s="1"/>
  <c r="AC123" i="84" s="1"/>
  <c r="V123" i="84" a="1"/>
  <c r="V123" i="84" s="1"/>
  <c r="AL123" i="84" s="1"/>
  <c r="Q123" i="84"/>
  <c r="K123" i="84"/>
  <c r="W122" i="84" a="1"/>
  <c r="W122" i="84" s="1"/>
  <c r="AC122" i="84" s="1"/>
  <c r="V122" i="84" a="1"/>
  <c r="V122" i="84" s="1"/>
  <c r="AL122" i="84" s="1"/>
  <c r="Q122" i="84"/>
  <c r="K122" i="84"/>
  <c r="W121" i="84" a="1"/>
  <c r="W121" i="84" s="1"/>
  <c r="AC121" i="84" s="1"/>
  <c r="V121" i="84" a="1"/>
  <c r="V121" i="84" s="1"/>
  <c r="AL121" i="84" s="1"/>
  <c r="Q121" i="84"/>
  <c r="K121" i="84"/>
  <c r="W120" i="84" a="1"/>
  <c r="W120" i="84" s="1"/>
  <c r="AC120" i="84" s="1"/>
  <c r="V120" i="84" a="1"/>
  <c r="V120" i="84" s="1"/>
  <c r="AL120" i="84" s="1"/>
  <c r="Q120" i="84"/>
  <c r="K120" i="84"/>
  <c r="W119" i="84" a="1"/>
  <c r="W119" i="84" s="1"/>
  <c r="AC119" i="84" s="1"/>
  <c r="V119" i="84" a="1"/>
  <c r="V119" i="84" s="1"/>
  <c r="AL119" i="84" s="1"/>
  <c r="Q119" i="84"/>
  <c r="K119" i="84"/>
  <c r="W118" i="84" a="1"/>
  <c r="W118" i="84" s="1"/>
  <c r="AC118" i="84" s="1"/>
  <c r="V118" i="84" a="1"/>
  <c r="V118" i="84" s="1"/>
  <c r="AL118" i="84" s="1"/>
  <c r="Q118" i="84"/>
  <c r="K118" i="84"/>
  <c r="W117" i="84" a="1"/>
  <c r="W117" i="84" s="1"/>
  <c r="AC117" i="84" s="1"/>
  <c r="V117" i="84" a="1"/>
  <c r="V117" i="84" s="1"/>
  <c r="AL117" i="84" s="1"/>
  <c r="Q117" i="84"/>
  <c r="K117" i="84"/>
  <c r="W116" i="84" a="1"/>
  <c r="W116" i="84" s="1"/>
  <c r="AC116" i="84" s="1"/>
  <c r="V116" i="84" a="1"/>
  <c r="V116" i="84" s="1"/>
  <c r="AL116" i="84" s="1"/>
  <c r="Q116" i="84"/>
  <c r="K116" i="84"/>
  <c r="W115" i="84" a="1"/>
  <c r="W115" i="84" s="1"/>
  <c r="AC115" i="84" s="1"/>
  <c r="V115" i="84" a="1"/>
  <c r="V115" i="84" s="1"/>
  <c r="AL115" i="84" s="1"/>
  <c r="Q115" i="84"/>
  <c r="K115" i="84"/>
  <c r="W114" i="84" a="1"/>
  <c r="W114" i="84" s="1"/>
  <c r="AC114" i="84" s="1"/>
  <c r="V114" i="84" a="1"/>
  <c r="V114" i="84" s="1"/>
  <c r="AL114" i="84" s="1"/>
  <c r="Q114" i="84"/>
  <c r="K114" i="84"/>
  <c r="W113" i="84" a="1"/>
  <c r="W113" i="84" s="1"/>
  <c r="AC113" i="84" s="1"/>
  <c r="V113" i="84" a="1"/>
  <c r="V113" i="84" s="1"/>
  <c r="AL113" i="84" s="1"/>
  <c r="Q113" i="84"/>
  <c r="K113" i="84"/>
  <c r="W112" i="84" a="1"/>
  <c r="W112" i="84" s="1"/>
  <c r="AC112" i="84" s="1"/>
  <c r="V112" i="84" a="1"/>
  <c r="V112" i="84" s="1"/>
  <c r="AL112" i="84" s="1"/>
  <c r="Q112" i="84"/>
  <c r="K112" i="84"/>
  <c r="W111" i="84" a="1"/>
  <c r="W111" i="84" s="1"/>
  <c r="AC111" i="84" s="1"/>
  <c r="V111" i="84" a="1"/>
  <c r="V111" i="84" s="1"/>
  <c r="AL111" i="84" s="1"/>
  <c r="Q111" i="84"/>
  <c r="K111" i="84"/>
  <c r="W110" i="84" a="1"/>
  <c r="W110" i="84" s="1"/>
  <c r="AC110" i="84" s="1"/>
  <c r="V110" i="84" a="1"/>
  <c r="V110" i="84" s="1"/>
  <c r="AL110" i="84" s="1"/>
  <c r="Q110" i="84"/>
  <c r="K110" i="84"/>
  <c r="W109" i="84" a="1"/>
  <c r="W109" i="84" s="1"/>
  <c r="AC109" i="84" s="1"/>
  <c r="V109" i="84" a="1"/>
  <c r="V109" i="84" s="1"/>
  <c r="AL109" i="84" s="1"/>
  <c r="Q109" i="84"/>
  <c r="K109" i="84"/>
  <c r="W108" i="84" a="1"/>
  <c r="W108" i="84" s="1"/>
  <c r="AC108" i="84" s="1"/>
  <c r="V108" i="84" a="1"/>
  <c r="V108" i="84" s="1"/>
  <c r="AL108" i="84" s="1"/>
  <c r="Q108" i="84"/>
  <c r="K108" i="84"/>
  <c r="W107" i="84" a="1"/>
  <c r="W107" i="84" s="1"/>
  <c r="AC107" i="84" s="1"/>
  <c r="V107" i="84" a="1"/>
  <c r="V107" i="84" s="1"/>
  <c r="AL107" i="84" s="1"/>
  <c r="Q107" i="84"/>
  <c r="K107" i="84"/>
  <c r="W106" i="84" a="1"/>
  <c r="W106" i="84" s="1"/>
  <c r="AC106" i="84" s="1"/>
  <c r="V106" i="84" a="1"/>
  <c r="V106" i="84" s="1"/>
  <c r="AL106" i="84" s="1"/>
  <c r="Q106" i="84"/>
  <c r="K106" i="84"/>
  <c r="W105" i="84" a="1"/>
  <c r="W105" i="84" s="1"/>
  <c r="AC105" i="84" s="1"/>
  <c r="V105" i="84" a="1"/>
  <c r="V105" i="84" s="1"/>
  <c r="AL105" i="84" s="1"/>
  <c r="Q105" i="84"/>
  <c r="K105" i="84"/>
  <c r="W104" i="84" a="1"/>
  <c r="W104" i="84" s="1"/>
  <c r="AC104" i="84" s="1"/>
  <c r="V104" i="84" a="1"/>
  <c r="V104" i="84" s="1"/>
  <c r="AL104" i="84" s="1"/>
  <c r="Q104" i="84"/>
  <c r="K104" i="84"/>
  <c r="W103" i="84" a="1"/>
  <c r="W103" i="84" s="1"/>
  <c r="AC103" i="84" s="1"/>
  <c r="V103" i="84" a="1"/>
  <c r="V103" i="84" s="1"/>
  <c r="AL103" i="84" s="1"/>
  <c r="Q103" i="84"/>
  <c r="K103" i="84"/>
  <c r="W102" i="84" a="1"/>
  <c r="W102" i="84" s="1"/>
  <c r="AC102" i="84" s="1"/>
  <c r="V102" i="84" a="1"/>
  <c r="V102" i="84" s="1"/>
  <c r="AL102" i="84" s="1"/>
  <c r="Q102" i="84"/>
  <c r="K102" i="84"/>
  <c r="W101" i="84" a="1"/>
  <c r="W101" i="84" s="1"/>
  <c r="AC101" i="84" s="1"/>
  <c r="V101" i="84" a="1"/>
  <c r="V101" i="84" s="1"/>
  <c r="AL101" i="84" s="1"/>
  <c r="Q101" i="84"/>
  <c r="K101" i="84"/>
  <c r="W100" i="84" a="1"/>
  <c r="W100" i="84" s="1"/>
  <c r="AC100" i="84" s="1"/>
  <c r="V100" i="84" a="1"/>
  <c r="V100" i="84" s="1"/>
  <c r="AL100" i="84" s="1"/>
  <c r="Q100" i="84"/>
  <c r="K100" i="84"/>
  <c r="W99" i="84" a="1"/>
  <c r="W99" i="84" s="1"/>
  <c r="AC99" i="84" s="1"/>
  <c r="V99" i="84" a="1"/>
  <c r="V99" i="84" s="1"/>
  <c r="AL99" i="84" s="1"/>
  <c r="Q99" i="84"/>
  <c r="K99" i="84"/>
  <c r="W98" i="84" a="1"/>
  <c r="W98" i="84" s="1"/>
  <c r="AC98" i="84" s="1"/>
  <c r="V98" i="84" a="1"/>
  <c r="V98" i="84" s="1"/>
  <c r="AL98" i="84" s="1"/>
  <c r="Q98" i="84"/>
  <c r="K98" i="84"/>
  <c r="W97" i="84" a="1"/>
  <c r="W97" i="84" s="1"/>
  <c r="AC97" i="84" s="1"/>
  <c r="V97" i="84" a="1"/>
  <c r="V97" i="84" s="1"/>
  <c r="AL97" i="84" s="1"/>
  <c r="Q97" i="84"/>
  <c r="K97" i="84"/>
  <c r="W96" i="84" a="1"/>
  <c r="W96" i="84" s="1"/>
  <c r="AC96" i="84" s="1"/>
  <c r="V96" i="84" a="1"/>
  <c r="V96" i="84" s="1"/>
  <c r="AL96" i="84" s="1"/>
  <c r="Q96" i="84"/>
  <c r="K96" i="84"/>
  <c r="W95" i="84" a="1"/>
  <c r="W95" i="84" s="1"/>
  <c r="AC95" i="84" s="1"/>
  <c r="V95" i="84" a="1"/>
  <c r="V95" i="84" s="1"/>
  <c r="AL95" i="84" s="1"/>
  <c r="Q95" i="84"/>
  <c r="K95" i="84"/>
  <c r="W94" i="84" a="1"/>
  <c r="W94" i="84" s="1"/>
  <c r="AC94" i="84" s="1"/>
  <c r="V94" i="84" a="1"/>
  <c r="V94" i="84" s="1"/>
  <c r="AL94" i="84" s="1"/>
  <c r="Q94" i="84"/>
  <c r="K94" i="84"/>
  <c r="W93" i="84" a="1"/>
  <c r="W93" i="84" s="1"/>
  <c r="AC93" i="84" s="1"/>
  <c r="V93" i="84" a="1"/>
  <c r="V93" i="84" s="1"/>
  <c r="AL93" i="84" s="1"/>
  <c r="Q93" i="84"/>
  <c r="K93" i="84"/>
  <c r="W92" i="84" a="1"/>
  <c r="W92" i="84" s="1"/>
  <c r="AC92" i="84" s="1"/>
  <c r="V92" i="84" a="1"/>
  <c r="V92" i="84" s="1"/>
  <c r="AL92" i="84" s="1"/>
  <c r="Q92" i="84"/>
  <c r="K92" i="84"/>
  <c r="W91" i="84" a="1"/>
  <c r="W91" i="84" s="1"/>
  <c r="AC91" i="84" s="1"/>
  <c r="V91" i="84" a="1"/>
  <c r="V91" i="84" s="1"/>
  <c r="AL91" i="84" s="1"/>
  <c r="Q91" i="84"/>
  <c r="K91" i="84"/>
  <c r="W90" i="84" a="1"/>
  <c r="W90" i="84" s="1"/>
  <c r="AC90" i="84" s="1"/>
  <c r="V90" i="84" a="1"/>
  <c r="V90" i="84" s="1"/>
  <c r="AL90" i="84" s="1"/>
  <c r="Q90" i="84"/>
  <c r="K90" i="84"/>
  <c r="W89" i="84" a="1"/>
  <c r="W89" i="84" s="1"/>
  <c r="AC89" i="84" s="1"/>
  <c r="V89" i="84" a="1"/>
  <c r="V89" i="84" s="1"/>
  <c r="AL89" i="84" s="1"/>
  <c r="Q89" i="84"/>
  <c r="K89" i="84"/>
  <c r="W88" i="84" a="1"/>
  <c r="W88" i="84" s="1"/>
  <c r="AC88" i="84" s="1"/>
  <c r="V88" i="84" a="1"/>
  <c r="V88" i="84" s="1"/>
  <c r="AL88" i="84" s="1"/>
  <c r="Q88" i="84"/>
  <c r="K88" i="84"/>
  <c r="W87" i="84" a="1"/>
  <c r="W87" i="84" s="1"/>
  <c r="AC87" i="84" s="1"/>
  <c r="V87" i="84" a="1"/>
  <c r="V87" i="84" s="1"/>
  <c r="AL87" i="84" s="1"/>
  <c r="Q87" i="84"/>
  <c r="K87" i="84"/>
  <c r="W86" i="84" a="1"/>
  <c r="W86" i="84" s="1"/>
  <c r="AC86" i="84" s="1"/>
  <c r="V86" i="84" a="1"/>
  <c r="V86" i="84" s="1"/>
  <c r="AL86" i="84" s="1"/>
  <c r="Q86" i="84"/>
  <c r="K86" i="84"/>
  <c r="W85" i="84" a="1"/>
  <c r="W85" i="84" s="1"/>
  <c r="AC85" i="84" s="1"/>
  <c r="V85" i="84" a="1"/>
  <c r="V85" i="84" s="1"/>
  <c r="AL85" i="84" s="1"/>
  <c r="Q85" i="84"/>
  <c r="K85" i="84"/>
  <c r="W84" i="84" a="1"/>
  <c r="W84" i="84" s="1"/>
  <c r="AC84" i="84" s="1"/>
  <c r="V84" i="84" a="1"/>
  <c r="V84" i="84" s="1"/>
  <c r="AL84" i="84" s="1"/>
  <c r="Q84" i="84"/>
  <c r="K84" i="84"/>
  <c r="W83" i="84" a="1"/>
  <c r="W83" i="84" s="1"/>
  <c r="AC83" i="84" s="1"/>
  <c r="V83" i="84" a="1"/>
  <c r="V83" i="84" s="1"/>
  <c r="AL83" i="84" s="1"/>
  <c r="Q83" i="84"/>
  <c r="K83" i="84"/>
  <c r="W82" i="84" a="1"/>
  <c r="W82" i="84" s="1"/>
  <c r="AC82" i="84" s="1"/>
  <c r="V82" i="84" a="1"/>
  <c r="V82" i="84" s="1"/>
  <c r="AL82" i="84" s="1"/>
  <c r="Q82" i="84"/>
  <c r="K82" i="84"/>
  <c r="W81" i="84" a="1"/>
  <c r="W81" i="84" s="1"/>
  <c r="AC81" i="84" s="1"/>
  <c r="V81" i="84" a="1"/>
  <c r="V81" i="84" s="1"/>
  <c r="AL81" i="84" s="1"/>
  <c r="Q81" i="84"/>
  <c r="K81" i="84"/>
  <c r="W80" i="84" a="1"/>
  <c r="W80" i="84" s="1"/>
  <c r="AC80" i="84" s="1"/>
  <c r="V80" i="84" a="1"/>
  <c r="V80" i="84" s="1"/>
  <c r="AL80" i="84" s="1"/>
  <c r="Q80" i="84"/>
  <c r="K80" i="84"/>
  <c r="W79" i="84" a="1"/>
  <c r="W79" i="84" s="1"/>
  <c r="AC79" i="84" s="1"/>
  <c r="V79" i="84" a="1"/>
  <c r="V79" i="84" s="1"/>
  <c r="AL79" i="84" s="1"/>
  <c r="Q79" i="84"/>
  <c r="K79" i="84"/>
  <c r="W78" i="84" a="1"/>
  <c r="W78" i="84" s="1"/>
  <c r="AC78" i="84" s="1"/>
  <c r="V78" i="84" a="1"/>
  <c r="V78" i="84" s="1"/>
  <c r="AL78" i="84" s="1"/>
  <c r="Q78" i="84"/>
  <c r="K78" i="84"/>
  <c r="W77" i="84" a="1"/>
  <c r="W77" i="84" s="1"/>
  <c r="AC77" i="84" s="1"/>
  <c r="V77" i="84" a="1"/>
  <c r="V77" i="84" s="1"/>
  <c r="AL77" i="84" s="1"/>
  <c r="Q77" i="84"/>
  <c r="K77" i="84"/>
  <c r="W76" i="84" a="1"/>
  <c r="W76" i="84" s="1"/>
  <c r="AC76" i="84" s="1"/>
  <c r="V76" i="84" a="1"/>
  <c r="V76" i="84" s="1"/>
  <c r="AL76" i="84" s="1"/>
  <c r="Q76" i="84"/>
  <c r="K76" i="84"/>
  <c r="W75" i="84" a="1"/>
  <c r="W75" i="84" s="1"/>
  <c r="AC75" i="84" s="1"/>
  <c r="V75" i="84" a="1"/>
  <c r="V75" i="84" s="1"/>
  <c r="AL75" i="84" s="1"/>
  <c r="Q75" i="84"/>
  <c r="K75" i="84"/>
  <c r="W74" i="84" a="1"/>
  <c r="W74" i="84" s="1"/>
  <c r="AC74" i="84" s="1"/>
  <c r="V74" i="84" a="1"/>
  <c r="V74" i="84" s="1"/>
  <c r="AL74" i="84" s="1"/>
  <c r="Q74" i="84"/>
  <c r="K74" i="84"/>
  <c r="W73" i="84" a="1"/>
  <c r="W73" i="84" s="1"/>
  <c r="AC73" i="84" s="1"/>
  <c r="V73" i="84" a="1"/>
  <c r="V73" i="84" s="1"/>
  <c r="AL73" i="84" s="1"/>
  <c r="Q73" i="84"/>
  <c r="K73" i="84"/>
  <c r="W72" i="84" a="1"/>
  <c r="W72" i="84" s="1"/>
  <c r="AC72" i="84" s="1"/>
  <c r="V72" i="84" a="1"/>
  <c r="V72" i="84" s="1"/>
  <c r="AL72" i="84" s="1"/>
  <c r="Q72" i="84"/>
  <c r="K72" i="84"/>
  <c r="W71" i="84" a="1"/>
  <c r="W71" i="84" s="1"/>
  <c r="AC71" i="84" s="1"/>
  <c r="V71" i="84" a="1"/>
  <c r="V71" i="84" s="1"/>
  <c r="AL71" i="84" s="1"/>
  <c r="Q71" i="84"/>
  <c r="K71" i="84"/>
  <c r="W70" i="84" a="1"/>
  <c r="W70" i="84" s="1"/>
  <c r="AC70" i="84" s="1"/>
  <c r="V70" i="84" a="1"/>
  <c r="V70" i="84" s="1"/>
  <c r="AL70" i="84" s="1"/>
  <c r="Q70" i="84"/>
  <c r="K70" i="84"/>
  <c r="BH69" i="84"/>
  <c r="AH58" i="37" s="1"/>
  <c r="W69" i="84" a="1"/>
  <c r="W69" i="84" s="1"/>
  <c r="AC69" i="84" s="1"/>
  <c r="V69" i="84" a="1"/>
  <c r="V69" i="84" s="1"/>
  <c r="AL69" i="84" s="1"/>
  <c r="Q69" i="84"/>
  <c r="K69" i="84"/>
  <c r="W68" i="84" a="1"/>
  <c r="W68" i="84" s="1"/>
  <c r="AC68" i="84" s="1"/>
  <c r="V68" i="84" a="1"/>
  <c r="V68" i="84" s="1"/>
  <c r="AL68" i="84" s="1"/>
  <c r="Q68" i="84"/>
  <c r="K68" i="84"/>
  <c r="W67" i="84" a="1"/>
  <c r="W67" i="84" s="1"/>
  <c r="AC67" i="84" s="1"/>
  <c r="V67" i="84" a="1"/>
  <c r="V67" i="84" s="1"/>
  <c r="AL67" i="84" s="1"/>
  <c r="Q67" i="84"/>
  <c r="K67" i="84"/>
  <c r="W66" i="84" a="1"/>
  <c r="W66" i="84" s="1"/>
  <c r="AC66" i="84" s="1"/>
  <c r="V66" i="84" a="1"/>
  <c r="V66" i="84" s="1"/>
  <c r="AL66" i="84" s="1"/>
  <c r="Q66" i="84"/>
  <c r="K66" i="84"/>
  <c r="W65" i="84" a="1"/>
  <c r="W65" i="84" s="1"/>
  <c r="AC65" i="84" s="1"/>
  <c r="V65" i="84" a="1"/>
  <c r="V65" i="84" s="1"/>
  <c r="AL65" i="84" s="1"/>
  <c r="Q65" i="84"/>
  <c r="K65" i="84"/>
  <c r="W64" i="84" a="1"/>
  <c r="W64" i="84" s="1"/>
  <c r="AC64" i="84" s="1"/>
  <c r="V64" i="84" a="1"/>
  <c r="V64" i="84" s="1"/>
  <c r="AL64" i="84" s="1"/>
  <c r="Q64" i="84"/>
  <c r="K64" i="84"/>
  <c r="W63" i="84" a="1"/>
  <c r="W63" i="84" s="1"/>
  <c r="AC63" i="84" s="1"/>
  <c r="V63" i="84" a="1"/>
  <c r="V63" i="84" s="1"/>
  <c r="AL63" i="84" s="1"/>
  <c r="Q63" i="84"/>
  <c r="K63" i="84"/>
  <c r="W62" i="84" a="1"/>
  <c r="W62" i="84" s="1"/>
  <c r="AC62" i="84" s="1"/>
  <c r="V62" i="84" a="1"/>
  <c r="V62" i="84" s="1"/>
  <c r="AL62" i="84" s="1"/>
  <c r="Q62" i="84"/>
  <c r="K62" i="84"/>
  <c r="W61" i="84" a="1"/>
  <c r="W61" i="84" s="1"/>
  <c r="AC61" i="84" s="1"/>
  <c r="V61" i="84" a="1"/>
  <c r="V61" i="84" s="1"/>
  <c r="AL61" i="84" s="1"/>
  <c r="Q61" i="84"/>
  <c r="K61" i="84"/>
  <c r="W60" i="84" a="1"/>
  <c r="W60" i="84" s="1"/>
  <c r="AC60" i="84" s="1"/>
  <c r="V60" i="84" a="1"/>
  <c r="V60" i="84" s="1"/>
  <c r="AL60" i="84" s="1"/>
  <c r="Q60" i="84"/>
  <c r="K60" i="84"/>
  <c r="W59" i="84" a="1"/>
  <c r="W59" i="84" s="1"/>
  <c r="AC59" i="84" s="1"/>
  <c r="V59" i="84" a="1"/>
  <c r="V59" i="84" s="1"/>
  <c r="AL59" i="84" s="1"/>
  <c r="Q59" i="84"/>
  <c r="K59" i="84"/>
  <c r="W58" i="84" a="1"/>
  <c r="W58" i="84" s="1"/>
  <c r="AC58" i="84" s="1"/>
  <c r="V58" i="84" a="1"/>
  <c r="V58" i="84" s="1"/>
  <c r="AL58" i="84" s="1"/>
  <c r="Q58" i="84"/>
  <c r="K58" i="84"/>
  <c r="W57" i="84" a="1"/>
  <c r="W57" i="84" s="1"/>
  <c r="AC57" i="84" s="1"/>
  <c r="V57" i="84" a="1"/>
  <c r="V57" i="84" s="1"/>
  <c r="AL57" i="84" s="1"/>
  <c r="Q57" i="84"/>
  <c r="K57" i="84"/>
  <c r="W56" i="84" a="1"/>
  <c r="W56" i="84" s="1"/>
  <c r="AC56" i="84" s="1"/>
  <c r="V56" i="84" a="1"/>
  <c r="V56" i="84" s="1"/>
  <c r="AL56" i="84" s="1"/>
  <c r="Q56" i="84"/>
  <c r="K56" i="84"/>
  <c r="W55" i="84" a="1"/>
  <c r="W55" i="84" s="1"/>
  <c r="AC55" i="84" s="1"/>
  <c r="V55" i="84" a="1"/>
  <c r="V55" i="84" s="1"/>
  <c r="AL55" i="84" s="1"/>
  <c r="Q55" i="84"/>
  <c r="K55" i="84"/>
  <c r="W54" i="84" a="1"/>
  <c r="W54" i="84" s="1"/>
  <c r="AC54" i="84" s="1"/>
  <c r="V54" i="84" a="1"/>
  <c r="V54" i="84" s="1"/>
  <c r="AL54" i="84" s="1"/>
  <c r="Q54" i="84"/>
  <c r="K54" i="84"/>
  <c r="W53" i="84" a="1"/>
  <c r="W53" i="84" s="1"/>
  <c r="AC53" i="84" s="1"/>
  <c r="V53" i="84" a="1"/>
  <c r="V53" i="84" s="1"/>
  <c r="AL53" i="84" s="1"/>
  <c r="Q53" i="84"/>
  <c r="K53" i="84"/>
  <c r="W52" i="84" a="1"/>
  <c r="W52" i="84" s="1"/>
  <c r="AC52" i="84" s="1"/>
  <c r="V52" i="84" a="1"/>
  <c r="V52" i="84" s="1"/>
  <c r="AL52" i="84" s="1"/>
  <c r="Q52" i="84"/>
  <c r="K52" i="84"/>
  <c r="W51" i="84" a="1"/>
  <c r="W51" i="84" s="1"/>
  <c r="AC51" i="84" s="1"/>
  <c r="V51" i="84" a="1"/>
  <c r="V51" i="84" s="1"/>
  <c r="AL51" i="84" s="1"/>
  <c r="Q51" i="84"/>
  <c r="K51" i="84"/>
  <c r="W50" i="84" a="1"/>
  <c r="W50" i="84" s="1"/>
  <c r="AC50" i="84" s="1"/>
  <c r="V50" i="84" a="1"/>
  <c r="V50" i="84" s="1"/>
  <c r="AL50" i="84" s="1"/>
  <c r="Q50" i="84"/>
  <c r="K50" i="84"/>
  <c r="W49" i="84" a="1"/>
  <c r="W49" i="84" s="1"/>
  <c r="AC49" i="84" s="1"/>
  <c r="V49" i="84" a="1"/>
  <c r="V49" i="84" s="1"/>
  <c r="AL49" i="84" s="1"/>
  <c r="Q49" i="84"/>
  <c r="K49" i="84"/>
  <c r="W48" i="84" a="1"/>
  <c r="W48" i="84" s="1"/>
  <c r="AC48" i="84" s="1"/>
  <c r="V48" i="84" a="1"/>
  <c r="V48" i="84" s="1"/>
  <c r="AL48" i="84" s="1"/>
  <c r="Q48" i="84"/>
  <c r="K48" i="84"/>
  <c r="W47" i="84" a="1"/>
  <c r="W47" i="84" s="1"/>
  <c r="AC47" i="84" s="1"/>
  <c r="V47" i="84" a="1"/>
  <c r="V47" i="84" s="1"/>
  <c r="AL47" i="84" s="1"/>
  <c r="Q47" i="84"/>
  <c r="K47" i="84"/>
  <c r="W46" i="84" a="1"/>
  <c r="W46" i="84" s="1"/>
  <c r="AC46" i="84" s="1"/>
  <c r="V46" i="84" a="1"/>
  <c r="V46" i="84" s="1"/>
  <c r="AL46" i="84" s="1"/>
  <c r="Q46" i="84"/>
  <c r="K46" i="84"/>
  <c r="W45" i="84" a="1"/>
  <c r="W45" i="84" s="1"/>
  <c r="AC45" i="84" s="1"/>
  <c r="V45" i="84" a="1"/>
  <c r="V45" i="84" s="1"/>
  <c r="AL45" i="84" s="1"/>
  <c r="Q45" i="84"/>
  <c r="K45" i="84"/>
  <c r="W44" i="84" a="1"/>
  <c r="W44" i="84" s="1"/>
  <c r="AC44" i="84" s="1"/>
  <c r="V44" i="84" a="1"/>
  <c r="V44" i="84" s="1"/>
  <c r="AL44" i="84" s="1"/>
  <c r="Q44" i="84"/>
  <c r="K44" i="84"/>
  <c r="W43" i="84" a="1"/>
  <c r="W43" i="84" s="1"/>
  <c r="AC43" i="84" s="1"/>
  <c r="V43" i="84" a="1"/>
  <c r="V43" i="84" s="1"/>
  <c r="AL43" i="84" s="1"/>
  <c r="Q43" i="84"/>
  <c r="K43" i="84"/>
  <c r="W42" i="84" a="1"/>
  <c r="W42" i="84" s="1"/>
  <c r="AC42" i="84" s="1"/>
  <c r="V42" i="84" a="1"/>
  <c r="V42" i="84" s="1"/>
  <c r="AL42" i="84" s="1"/>
  <c r="Q42" i="84"/>
  <c r="K42" i="84"/>
  <c r="W41" i="84" a="1"/>
  <c r="W41" i="84" s="1"/>
  <c r="AC41" i="84" s="1"/>
  <c r="V41" i="84" a="1"/>
  <c r="V41" i="84" s="1"/>
  <c r="AL41" i="84" s="1"/>
  <c r="Q41" i="84"/>
  <c r="K41" i="84"/>
  <c r="W40" i="84" a="1"/>
  <c r="W40" i="84" s="1"/>
  <c r="AC40" i="84" s="1"/>
  <c r="V40" i="84" a="1"/>
  <c r="V40" i="84" s="1"/>
  <c r="AL40" i="84" s="1"/>
  <c r="Q40" i="84"/>
  <c r="K40" i="84"/>
  <c r="W39" i="84" a="1"/>
  <c r="W39" i="84" s="1"/>
  <c r="AC39" i="84" s="1"/>
  <c r="V39" i="84" a="1"/>
  <c r="V39" i="84" s="1"/>
  <c r="AL39" i="84" s="1"/>
  <c r="Q39" i="84"/>
  <c r="K39" i="84"/>
  <c r="W38" i="84" a="1"/>
  <c r="W38" i="84" s="1"/>
  <c r="AC38" i="84" s="1"/>
  <c r="V38" i="84" a="1"/>
  <c r="V38" i="84" s="1"/>
  <c r="AL38" i="84" s="1"/>
  <c r="Q38" i="84"/>
  <c r="K38" i="84"/>
  <c r="W37" i="84" a="1"/>
  <c r="W37" i="84" s="1"/>
  <c r="AC37" i="84" s="1"/>
  <c r="V37" i="84" a="1"/>
  <c r="V37" i="84" s="1"/>
  <c r="AL37" i="84" s="1"/>
  <c r="Q37" i="84"/>
  <c r="K37" i="84"/>
  <c r="W36" i="84" a="1"/>
  <c r="W36" i="84" s="1"/>
  <c r="AC36" i="84" s="1"/>
  <c r="V36" i="84" a="1"/>
  <c r="V36" i="84" s="1"/>
  <c r="AL36" i="84" s="1"/>
  <c r="Q36" i="84"/>
  <c r="K36" i="84"/>
  <c r="W35" i="84" a="1"/>
  <c r="W35" i="84" s="1"/>
  <c r="AC35" i="84" s="1"/>
  <c r="V35" i="84" a="1"/>
  <c r="V35" i="84" s="1"/>
  <c r="AL35" i="84" s="1"/>
  <c r="Q35" i="84"/>
  <c r="K35" i="84"/>
  <c r="W34" i="84" a="1"/>
  <c r="W34" i="84" s="1"/>
  <c r="AC34" i="84" s="1"/>
  <c r="V34" i="84" a="1"/>
  <c r="V34" i="84" s="1"/>
  <c r="AL34" i="84" s="1"/>
  <c r="Q34" i="84"/>
  <c r="K34" i="84"/>
  <c r="W33" i="84" a="1"/>
  <c r="W33" i="84" s="1"/>
  <c r="AC33" i="84" s="1"/>
  <c r="V33" i="84" a="1"/>
  <c r="V33" i="84" s="1"/>
  <c r="AL33" i="84" s="1"/>
  <c r="Q33" i="84"/>
  <c r="K33" i="84"/>
  <c r="W32" i="84" a="1"/>
  <c r="W32" i="84" s="1"/>
  <c r="AC32" i="84" s="1"/>
  <c r="V32" i="84" a="1"/>
  <c r="V32" i="84" s="1"/>
  <c r="AL32" i="84" s="1"/>
  <c r="Q32" i="84"/>
  <c r="K32" i="84"/>
  <c r="W31" i="84" a="1"/>
  <c r="W31" i="84" s="1"/>
  <c r="AC31" i="84" s="1"/>
  <c r="V31" i="84" a="1"/>
  <c r="V31" i="84" s="1"/>
  <c r="AL31" i="84" s="1"/>
  <c r="Q31" i="84"/>
  <c r="K31" i="84"/>
  <c r="W30" i="84" a="1"/>
  <c r="W30" i="84" s="1"/>
  <c r="AC30" i="84" s="1"/>
  <c r="V30" i="84" a="1"/>
  <c r="V30" i="84" s="1"/>
  <c r="AL30" i="84" s="1"/>
  <c r="Q30" i="84"/>
  <c r="K30" i="84"/>
  <c r="W29" i="84" a="1"/>
  <c r="W29" i="84" s="1"/>
  <c r="AC29" i="84" s="1"/>
  <c r="V29" i="84" a="1"/>
  <c r="V29" i="84" s="1"/>
  <c r="AL29" i="84" s="1"/>
  <c r="Q29" i="84"/>
  <c r="K29" i="84"/>
  <c r="W28" i="84" a="1"/>
  <c r="W28" i="84" s="1"/>
  <c r="AC28" i="84" s="1"/>
  <c r="V28" i="84" a="1"/>
  <c r="V28" i="84" s="1"/>
  <c r="AL28" i="84" s="1"/>
  <c r="Q28" i="84"/>
  <c r="K28" i="84"/>
  <c r="W27" i="84" a="1"/>
  <c r="W27" i="84" s="1"/>
  <c r="AC27" i="84" s="1"/>
  <c r="V27" i="84" a="1"/>
  <c r="V27" i="84" s="1"/>
  <c r="AL27" i="84" s="1"/>
  <c r="Q27" i="84"/>
  <c r="K27" i="84"/>
  <c r="W26" i="84" a="1"/>
  <c r="W26" i="84" s="1"/>
  <c r="AC26" i="84" s="1"/>
  <c r="V26" i="84" a="1"/>
  <c r="V26" i="84" s="1"/>
  <c r="AL26" i="84" s="1"/>
  <c r="Q26" i="84"/>
  <c r="K26" i="84"/>
  <c r="W25" i="84" a="1"/>
  <c r="W25" i="84" s="1"/>
  <c r="AC25" i="84" s="1"/>
  <c r="V25" i="84" a="1"/>
  <c r="V25" i="84" s="1"/>
  <c r="AL25" i="84" s="1"/>
  <c r="Q25" i="84"/>
  <c r="K25" i="84"/>
  <c r="W24" i="84" a="1"/>
  <c r="W24" i="84" s="1"/>
  <c r="AC24" i="84" s="1"/>
  <c r="V24" i="84" a="1"/>
  <c r="V24" i="84" s="1"/>
  <c r="AL24" i="84" s="1"/>
  <c r="Q24" i="84"/>
  <c r="K24" i="84"/>
  <c r="W23" i="84" a="1"/>
  <c r="W23" i="84" s="1"/>
  <c r="AC23" i="84" s="1"/>
  <c r="V23" i="84" a="1"/>
  <c r="V23" i="84" s="1"/>
  <c r="AL23" i="84" s="1"/>
  <c r="Q23" i="84"/>
  <c r="K23" i="84"/>
  <c r="W22" i="84" a="1"/>
  <c r="W22" i="84" s="1"/>
  <c r="AC22" i="84" s="1"/>
  <c r="V22" i="84" a="1"/>
  <c r="V22" i="84" s="1"/>
  <c r="AL22" i="84" s="1"/>
  <c r="Q22" i="84"/>
  <c r="K22" i="84"/>
  <c r="W21" i="84" a="1"/>
  <c r="W21" i="84" s="1"/>
  <c r="AC21" i="84" s="1"/>
  <c r="V21" i="84" a="1"/>
  <c r="V21" i="84" s="1"/>
  <c r="AL21" i="84" s="1"/>
  <c r="Q21" i="84"/>
  <c r="K21" i="84"/>
  <c r="W20" i="84" a="1"/>
  <c r="W20" i="84" s="1"/>
  <c r="AC20" i="84" s="1"/>
  <c r="V20" i="84" a="1"/>
  <c r="V20" i="84" s="1"/>
  <c r="AL20" i="84" s="1"/>
  <c r="Q20" i="84"/>
  <c r="K20" i="84"/>
  <c r="W19" i="84" a="1"/>
  <c r="W19" i="84" s="1"/>
  <c r="AC19" i="84" s="1"/>
  <c r="V19" i="84" a="1"/>
  <c r="V19" i="84" s="1"/>
  <c r="AL19" i="84" s="1"/>
  <c r="Q19" i="84"/>
  <c r="K19" i="84"/>
  <c r="W18" i="84" a="1"/>
  <c r="W18" i="84" s="1"/>
  <c r="AC18" i="84" s="1"/>
  <c r="V18" i="84" a="1"/>
  <c r="V18" i="84" s="1"/>
  <c r="AL18" i="84" s="1"/>
  <c r="Q18" i="84"/>
  <c r="K18" i="84"/>
  <c r="W17" i="84" a="1"/>
  <c r="W17" i="84" s="1"/>
  <c r="AC17" i="84" s="1"/>
  <c r="V17" i="84" a="1"/>
  <c r="V17" i="84" s="1"/>
  <c r="AL17" i="84" s="1"/>
  <c r="Q17" i="84"/>
  <c r="K17" i="84"/>
  <c r="W16" i="84" a="1"/>
  <c r="W16" i="84" s="1"/>
  <c r="AC16" i="84" s="1"/>
  <c r="V16" i="84" a="1"/>
  <c r="V16" i="84" s="1"/>
  <c r="AL16" i="84" s="1"/>
  <c r="Q16" i="84"/>
  <c r="K16" i="84"/>
  <c r="W15" i="84" a="1"/>
  <c r="W15" i="84" s="1"/>
  <c r="AC15" i="84" s="1"/>
  <c r="V15" i="84" a="1"/>
  <c r="V15" i="84" s="1"/>
  <c r="AL15" i="84" s="1"/>
  <c r="Q15" i="84"/>
  <c r="K15" i="84"/>
  <c r="W14" i="84" a="1"/>
  <c r="W14" i="84" s="1"/>
  <c r="AC14" i="84" s="1"/>
  <c r="V14" i="84" a="1"/>
  <c r="V14" i="84" s="1"/>
  <c r="AL14" i="84" s="1"/>
  <c r="Q14" i="84"/>
  <c r="K14" i="84"/>
  <c r="W13" i="84" a="1"/>
  <c r="W13" i="84" s="1"/>
  <c r="AC13" i="84" s="1"/>
  <c r="V13" i="84" a="1"/>
  <c r="V13" i="84" s="1"/>
  <c r="AL13" i="84" s="1"/>
  <c r="Q13" i="84"/>
  <c r="K13" i="84"/>
  <c r="W12" i="84" a="1"/>
  <c r="W12" i="84" s="1"/>
  <c r="AC12" i="84" s="1"/>
  <c r="V12" i="84" a="1"/>
  <c r="V12" i="84" s="1"/>
  <c r="AL12" i="84" s="1"/>
  <c r="Q12" i="84"/>
  <c r="K12" i="84"/>
  <c r="W11" i="84" a="1"/>
  <c r="W11" i="84" s="1"/>
  <c r="AC11" i="84" s="1"/>
  <c r="V11" i="84" a="1"/>
  <c r="V11" i="84" s="1"/>
  <c r="AL11" i="84" s="1"/>
  <c r="Q11" i="84"/>
  <c r="K11" i="84"/>
  <c r="W10" i="84" a="1"/>
  <c r="W10" i="84" s="1"/>
  <c r="AC10" i="84" s="1"/>
  <c r="V10" i="84" a="1"/>
  <c r="V10" i="84" s="1"/>
  <c r="AL10" i="84" s="1"/>
  <c r="Q10" i="84"/>
  <c r="K10" i="84"/>
  <c r="AR3" i="84"/>
  <c r="H3" i="84"/>
  <c r="M38" i="83" a="1"/>
  <c r="M38" i="83" s="1"/>
  <c r="L36" i="83" s="1"/>
  <c r="W209" i="82" a="1"/>
  <c r="W209" i="82" s="1"/>
  <c r="AC209" i="82" s="1"/>
  <c r="V209" i="82" a="1"/>
  <c r="V209" i="82" s="1"/>
  <c r="AL209" i="82" s="1"/>
  <c r="Q209" i="82"/>
  <c r="K209" i="82"/>
  <c r="W208" i="82" a="1"/>
  <c r="W208" i="82" s="1"/>
  <c r="AC208" i="82" s="1"/>
  <c r="V208" i="82" a="1"/>
  <c r="V208" i="82" s="1"/>
  <c r="AL208" i="82" s="1"/>
  <c r="Q208" i="82"/>
  <c r="K208" i="82"/>
  <c r="W207" i="82" a="1"/>
  <c r="W207" i="82" s="1"/>
  <c r="AC207" i="82" s="1"/>
  <c r="V207" i="82" a="1"/>
  <c r="V207" i="82" s="1"/>
  <c r="AL207" i="82" s="1"/>
  <c r="Q207" i="82"/>
  <c r="K207" i="82"/>
  <c r="W206" i="82" a="1"/>
  <c r="W206" i="82" s="1"/>
  <c r="AC206" i="82" s="1"/>
  <c r="V206" i="82" a="1"/>
  <c r="V206" i="82" s="1"/>
  <c r="AL206" i="82" s="1"/>
  <c r="Q206" i="82"/>
  <c r="K206" i="82"/>
  <c r="W205" i="82" a="1"/>
  <c r="W205" i="82" s="1"/>
  <c r="AC205" i="82" s="1"/>
  <c r="V205" i="82" a="1"/>
  <c r="V205" i="82" s="1"/>
  <c r="AL205" i="82" s="1"/>
  <c r="Q205" i="82"/>
  <c r="K205" i="82"/>
  <c r="W204" i="82" a="1"/>
  <c r="W204" i="82" s="1"/>
  <c r="AC204" i="82" s="1"/>
  <c r="V204" i="82" a="1"/>
  <c r="V204" i="82" s="1"/>
  <c r="AL204" i="82" s="1"/>
  <c r="Q204" i="82"/>
  <c r="K204" i="82"/>
  <c r="W203" i="82" a="1"/>
  <c r="W203" i="82" s="1"/>
  <c r="AC203" i="82" s="1"/>
  <c r="V203" i="82" a="1"/>
  <c r="V203" i="82" s="1"/>
  <c r="AL203" i="82" s="1"/>
  <c r="Q203" i="82"/>
  <c r="K203" i="82"/>
  <c r="W202" i="82" a="1"/>
  <c r="W202" i="82" s="1"/>
  <c r="AC202" i="82" s="1"/>
  <c r="V202" i="82" a="1"/>
  <c r="V202" i="82" s="1"/>
  <c r="AL202" i="82" s="1"/>
  <c r="Q202" i="82"/>
  <c r="K202" i="82"/>
  <c r="W201" i="82" a="1"/>
  <c r="W201" i="82" s="1"/>
  <c r="AC201" i="82" s="1"/>
  <c r="V201" i="82" a="1"/>
  <c r="V201" i="82" s="1"/>
  <c r="AL201" i="82" s="1"/>
  <c r="Q201" i="82"/>
  <c r="K201" i="82"/>
  <c r="W200" i="82" a="1"/>
  <c r="W200" i="82" s="1"/>
  <c r="AC200" i="82" s="1"/>
  <c r="V200" i="82" a="1"/>
  <c r="V200" i="82" s="1"/>
  <c r="AL200" i="82" s="1"/>
  <c r="Q200" i="82"/>
  <c r="K200" i="82"/>
  <c r="W199" i="82" a="1"/>
  <c r="W199" i="82" s="1"/>
  <c r="AC199" i="82" s="1"/>
  <c r="V199" i="82" a="1"/>
  <c r="V199" i="82" s="1"/>
  <c r="AL199" i="82" s="1"/>
  <c r="Q199" i="82"/>
  <c r="K199" i="82"/>
  <c r="W198" i="82" a="1"/>
  <c r="W198" i="82" s="1"/>
  <c r="AC198" i="82" s="1"/>
  <c r="V198" i="82" a="1"/>
  <c r="V198" i="82" s="1"/>
  <c r="AL198" i="82" s="1"/>
  <c r="Q198" i="82"/>
  <c r="K198" i="82"/>
  <c r="W197" i="82" a="1"/>
  <c r="W197" i="82" s="1"/>
  <c r="AC197" i="82" s="1"/>
  <c r="V197" i="82" a="1"/>
  <c r="V197" i="82" s="1"/>
  <c r="AL197" i="82" s="1"/>
  <c r="Q197" i="82"/>
  <c r="K197" i="82"/>
  <c r="W196" i="82" a="1"/>
  <c r="W196" i="82" s="1"/>
  <c r="AC196" i="82" s="1"/>
  <c r="V196" i="82" a="1"/>
  <c r="V196" i="82" s="1"/>
  <c r="AL196" i="82" s="1"/>
  <c r="Q196" i="82"/>
  <c r="K196" i="82"/>
  <c r="W195" i="82" a="1"/>
  <c r="W195" i="82" s="1"/>
  <c r="AC195" i="82" s="1"/>
  <c r="V195" i="82" a="1"/>
  <c r="V195" i="82" s="1"/>
  <c r="AL195" i="82" s="1"/>
  <c r="Q195" i="82"/>
  <c r="K195" i="82"/>
  <c r="W194" i="82" a="1"/>
  <c r="W194" i="82" s="1"/>
  <c r="AC194" i="82" s="1"/>
  <c r="V194" i="82" a="1"/>
  <c r="V194" i="82" s="1"/>
  <c r="AL194" i="82" s="1"/>
  <c r="Q194" i="82"/>
  <c r="K194" i="82"/>
  <c r="W193" i="82" a="1"/>
  <c r="W193" i="82" s="1"/>
  <c r="AC193" i="82" s="1"/>
  <c r="V193" i="82" a="1"/>
  <c r="V193" i="82" s="1"/>
  <c r="AL193" i="82" s="1"/>
  <c r="Q193" i="82"/>
  <c r="K193" i="82"/>
  <c r="W192" i="82" a="1"/>
  <c r="W192" i="82" s="1"/>
  <c r="AC192" i="82" s="1"/>
  <c r="V192" i="82" a="1"/>
  <c r="V192" i="82" s="1"/>
  <c r="AL192" i="82" s="1"/>
  <c r="Q192" i="82"/>
  <c r="K192" i="82"/>
  <c r="W191" i="82" a="1"/>
  <c r="W191" i="82" s="1"/>
  <c r="AC191" i="82" s="1"/>
  <c r="V191" i="82" a="1"/>
  <c r="V191" i="82" s="1"/>
  <c r="AL191" i="82" s="1"/>
  <c r="Q191" i="82"/>
  <c r="K191" i="82"/>
  <c r="W190" i="82" a="1"/>
  <c r="W190" i="82" s="1"/>
  <c r="AC190" i="82" s="1"/>
  <c r="V190" i="82" a="1"/>
  <c r="V190" i="82" s="1"/>
  <c r="AL190" i="82" s="1"/>
  <c r="Q190" i="82"/>
  <c r="K190" i="82"/>
  <c r="W189" i="82" a="1"/>
  <c r="W189" i="82" s="1"/>
  <c r="AC189" i="82" s="1"/>
  <c r="V189" i="82" a="1"/>
  <c r="V189" i="82" s="1"/>
  <c r="AL189" i="82" s="1"/>
  <c r="Q189" i="82"/>
  <c r="K189" i="82"/>
  <c r="W188" i="82" a="1"/>
  <c r="W188" i="82" s="1"/>
  <c r="AC188" i="82" s="1"/>
  <c r="V188" i="82" a="1"/>
  <c r="V188" i="82" s="1"/>
  <c r="AL188" i="82" s="1"/>
  <c r="Q188" i="82"/>
  <c r="K188" i="82"/>
  <c r="W187" i="82" a="1"/>
  <c r="W187" i="82" s="1"/>
  <c r="AC187" i="82" s="1"/>
  <c r="V187" i="82" a="1"/>
  <c r="V187" i="82" s="1"/>
  <c r="AL187" i="82" s="1"/>
  <c r="Q187" i="82"/>
  <c r="K187" i="82"/>
  <c r="W186" i="82" a="1"/>
  <c r="W186" i="82" s="1"/>
  <c r="AC186" i="82" s="1"/>
  <c r="V186" i="82" a="1"/>
  <c r="V186" i="82" s="1"/>
  <c r="AL186" i="82" s="1"/>
  <c r="Q186" i="82"/>
  <c r="K186" i="82"/>
  <c r="W185" i="82" a="1"/>
  <c r="W185" i="82" s="1"/>
  <c r="AC185" i="82" s="1"/>
  <c r="V185" i="82" a="1"/>
  <c r="V185" i="82" s="1"/>
  <c r="AL185" i="82" s="1"/>
  <c r="Q185" i="82"/>
  <c r="K185" i="82"/>
  <c r="W184" i="82" a="1"/>
  <c r="W184" i="82" s="1"/>
  <c r="AC184" i="82" s="1"/>
  <c r="V184" i="82" a="1"/>
  <c r="V184" i="82" s="1"/>
  <c r="AL184" i="82" s="1"/>
  <c r="Q184" i="82"/>
  <c r="K184" i="82"/>
  <c r="W183" i="82" a="1"/>
  <c r="W183" i="82" s="1"/>
  <c r="AC183" i="82" s="1"/>
  <c r="V183" i="82" a="1"/>
  <c r="V183" i="82" s="1"/>
  <c r="AL183" i="82" s="1"/>
  <c r="Q183" i="82"/>
  <c r="K183" i="82"/>
  <c r="W182" i="82" a="1"/>
  <c r="W182" i="82" s="1"/>
  <c r="AC182" i="82" s="1"/>
  <c r="V182" i="82" a="1"/>
  <c r="V182" i="82" s="1"/>
  <c r="AL182" i="82" s="1"/>
  <c r="Q182" i="82"/>
  <c r="K182" i="82"/>
  <c r="W181" i="82" a="1"/>
  <c r="W181" i="82" s="1"/>
  <c r="AC181" i="82" s="1"/>
  <c r="V181" i="82" a="1"/>
  <c r="V181" i="82" s="1"/>
  <c r="AL181" i="82" s="1"/>
  <c r="Q181" i="82"/>
  <c r="K181" i="82"/>
  <c r="W180" i="82" a="1"/>
  <c r="W180" i="82" s="1"/>
  <c r="AC180" i="82" s="1"/>
  <c r="V180" i="82" a="1"/>
  <c r="V180" i="82" s="1"/>
  <c r="AL180" i="82" s="1"/>
  <c r="Q180" i="82"/>
  <c r="K180" i="82"/>
  <c r="W179" i="82" a="1"/>
  <c r="W179" i="82" s="1"/>
  <c r="AC179" i="82" s="1"/>
  <c r="V179" i="82" a="1"/>
  <c r="V179" i="82" s="1"/>
  <c r="AL179" i="82" s="1"/>
  <c r="Q179" i="82"/>
  <c r="K179" i="82"/>
  <c r="W178" i="82" a="1"/>
  <c r="W178" i="82" s="1"/>
  <c r="AC178" i="82" s="1"/>
  <c r="V178" i="82" a="1"/>
  <c r="V178" i="82" s="1"/>
  <c r="AL178" i="82" s="1"/>
  <c r="Q178" i="82"/>
  <c r="K178" i="82"/>
  <c r="W177" i="82" a="1"/>
  <c r="W177" i="82" s="1"/>
  <c r="AC177" i="82" s="1"/>
  <c r="V177" i="82" a="1"/>
  <c r="V177" i="82" s="1"/>
  <c r="AL177" i="82" s="1"/>
  <c r="Q177" i="82"/>
  <c r="K177" i="82"/>
  <c r="W176" i="82" a="1"/>
  <c r="W176" i="82" s="1"/>
  <c r="AC176" i="82" s="1"/>
  <c r="V176" i="82" a="1"/>
  <c r="V176" i="82" s="1"/>
  <c r="AL176" i="82" s="1"/>
  <c r="Q176" i="82"/>
  <c r="K176" i="82"/>
  <c r="W175" i="82" a="1"/>
  <c r="W175" i="82" s="1"/>
  <c r="AC175" i="82" s="1"/>
  <c r="V175" i="82" a="1"/>
  <c r="V175" i="82" s="1"/>
  <c r="AL175" i="82" s="1"/>
  <c r="Q175" i="82"/>
  <c r="K175" i="82"/>
  <c r="W174" i="82" a="1"/>
  <c r="W174" i="82" s="1"/>
  <c r="AC174" i="82" s="1"/>
  <c r="V174" i="82" a="1"/>
  <c r="V174" i="82" s="1"/>
  <c r="AL174" i="82" s="1"/>
  <c r="Q174" i="82"/>
  <c r="K174" i="82"/>
  <c r="W173" i="82" a="1"/>
  <c r="W173" i="82" s="1"/>
  <c r="AC173" i="82" s="1"/>
  <c r="V173" i="82" a="1"/>
  <c r="V173" i="82" s="1"/>
  <c r="AL173" i="82" s="1"/>
  <c r="Q173" i="82"/>
  <c r="K173" i="82"/>
  <c r="W172" i="82" a="1"/>
  <c r="W172" i="82" s="1"/>
  <c r="AC172" i="82" s="1"/>
  <c r="V172" i="82" a="1"/>
  <c r="V172" i="82" s="1"/>
  <c r="AL172" i="82" s="1"/>
  <c r="Q172" i="82"/>
  <c r="K172" i="82"/>
  <c r="W171" i="82" a="1"/>
  <c r="W171" i="82" s="1"/>
  <c r="AC171" i="82" s="1"/>
  <c r="V171" i="82" a="1"/>
  <c r="V171" i="82" s="1"/>
  <c r="AL171" i="82" s="1"/>
  <c r="Q171" i="82"/>
  <c r="K171" i="82"/>
  <c r="W170" i="82" a="1"/>
  <c r="W170" i="82" s="1"/>
  <c r="AC170" i="82" s="1"/>
  <c r="V170" i="82" a="1"/>
  <c r="V170" i="82" s="1"/>
  <c r="AL170" i="82" s="1"/>
  <c r="Q170" i="82"/>
  <c r="K170" i="82"/>
  <c r="W169" i="82" a="1"/>
  <c r="W169" i="82" s="1"/>
  <c r="AC169" i="82" s="1"/>
  <c r="V169" i="82" a="1"/>
  <c r="V169" i="82" s="1"/>
  <c r="AL169" i="82" s="1"/>
  <c r="Q169" i="82"/>
  <c r="K169" i="82"/>
  <c r="W168" i="82" a="1"/>
  <c r="W168" i="82" s="1"/>
  <c r="AC168" i="82" s="1"/>
  <c r="V168" i="82" a="1"/>
  <c r="V168" i="82" s="1"/>
  <c r="AL168" i="82" s="1"/>
  <c r="Q168" i="82"/>
  <c r="K168" i="82"/>
  <c r="W167" i="82" a="1"/>
  <c r="W167" i="82" s="1"/>
  <c r="AC167" i="82" s="1"/>
  <c r="V167" i="82" a="1"/>
  <c r="V167" i="82" s="1"/>
  <c r="AL167" i="82" s="1"/>
  <c r="Q167" i="82"/>
  <c r="K167" i="82"/>
  <c r="W166" i="82" a="1"/>
  <c r="W166" i="82" s="1"/>
  <c r="AC166" i="82" s="1"/>
  <c r="V166" i="82" a="1"/>
  <c r="V166" i="82" s="1"/>
  <c r="AL166" i="82" s="1"/>
  <c r="Q166" i="82"/>
  <c r="K166" i="82"/>
  <c r="W165" i="82" a="1"/>
  <c r="W165" i="82" s="1"/>
  <c r="AC165" i="82" s="1"/>
  <c r="V165" i="82" a="1"/>
  <c r="V165" i="82" s="1"/>
  <c r="AL165" i="82" s="1"/>
  <c r="Q165" i="82"/>
  <c r="K165" i="82"/>
  <c r="W164" i="82" a="1"/>
  <c r="W164" i="82" s="1"/>
  <c r="AC164" i="82" s="1"/>
  <c r="V164" i="82" a="1"/>
  <c r="V164" i="82" s="1"/>
  <c r="AL164" i="82" s="1"/>
  <c r="Q164" i="82"/>
  <c r="K164" i="82"/>
  <c r="W163" i="82" a="1"/>
  <c r="W163" i="82" s="1"/>
  <c r="AC163" i="82" s="1"/>
  <c r="V163" i="82" a="1"/>
  <c r="V163" i="82" s="1"/>
  <c r="AL163" i="82" s="1"/>
  <c r="Q163" i="82"/>
  <c r="K163" i="82"/>
  <c r="W162" i="82" a="1"/>
  <c r="W162" i="82" s="1"/>
  <c r="AC162" i="82" s="1"/>
  <c r="V162" i="82" a="1"/>
  <c r="V162" i="82" s="1"/>
  <c r="AL162" i="82" s="1"/>
  <c r="Q162" i="82"/>
  <c r="K162" i="82"/>
  <c r="W161" i="82" a="1"/>
  <c r="W161" i="82" s="1"/>
  <c r="AC161" i="82" s="1"/>
  <c r="V161" i="82" a="1"/>
  <c r="V161" i="82" s="1"/>
  <c r="AL161" i="82" s="1"/>
  <c r="Q161" i="82"/>
  <c r="K161" i="82"/>
  <c r="W160" i="82" a="1"/>
  <c r="W160" i="82" s="1"/>
  <c r="AC160" i="82" s="1"/>
  <c r="V160" i="82" a="1"/>
  <c r="V160" i="82" s="1"/>
  <c r="AL160" i="82" s="1"/>
  <c r="Q160" i="82"/>
  <c r="K160" i="82"/>
  <c r="W159" i="82" a="1"/>
  <c r="W159" i="82" s="1"/>
  <c r="AC159" i="82" s="1"/>
  <c r="V159" i="82" a="1"/>
  <c r="V159" i="82" s="1"/>
  <c r="AL159" i="82" s="1"/>
  <c r="Q159" i="82"/>
  <c r="K159" i="82"/>
  <c r="W158" i="82" a="1"/>
  <c r="W158" i="82" s="1"/>
  <c r="AC158" i="82" s="1"/>
  <c r="V158" i="82" a="1"/>
  <c r="V158" i="82" s="1"/>
  <c r="AL158" i="82" s="1"/>
  <c r="Q158" i="82"/>
  <c r="K158" i="82"/>
  <c r="W157" i="82" a="1"/>
  <c r="W157" i="82" s="1"/>
  <c r="AC157" i="82" s="1"/>
  <c r="V157" i="82" a="1"/>
  <c r="V157" i="82" s="1"/>
  <c r="AL157" i="82" s="1"/>
  <c r="Q157" i="82"/>
  <c r="K157" i="82"/>
  <c r="W156" i="82" a="1"/>
  <c r="W156" i="82" s="1"/>
  <c r="AC156" i="82" s="1"/>
  <c r="V156" i="82" a="1"/>
  <c r="V156" i="82" s="1"/>
  <c r="AL156" i="82" s="1"/>
  <c r="Q156" i="82"/>
  <c r="K156" i="82"/>
  <c r="W155" i="82" a="1"/>
  <c r="W155" i="82" s="1"/>
  <c r="AC155" i="82" s="1"/>
  <c r="V155" i="82" a="1"/>
  <c r="V155" i="82" s="1"/>
  <c r="AL155" i="82" s="1"/>
  <c r="Q155" i="82"/>
  <c r="K155" i="82"/>
  <c r="W154" i="82" a="1"/>
  <c r="W154" i="82" s="1"/>
  <c r="AC154" i="82" s="1"/>
  <c r="V154" i="82" a="1"/>
  <c r="V154" i="82" s="1"/>
  <c r="AL154" i="82" s="1"/>
  <c r="Q154" i="82"/>
  <c r="K154" i="82"/>
  <c r="W153" i="82" a="1"/>
  <c r="W153" i="82" s="1"/>
  <c r="AC153" i="82" s="1"/>
  <c r="V153" i="82" a="1"/>
  <c r="V153" i="82" s="1"/>
  <c r="AL153" i="82" s="1"/>
  <c r="Q153" i="82"/>
  <c r="K153" i="82"/>
  <c r="W152" i="82" a="1"/>
  <c r="W152" i="82" s="1"/>
  <c r="AC152" i="82" s="1"/>
  <c r="V152" i="82" a="1"/>
  <c r="V152" i="82" s="1"/>
  <c r="AL152" i="82" s="1"/>
  <c r="Q152" i="82"/>
  <c r="K152" i="82"/>
  <c r="W151" i="82" a="1"/>
  <c r="W151" i="82" s="1"/>
  <c r="AC151" i="82" s="1"/>
  <c r="V151" i="82" a="1"/>
  <c r="V151" i="82" s="1"/>
  <c r="AL151" i="82" s="1"/>
  <c r="Q151" i="82"/>
  <c r="K151" i="82"/>
  <c r="W150" i="82" a="1"/>
  <c r="W150" i="82" s="1"/>
  <c r="AC150" i="82" s="1"/>
  <c r="V150" i="82" a="1"/>
  <c r="V150" i="82" s="1"/>
  <c r="AL150" i="82" s="1"/>
  <c r="Q150" i="82"/>
  <c r="K150" i="82"/>
  <c r="W149" i="82" a="1"/>
  <c r="W149" i="82" s="1"/>
  <c r="AC149" i="82" s="1"/>
  <c r="V149" i="82" a="1"/>
  <c r="V149" i="82" s="1"/>
  <c r="AL149" i="82" s="1"/>
  <c r="Q149" i="82"/>
  <c r="K149" i="82"/>
  <c r="W148" i="82" a="1"/>
  <c r="W148" i="82" s="1"/>
  <c r="AC148" i="82" s="1"/>
  <c r="V148" i="82" a="1"/>
  <c r="V148" i="82" s="1"/>
  <c r="AL148" i="82" s="1"/>
  <c r="Q148" i="82"/>
  <c r="K148" i="82"/>
  <c r="W147" i="82" a="1"/>
  <c r="W147" i="82" s="1"/>
  <c r="AC147" i="82" s="1"/>
  <c r="V147" i="82" a="1"/>
  <c r="V147" i="82" s="1"/>
  <c r="AL147" i="82" s="1"/>
  <c r="Q147" i="82"/>
  <c r="K147" i="82"/>
  <c r="W146" i="82" a="1"/>
  <c r="W146" i="82" s="1"/>
  <c r="AC146" i="82" s="1"/>
  <c r="V146" i="82" a="1"/>
  <c r="V146" i="82" s="1"/>
  <c r="AL146" i="82" s="1"/>
  <c r="Q146" i="82"/>
  <c r="K146" i="82"/>
  <c r="W145" i="82" a="1"/>
  <c r="W145" i="82" s="1"/>
  <c r="AC145" i="82" s="1"/>
  <c r="V145" i="82" a="1"/>
  <c r="V145" i="82" s="1"/>
  <c r="AL145" i="82" s="1"/>
  <c r="Q145" i="82"/>
  <c r="K145" i="82"/>
  <c r="W144" i="82" a="1"/>
  <c r="W144" i="82" s="1"/>
  <c r="AC144" i="82" s="1"/>
  <c r="V144" i="82" a="1"/>
  <c r="V144" i="82" s="1"/>
  <c r="AL144" i="82" s="1"/>
  <c r="Q144" i="82"/>
  <c r="K144" i="82"/>
  <c r="W143" i="82" a="1"/>
  <c r="W143" i="82" s="1"/>
  <c r="AC143" i="82" s="1"/>
  <c r="V143" i="82" a="1"/>
  <c r="V143" i="82" s="1"/>
  <c r="AL143" i="82" s="1"/>
  <c r="Q143" i="82"/>
  <c r="K143" i="82"/>
  <c r="W142" i="82" a="1"/>
  <c r="W142" i="82" s="1"/>
  <c r="AC142" i="82" s="1"/>
  <c r="V142" i="82" a="1"/>
  <c r="V142" i="82" s="1"/>
  <c r="AL142" i="82" s="1"/>
  <c r="Q142" i="82"/>
  <c r="K142" i="82"/>
  <c r="W141" i="82" a="1"/>
  <c r="W141" i="82" s="1"/>
  <c r="AC141" i="82" s="1"/>
  <c r="V141" i="82" a="1"/>
  <c r="V141" i="82" s="1"/>
  <c r="AL141" i="82" s="1"/>
  <c r="Q141" i="82"/>
  <c r="K141" i="82"/>
  <c r="W140" i="82" a="1"/>
  <c r="W140" i="82" s="1"/>
  <c r="AC140" i="82" s="1"/>
  <c r="V140" i="82" a="1"/>
  <c r="V140" i="82" s="1"/>
  <c r="AL140" i="82" s="1"/>
  <c r="Q140" i="82"/>
  <c r="K140" i="82"/>
  <c r="W139" i="82" a="1"/>
  <c r="W139" i="82" s="1"/>
  <c r="AC139" i="82" s="1"/>
  <c r="V139" i="82" a="1"/>
  <c r="V139" i="82" s="1"/>
  <c r="AL139" i="82" s="1"/>
  <c r="Q139" i="82"/>
  <c r="K139" i="82"/>
  <c r="W138" i="82" a="1"/>
  <c r="W138" i="82" s="1"/>
  <c r="AC138" i="82" s="1"/>
  <c r="V138" i="82" a="1"/>
  <c r="V138" i="82" s="1"/>
  <c r="AL138" i="82" s="1"/>
  <c r="Q138" i="82"/>
  <c r="K138" i="82"/>
  <c r="W137" i="82" a="1"/>
  <c r="W137" i="82" s="1"/>
  <c r="AC137" i="82" s="1"/>
  <c r="V137" i="82" a="1"/>
  <c r="V137" i="82" s="1"/>
  <c r="AL137" i="82" s="1"/>
  <c r="Q137" i="82"/>
  <c r="K137" i="82"/>
  <c r="W136" i="82" a="1"/>
  <c r="W136" i="82" s="1"/>
  <c r="AC136" i="82" s="1"/>
  <c r="V136" i="82" a="1"/>
  <c r="V136" i="82" s="1"/>
  <c r="AL136" i="82" s="1"/>
  <c r="Q136" i="82"/>
  <c r="K136" i="82"/>
  <c r="W135" i="82" a="1"/>
  <c r="W135" i="82" s="1"/>
  <c r="AC135" i="82" s="1"/>
  <c r="V135" i="82" a="1"/>
  <c r="V135" i="82" s="1"/>
  <c r="AL135" i="82" s="1"/>
  <c r="Q135" i="82"/>
  <c r="K135" i="82"/>
  <c r="W134" i="82" a="1"/>
  <c r="W134" i="82" s="1"/>
  <c r="AC134" i="82" s="1"/>
  <c r="V134" i="82" a="1"/>
  <c r="V134" i="82" s="1"/>
  <c r="AL134" i="82" s="1"/>
  <c r="Q134" i="82"/>
  <c r="K134" i="82"/>
  <c r="W133" i="82" a="1"/>
  <c r="W133" i="82" s="1"/>
  <c r="AC133" i="82" s="1"/>
  <c r="V133" i="82" a="1"/>
  <c r="V133" i="82" s="1"/>
  <c r="AL133" i="82" s="1"/>
  <c r="Q133" i="82"/>
  <c r="K133" i="82"/>
  <c r="W132" i="82" a="1"/>
  <c r="W132" i="82" s="1"/>
  <c r="AC132" i="82" s="1"/>
  <c r="V132" i="82" a="1"/>
  <c r="V132" i="82" s="1"/>
  <c r="AL132" i="82" s="1"/>
  <c r="Q132" i="82"/>
  <c r="K132" i="82"/>
  <c r="W131" i="82" a="1"/>
  <c r="W131" i="82" s="1"/>
  <c r="AC131" i="82" s="1"/>
  <c r="V131" i="82" a="1"/>
  <c r="V131" i="82" s="1"/>
  <c r="AL131" i="82" s="1"/>
  <c r="Q131" i="82"/>
  <c r="K131" i="82"/>
  <c r="W130" i="82" a="1"/>
  <c r="W130" i="82" s="1"/>
  <c r="AC130" i="82" s="1"/>
  <c r="V130" i="82" a="1"/>
  <c r="V130" i="82" s="1"/>
  <c r="AL130" i="82" s="1"/>
  <c r="Q130" i="82"/>
  <c r="K130" i="82"/>
  <c r="W129" i="82" a="1"/>
  <c r="W129" i="82" s="1"/>
  <c r="AC129" i="82" s="1"/>
  <c r="V129" i="82" a="1"/>
  <c r="V129" i="82" s="1"/>
  <c r="AL129" i="82" s="1"/>
  <c r="Q129" i="82"/>
  <c r="K129" i="82"/>
  <c r="W128" i="82" a="1"/>
  <c r="W128" i="82" s="1"/>
  <c r="AC128" i="82" s="1"/>
  <c r="V128" i="82" a="1"/>
  <c r="V128" i="82" s="1"/>
  <c r="AL128" i="82" s="1"/>
  <c r="Q128" i="82"/>
  <c r="K128" i="82"/>
  <c r="W127" i="82" a="1"/>
  <c r="W127" i="82" s="1"/>
  <c r="AC127" i="82" s="1"/>
  <c r="V127" i="82" a="1"/>
  <c r="V127" i="82" s="1"/>
  <c r="AL127" i="82" s="1"/>
  <c r="Q127" i="82"/>
  <c r="K127" i="82"/>
  <c r="W126" i="82" a="1"/>
  <c r="W126" i="82" s="1"/>
  <c r="AC126" i="82" s="1"/>
  <c r="V126" i="82" a="1"/>
  <c r="V126" i="82" s="1"/>
  <c r="AL126" i="82" s="1"/>
  <c r="Q126" i="82"/>
  <c r="K126" i="82"/>
  <c r="W125" i="82" a="1"/>
  <c r="W125" i="82" s="1"/>
  <c r="AC125" i="82" s="1"/>
  <c r="V125" i="82" a="1"/>
  <c r="V125" i="82" s="1"/>
  <c r="AL125" i="82" s="1"/>
  <c r="Q125" i="82"/>
  <c r="K125" i="82"/>
  <c r="W124" i="82" a="1"/>
  <c r="W124" i="82" s="1"/>
  <c r="AC124" i="82" s="1"/>
  <c r="V124" i="82" a="1"/>
  <c r="V124" i="82" s="1"/>
  <c r="AL124" i="82" s="1"/>
  <c r="Q124" i="82"/>
  <c r="K124" i="82"/>
  <c r="W123" i="82" a="1"/>
  <c r="W123" i="82" s="1"/>
  <c r="AC123" i="82" s="1"/>
  <c r="V123" i="82" a="1"/>
  <c r="V123" i="82" s="1"/>
  <c r="AL123" i="82" s="1"/>
  <c r="Q123" i="82"/>
  <c r="K123" i="82"/>
  <c r="W122" i="82" a="1"/>
  <c r="W122" i="82" s="1"/>
  <c r="AC122" i="82" s="1"/>
  <c r="V122" i="82" a="1"/>
  <c r="V122" i="82" s="1"/>
  <c r="AL122" i="82" s="1"/>
  <c r="Q122" i="82"/>
  <c r="K122" i="82"/>
  <c r="W121" i="82" a="1"/>
  <c r="W121" i="82" s="1"/>
  <c r="AC121" i="82" s="1"/>
  <c r="V121" i="82" a="1"/>
  <c r="V121" i="82" s="1"/>
  <c r="AL121" i="82" s="1"/>
  <c r="Q121" i="82"/>
  <c r="K121" i="82"/>
  <c r="W120" i="82" a="1"/>
  <c r="W120" i="82" s="1"/>
  <c r="AC120" i="82" s="1"/>
  <c r="V120" i="82" a="1"/>
  <c r="V120" i="82" s="1"/>
  <c r="AL120" i="82" s="1"/>
  <c r="Q120" i="82"/>
  <c r="K120" i="82"/>
  <c r="W119" i="82" a="1"/>
  <c r="W119" i="82" s="1"/>
  <c r="AC119" i="82" s="1"/>
  <c r="V119" i="82" a="1"/>
  <c r="V119" i="82" s="1"/>
  <c r="AL119" i="82" s="1"/>
  <c r="Q119" i="82"/>
  <c r="K119" i="82"/>
  <c r="W118" i="82" a="1"/>
  <c r="W118" i="82" s="1"/>
  <c r="AC118" i="82" s="1"/>
  <c r="V118" i="82" a="1"/>
  <c r="V118" i="82" s="1"/>
  <c r="AL118" i="82" s="1"/>
  <c r="Q118" i="82"/>
  <c r="K118" i="82"/>
  <c r="W117" i="82" a="1"/>
  <c r="W117" i="82" s="1"/>
  <c r="AC117" i="82" s="1"/>
  <c r="V117" i="82" a="1"/>
  <c r="V117" i="82" s="1"/>
  <c r="AL117" i="82" s="1"/>
  <c r="Q117" i="82"/>
  <c r="K117" i="82"/>
  <c r="W116" i="82" a="1"/>
  <c r="W116" i="82" s="1"/>
  <c r="AC116" i="82" s="1"/>
  <c r="V116" i="82" a="1"/>
  <c r="V116" i="82" s="1"/>
  <c r="AL116" i="82" s="1"/>
  <c r="Q116" i="82"/>
  <c r="K116" i="82"/>
  <c r="W115" i="82" a="1"/>
  <c r="W115" i="82" s="1"/>
  <c r="AC115" i="82" s="1"/>
  <c r="V115" i="82" a="1"/>
  <c r="V115" i="82" s="1"/>
  <c r="AL115" i="82" s="1"/>
  <c r="Q115" i="82"/>
  <c r="K115" i="82"/>
  <c r="W114" i="82" a="1"/>
  <c r="W114" i="82" s="1"/>
  <c r="AC114" i="82" s="1"/>
  <c r="V114" i="82" a="1"/>
  <c r="V114" i="82" s="1"/>
  <c r="AL114" i="82" s="1"/>
  <c r="Q114" i="82"/>
  <c r="K114" i="82"/>
  <c r="W113" i="82" a="1"/>
  <c r="W113" i="82" s="1"/>
  <c r="AC113" i="82" s="1"/>
  <c r="V113" i="82" a="1"/>
  <c r="V113" i="82" s="1"/>
  <c r="AL113" i="82" s="1"/>
  <c r="Q113" i="82"/>
  <c r="K113" i="82"/>
  <c r="W112" i="82" a="1"/>
  <c r="W112" i="82" s="1"/>
  <c r="AC112" i="82" s="1"/>
  <c r="V112" i="82" a="1"/>
  <c r="V112" i="82" s="1"/>
  <c r="AL112" i="82" s="1"/>
  <c r="Q112" i="82"/>
  <c r="K112" i="82"/>
  <c r="W111" i="82" a="1"/>
  <c r="W111" i="82" s="1"/>
  <c r="AC111" i="82" s="1"/>
  <c r="V111" i="82" a="1"/>
  <c r="V111" i="82" s="1"/>
  <c r="AL111" i="82" s="1"/>
  <c r="Q111" i="82"/>
  <c r="K111" i="82"/>
  <c r="W110" i="82" a="1"/>
  <c r="W110" i="82" s="1"/>
  <c r="AC110" i="82" s="1"/>
  <c r="V110" i="82" a="1"/>
  <c r="V110" i="82" s="1"/>
  <c r="AL110" i="82" s="1"/>
  <c r="Q110" i="82"/>
  <c r="K110" i="82"/>
  <c r="W109" i="82" a="1"/>
  <c r="W109" i="82" s="1"/>
  <c r="AC109" i="82" s="1"/>
  <c r="V109" i="82" a="1"/>
  <c r="V109" i="82" s="1"/>
  <c r="AL109" i="82" s="1"/>
  <c r="Q109" i="82"/>
  <c r="K109" i="82"/>
  <c r="W108" i="82" a="1"/>
  <c r="W108" i="82" s="1"/>
  <c r="AC108" i="82" s="1"/>
  <c r="V108" i="82" a="1"/>
  <c r="V108" i="82" s="1"/>
  <c r="AL108" i="82" s="1"/>
  <c r="Q108" i="82"/>
  <c r="K108" i="82"/>
  <c r="W107" i="82" a="1"/>
  <c r="W107" i="82" s="1"/>
  <c r="AC107" i="82" s="1"/>
  <c r="V107" i="82" a="1"/>
  <c r="V107" i="82" s="1"/>
  <c r="AL107" i="82" s="1"/>
  <c r="Q107" i="82"/>
  <c r="K107" i="82"/>
  <c r="W106" i="82" a="1"/>
  <c r="W106" i="82" s="1"/>
  <c r="AC106" i="82" s="1"/>
  <c r="V106" i="82" a="1"/>
  <c r="V106" i="82" s="1"/>
  <c r="AL106" i="82" s="1"/>
  <c r="Q106" i="82"/>
  <c r="K106" i="82"/>
  <c r="W105" i="82" a="1"/>
  <c r="W105" i="82" s="1"/>
  <c r="AC105" i="82" s="1"/>
  <c r="V105" i="82" a="1"/>
  <c r="V105" i="82" s="1"/>
  <c r="AL105" i="82" s="1"/>
  <c r="Q105" i="82"/>
  <c r="K105" i="82"/>
  <c r="W104" i="82" a="1"/>
  <c r="W104" i="82" s="1"/>
  <c r="AC104" i="82" s="1"/>
  <c r="V104" i="82" a="1"/>
  <c r="V104" i="82" s="1"/>
  <c r="AL104" i="82" s="1"/>
  <c r="Q104" i="82"/>
  <c r="K104" i="82"/>
  <c r="W103" i="82" a="1"/>
  <c r="W103" i="82" s="1"/>
  <c r="AC103" i="82" s="1"/>
  <c r="V103" i="82" a="1"/>
  <c r="V103" i="82" s="1"/>
  <c r="AL103" i="82" s="1"/>
  <c r="Q103" i="82"/>
  <c r="K103" i="82"/>
  <c r="W102" i="82" a="1"/>
  <c r="W102" i="82" s="1"/>
  <c r="AC102" i="82" s="1"/>
  <c r="V102" i="82" a="1"/>
  <c r="V102" i="82" s="1"/>
  <c r="AL102" i="82" s="1"/>
  <c r="Q102" i="82"/>
  <c r="K102" i="82"/>
  <c r="W101" i="82" a="1"/>
  <c r="W101" i="82" s="1"/>
  <c r="AC101" i="82" s="1"/>
  <c r="V101" i="82" a="1"/>
  <c r="V101" i="82" s="1"/>
  <c r="AL101" i="82" s="1"/>
  <c r="Q101" i="82"/>
  <c r="K101" i="82"/>
  <c r="W100" i="82" a="1"/>
  <c r="W100" i="82" s="1"/>
  <c r="AC100" i="82" s="1"/>
  <c r="V100" i="82" a="1"/>
  <c r="V100" i="82" s="1"/>
  <c r="AL100" i="82" s="1"/>
  <c r="Q100" i="82"/>
  <c r="K100" i="82"/>
  <c r="W99" i="82" a="1"/>
  <c r="W99" i="82" s="1"/>
  <c r="AC99" i="82" s="1"/>
  <c r="V99" i="82" a="1"/>
  <c r="V99" i="82" s="1"/>
  <c r="AL99" i="82" s="1"/>
  <c r="Q99" i="82"/>
  <c r="K99" i="82"/>
  <c r="W98" i="82" a="1"/>
  <c r="W98" i="82" s="1"/>
  <c r="AC98" i="82" s="1"/>
  <c r="V98" i="82" a="1"/>
  <c r="V98" i="82" s="1"/>
  <c r="AL98" i="82" s="1"/>
  <c r="Q98" i="82"/>
  <c r="K98" i="82"/>
  <c r="W97" i="82" a="1"/>
  <c r="W97" i="82" s="1"/>
  <c r="AC97" i="82" s="1"/>
  <c r="V97" i="82" a="1"/>
  <c r="V97" i="82" s="1"/>
  <c r="AL97" i="82" s="1"/>
  <c r="Q97" i="82"/>
  <c r="K97" i="82"/>
  <c r="W96" i="82" a="1"/>
  <c r="W96" i="82" s="1"/>
  <c r="AC96" i="82" s="1"/>
  <c r="V96" i="82" a="1"/>
  <c r="V96" i="82" s="1"/>
  <c r="AL96" i="82" s="1"/>
  <c r="Q96" i="82"/>
  <c r="K96" i="82"/>
  <c r="W95" i="82" a="1"/>
  <c r="W95" i="82" s="1"/>
  <c r="AC95" i="82" s="1"/>
  <c r="V95" i="82" a="1"/>
  <c r="V95" i="82" s="1"/>
  <c r="AL95" i="82" s="1"/>
  <c r="Q95" i="82"/>
  <c r="K95" i="82"/>
  <c r="W94" i="82" a="1"/>
  <c r="W94" i="82" s="1"/>
  <c r="AC94" i="82" s="1"/>
  <c r="V94" i="82" a="1"/>
  <c r="V94" i="82" s="1"/>
  <c r="AL94" i="82" s="1"/>
  <c r="Q94" i="82"/>
  <c r="K94" i="82"/>
  <c r="W93" i="82" a="1"/>
  <c r="W93" i="82" s="1"/>
  <c r="AC93" i="82" s="1"/>
  <c r="V93" i="82" a="1"/>
  <c r="V93" i="82" s="1"/>
  <c r="AL93" i="82" s="1"/>
  <c r="Q93" i="82"/>
  <c r="K93" i="82"/>
  <c r="W92" i="82" a="1"/>
  <c r="W92" i="82" s="1"/>
  <c r="AC92" i="82" s="1"/>
  <c r="V92" i="82" a="1"/>
  <c r="V92" i="82" s="1"/>
  <c r="AL92" i="82" s="1"/>
  <c r="Q92" i="82"/>
  <c r="K92" i="82"/>
  <c r="W91" i="82" a="1"/>
  <c r="W91" i="82" s="1"/>
  <c r="AC91" i="82" s="1"/>
  <c r="V91" i="82" a="1"/>
  <c r="V91" i="82" s="1"/>
  <c r="AL91" i="82" s="1"/>
  <c r="Q91" i="82"/>
  <c r="K91" i="82"/>
  <c r="W90" i="82" a="1"/>
  <c r="W90" i="82" s="1"/>
  <c r="AC90" i="82" s="1"/>
  <c r="V90" i="82" a="1"/>
  <c r="V90" i="82" s="1"/>
  <c r="AL90" i="82" s="1"/>
  <c r="Q90" i="82"/>
  <c r="K90" i="82"/>
  <c r="W89" i="82" a="1"/>
  <c r="W89" i="82" s="1"/>
  <c r="AC89" i="82" s="1"/>
  <c r="V89" i="82" a="1"/>
  <c r="V89" i="82" s="1"/>
  <c r="AL89" i="82" s="1"/>
  <c r="Q89" i="82"/>
  <c r="K89" i="82"/>
  <c r="W88" i="82" a="1"/>
  <c r="W88" i="82" s="1"/>
  <c r="AC88" i="82" s="1"/>
  <c r="V88" i="82" a="1"/>
  <c r="V88" i="82" s="1"/>
  <c r="AL88" i="82" s="1"/>
  <c r="Q88" i="82"/>
  <c r="K88" i="82"/>
  <c r="W87" i="82" a="1"/>
  <c r="W87" i="82" s="1"/>
  <c r="AC87" i="82" s="1"/>
  <c r="V87" i="82" a="1"/>
  <c r="V87" i="82" s="1"/>
  <c r="AL87" i="82" s="1"/>
  <c r="Q87" i="82"/>
  <c r="K87" i="82"/>
  <c r="W86" i="82" a="1"/>
  <c r="W86" i="82" s="1"/>
  <c r="AC86" i="82" s="1"/>
  <c r="V86" i="82" a="1"/>
  <c r="V86" i="82" s="1"/>
  <c r="AL86" i="82" s="1"/>
  <c r="Q86" i="82"/>
  <c r="K86" i="82"/>
  <c r="W85" i="82" a="1"/>
  <c r="W85" i="82" s="1"/>
  <c r="AC85" i="82" s="1"/>
  <c r="V85" i="82" a="1"/>
  <c r="V85" i="82" s="1"/>
  <c r="AL85" i="82" s="1"/>
  <c r="Q85" i="82"/>
  <c r="K85" i="82"/>
  <c r="W84" i="82" a="1"/>
  <c r="W84" i="82" s="1"/>
  <c r="AC84" i="82" s="1"/>
  <c r="V84" i="82" a="1"/>
  <c r="V84" i="82" s="1"/>
  <c r="AL84" i="82" s="1"/>
  <c r="Q84" i="82"/>
  <c r="K84" i="82"/>
  <c r="W83" i="82" a="1"/>
  <c r="W83" i="82" s="1"/>
  <c r="AC83" i="82" s="1"/>
  <c r="V83" i="82" a="1"/>
  <c r="V83" i="82" s="1"/>
  <c r="AL83" i="82" s="1"/>
  <c r="Q83" i="82"/>
  <c r="K83" i="82"/>
  <c r="W82" i="82" a="1"/>
  <c r="W82" i="82" s="1"/>
  <c r="AC82" i="82" s="1"/>
  <c r="V82" i="82" a="1"/>
  <c r="V82" i="82" s="1"/>
  <c r="AL82" i="82" s="1"/>
  <c r="Q82" i="82"/>
  <c r="K82" i="82"/>
  <c r="W81" i="82" a="1"/>
  <c r="W81" i="82" s="1"/>
  <c r="AC81" i="82" s="1"/>
  <c r="V81" i="82" a="1"/>
  <c r="V81" i="82" s="1"/>
  <c r="AL81" i="82" s="1"/>
  <c r="Q81" i="82"/>
  <c r="K81" i="82"/>
  <c r="W80" i="82" a="1"/>
  <c r="W80" i="82" s="1"/>
  <c r="AC80" i="82" s="1"/>
  <c r="V80" i="82" a="1"/>
  <c r="V80" i="82" s="1"/>
  <c r="AL80" i="82" s="1"/>
  <c r="Q80" i="82"/>
  <c r="K80" i="82"/>
  <c r="W79" i="82" a="1"/>
  <c r="W79" i="82" s="1"/>
  <c r="AC79" i="82" s="1"/>
  <c r="V79" i="82" a="1"/>
  <c r="V79" i="82" s="1"/>
  <c r="AL79" i="82" s="1"/>
  <c r="Q79" i="82"/>
  <c r="K79" i="82"/>
  <c r="W78" i="82" a="1"/>
  <c r="W78" i="82" s="1"/>
  <c r="AC78" i="82" s="1"/>
  <c r="V78" i="82" a="1"/>
  <c r="V78" i="82" s="1"/>
  <c r="AL78" i="82" s="1"/>
  <c r="Q78" i="82"/>
  <c r="K78" i="82"/>
  <c r="W77" i="82" a="1"/>
  <c r="W77" i="82" s="1"/>
  <c r="AC77" i="82" s="1"/>
  <c r="V77" i="82" a="1"/>
  <c r="V77" i="82" s="1"/>
  <c r="AL77" i="82" s="1"/>
  <c r="Q77" i="82"/>
  <c r="K77" i="82"/>
  <c r="W76" i="82" a="1"/>
  <c r="W76" i="82" s="1"/>
  <c r="AC76" i="82" s="1"/>
  <c r="V76" i="82" a="1"/>
  <c r="V76" i="82" s="1"/>
  <c r="AL76" i="82" s="1"/>
  <c r="Q76" i="82"/>
  <c r="K76" i="82"/>
  <c r="W75" i="82" a="1"/>
  <c r="W75" i="82" s="1"/>
  <c r="AC75" i="82" s="1"/>
  <c r="V75" i="82" a="1"/>
  <c r="V75" i="82" s="1"/>
  <c r="AL75" i="82" s="1"/>
  <c r="Q75" i="82"/>
  <c r="K75" i="82"/>
  <c r="W74" i="82" a="1"/>
  <c r="W74" i="82" s="1"/>
  <c r="AC74" i="82" s="1"/>
  <c r="V74" i="82" a="1"/>
  <c r="V74" i="82" s="1"/>
  <c r="AL74" i="82" s="1"/>
  <c r="Q74" i="82"/>
  <c r="K74" i="82"/>
  <c r="W73" i="82" a="1"/>
  <c r="W73" i="82" s="1"/>
  <c r="AC73" i="82" s="1"/>
  <c r="V73" i="82" a="1"/>
  <c r="V73" i="82" s="1"/>
  <c r="AL73" i="82" s="1"/>
  <c r="Q73" i="82"/>
  <c r="K73" i="82"/>
  <c r="W72" i="82" a="1"/>
  <c r="W72" i="82" s="1"/>
  <c r="AC72" i="82" s="1"/>
  <c r="V72" i="82" a="1"/>
  <c r="V72" i="82" s="1"/>
  <c r="AL72" i="82" s="1"/>
  <c r="Q72" i="82"/>
  <c r="K72" i="82"/>
  <c r="W71" i="82" a="1"/>
  <c r="W71" i="82" s="1"/>
  <c r="AC71" i="82" s="1"/>
  <c r="V71" i="82" a="1"/>
  <c r="V71" i="82" s="1"/>
  <c r="AL71" i="82" s="1"/>
  <c r="Q71" i="82"/>
  <c r="K71" i="82"/>
  <c r="W70" i="82" a="1"/>
  <c r="W70" i="82" s="1"/>
  <c r="AC70" i="82" s="1"/>
  <c r="V70" i="82" a="1"/>
  <c r="V70" i="82" s="1"/>
  <c r="AL70" i="82" s="1"/>
  <c r="Q70" i="82"/>
  <c r="K70" i="82"/>
  <c r="BH69" i="82"/>
  <c r="AF58" i="37" s="1"/>
  <c r="W69" i="82" a="1"/>
  <c r="W69" i="82" s="1"/>
  <c r="AC69" i="82" s="1"/>
  <c r="V69" i="82" a="1"/>
  <c r="V69" i="82" s="1"/>
  <c r="AL69" i="82" s="1"/>
  <c r="Q69" i="82"/>
  <c r="K69" i="82"/>
  <c r="W68" i="82" a="1"/>
  <c r="W68" i="82" s="1"/>
  <c r="AC68" i="82" s="1"/>
  <c r="V68" i="82" a="1"/>
  <c r="V68" i="82" s="1"/>
  <c r="AL68" i="82" s="1"/>
  <c r="Q68" i="82"/>
  <c r="K68" i="82"/>
  <c r="W67" i="82" a="1"/>
  <c r="W67" i="82" s="1"/>
  <c r="AC67" i="82" s="1"/>
  <c r="V67" i="82" a="1"/>
  <c r="V67" i="82" s="1"/>
  <c r="AL67" i="82" s="1"/>
  <c r="Q67" i="82"/>
  <c r="K67" i="82"/>
  <c r="W66" i="82" a="1"/>
  <c r="W66" i="82" s="1"/>
  <c r="AC66" i="82" s="1"/>
  <c r="V66" i="82" a="1"/>
  <c r="V66" i="82" s="1"/>
  <c r="AL66" i="82" s="1"/>
  <c r="Q66" i="82"/>
  <c r="K66" i="82"/>
  <c r="W65" i="82" a="1"/>
  <c r="W65" i="82" s="1"/>
  <c r="AC65" i="82" s="1"/>
  <c r="V65" i="82" a="1"/>
  <c r="V65" i="82" s="1"/>
  <c r="AL65" i="82" s="1"/>
  <c r="Q65" i="82"/>
  <c r="K65" i="82"/>
  <c r="W64" i="82" a="1"/>
  <c r="W64" i="82" s="1"/>
  <c r="AC64" i="82" s="1"/>
  <c r="V64" i="82" a="1"/>
  <c r="V64" i="82" s="1"/>
  <c r="AL64" i="82" s="1"/>
  <c r="Q64" i="82"/>
  <c r="K64" i="82"/>
  <c r="W63" i="82" a="1"/>
  <c r="W63" i="82" s="1"/>
  <c r="AC63" i="82" s="1"/>
  <c r="V63" i="82" a="1"/>
  <c r="V63" i="82" s="1"/>
  <c r="AL63" i="82" s="1"/>
  <c r="Q63" i="82"/>
  <c r="K63" i="82"/>
  <c r="W62" i="82" a="1"/>
  <c r="W62" i="82" s="1"/>
  <c r="AC62" i="82" s="1"/>
  <c r="V62" i="82" a="1"/>
  <c r="V62" i="82" s="1"/>
  <c r="AL62" i="82" s="1"/>
  <c r="Q62" i="82"/>
  <c r="K62" i="82"/>
  <c r="W61" i="82" a="1"/>
  <c r="W61" i="82" s="1"/>
  <c r="AC61" i="82" s="1"/>
  <c r="V61" i="82" a="1"/>
  <c r="V61" i="82" s="1"/>
  <c r="AL61" i="82" s="1"/>
  <c r="Q61" i="82"/>
  <c r="K61" i="82"/>
  <c r="W60" i="82" a="1"/>
  <c r="W60" i="82" s="1"/>
  <c r="AC60" i="82" s="1"/>
  <c r="V60" i="82" a="1"/>
  <c r="V60" i="82" s="1"/>
  <c r="AL60" i="82" s="1"/>
  <c r="Q60" i="82"/>
  <c r="K60" i="82"/>
  <c r="W59" i="82" a="1"/>
  <c r="W59" i="82" s="1"/>
  <c r="AC59" i="82" s="1"/>
  <c r="V59" i="82" a="1"/>
  <c r="V59" i="82" s="1"/>
  <c r="AL59" i="82" s="1"/>
  <c r="Q59" i="82"/>
  <c r="K59" i="82"/>
  <c r="W58" i="82" a="1"/>
  <c r="W58" i="82" s="1"/>
  <c r="AC58" i="82" s="1"/>
  <c r="V58" i="82" a="1"/>
  <c r="V58" i="82" s="1"/>
  <c r="AL58" i="82" s="1"/>
  <c r="Q58" i="82"/>
  <c r="K58" i="82"/>
  <c r="W57" i="82" a="1"/>
  <c r="W57" i="82" s="1"/>
  <c r="AC57" i="82" s="1"/>
  <c r="V57" i="82" a="1"/>
  <c r="V57" i="82" s="1"/>
  <c r="AL57" i="82" s="1"/>
  <c r="Q57" i="82"/>
  <c r="K57" i="82"/>
  <c r="W56" i="82" a="1"/>
  <c r="W56" i="82" s="1"/>
  <c r="AC56" i="82" s="1"/>
  <c r="V56" i="82" a="1"/>
  <c r="V56" i="82" s="1"/>
  <c r="AL56" i="82" s="1"/>
  <c r="Q56" i="82"/>
  <c r="K56" i="82"/>
  <c r="W55" i="82" a="1"/>
  <c r="W55" i="82" s="1"/>
  <c r="AC55" i="82" s="1"/>
  <c r="V55" i="82" a="1"/>
  <c r="V55" i="82" s="1"/>
  <c r="AL55" i="82" s="1"/>
  <c r="Q55" i="82"/>
  <c r="K55" i="82"/>
  <c r="W54" i="82" a="1"/>
  <c r="W54" i="82" s="1"/>
  <c r="AC54" i="82" s="1"/>
  <c r="V54" i="82" a="1"/>
  <c r="V54" i="82" s="1"/>
  <c r="AL54" i="82" s="1"/>
  <c r="Q54" i="82"/>
  <c r="K54" i="82"/>
  <c r="W53" i="82" a="1"/>
  <c r="W53" i="82" s="1"/>
  <c r="AC53" i="82" s="1"/>
  <c r="V53" i="82" a="1"/>
  <c r="V53" i="82" s="1"/>
  <c r="AL53" i="82" s="1"/>
  <c r="Q53" i="82"/>
  <c r="K53" i="82"/>
  <c r="W52" i="82" a="1"/>
  <c r="W52" i="82" s="1"/>
  <c r="AC52" i="82" s="1"/>
  <c r="V52" i="82" a="1"/>
  <c r="V52" i="82" s="1"/>
  <c r="AL52" i="82" s="1"/>
  <c r="Q52" i="82"/>
  <c r="K52" i="82"/>
  <c r="W51" i="82" a="1"/>
  <c r="W51" i="82" s="1"/>
  <c r="AC51" i="82" s="1"/>
  <c r="V51" i="82" a="1"/>
  <c r="V51" i="82" s="1"/>
  <c r="AL51" i="82" s="1"/>
  <c r="Q51" i="82"/>
  <c r="K51" i="82"/>
  <c r="W50" i="82" a="1"/>
  <c r="W50" i="82" s="1"/>
  <c r="AC50" i="82" s="1"/>
  <c r="V50" i="82" a="1"/>
  <c r="V50" i="82" s="1"/>
  <c r="AL50" i="82" s="1"/>
  <c r="Q50" i="82"/>
  <c r="K50" i="82"/>
  <c r="W49" i="82" a="1"/>
  <c r="W49" i="82" s="1"/>
  <c r="AC49" i="82" s="1"/>
  <c r="V49" i="82" a="1"/>
  <c r="V49" i="82" s="1"/>
  <c r="AL49" i="82" s="1"/>
  <c r="Q49" i="82"/>
  <c r="K49" i="82"/>
  <c r="W48" i="82" a="1"/>
  <c r="W48" i="82" s="1"/>
  <c r="AC48" i="82" s="1"/>
  <c r="V48" i="82" a="1"/>
  <c r="V48" i="82" s="1"/>
  <c r="AL48" i="82" s="1"/>
  <c r="Q48" i="82"/>
  <c r="K48" i="82"/>
  <c r="W47" i="82" a="1"/>
  <c r="W47" i="82" s="1"/>
  <c r="AC47" i="82" s="1"/>
  <c r="V47" i="82" a="1"/>
  <c r="V47" i="82" s="1"/>
  <c r="AL47" i="82" s="1"/>
  <c r="Q47" i="82"/>
  <c r="K47" i="82"/>
  <c r="W46" i="82" a="1"/>
  <c r="W46" i="82" s="1"/>
  <c r="AC46" i="82" s="1"/>
  <c r="V46" i="82" a="1"/>
  <c r="V46" i="82" s="1"/>
  <c r="AL46" i="82" s="1"/>
  <c r="Q46" i="82"/>
  <c r="K46" i="82"/>
  <c r="W45" i="82" a="1"/>
  <c r="W45" i="82" s="1"/>
  <c r="AC45" i="82" s="1"/>
  <c r="V45" i="82" a="1"/>
  <c r="V45" i="82" s="1"/>
  <c r="AL45" i="82" s="1"/>
  <c r="Q45" i="82"/>
  <c r="K45" i="82"/>
  <c r="W44" i="82" a="1"/>
  <c r="W44" i="82" s="1"/>
  <c r="AC44" i="82" s="1"/>
  <c r="V44" i="82" a="1"/>
  <c r="V44" i="82" s="1"/>
  <c r="AL44" i="82" s="1"/>
  <c r="Q44" i="82"/>
  <c r="K44" i="82"/>
  <c r="W43" i="82" a="1"/>
  <c r="W43" i="82" s="1"/>
  <c r="AC43" i="82" s="1"/>
  <c r="V43" i="82" a="1"/>
  <c r="V43" i="82" s="1"/>
  <c r="AL43" i="82" s="1"/>
  <c r="Q43" i="82"/>
  <c r="K43" i="82"/>
  <c r="W42" i="82" a="1"/>
  <c r="W42" i="82" s="1"/>
  <c r="AC42" i="82" s="1"/>
  <c r="V42" i="82" a="1"/>
  <c r="V42" i="82" s="1"/>
  <c r="AL42" i="82" s="1"/>
  <c r="Q42" i="82"/>
  <c r="K42" i="82"/>
  <c r="W41" i="82" a="1"/>
  <c r="W41" i="82" s="1"/>
  <c r="AC41" i="82" s="1"/>
  <c r="V41" i="82" a="1"/>
  <c r="V41" i="82" s="1"/>
  <c r="AL41" i="82" s="1"/>
  <c r="Q41" i="82"/>
  <c r="K41" i="82"/>
  <c r="W40" i="82" a="1"/>
  <c r="W40" i="82" s="1"/>
  <c r="AC40" i="82" s="1"/>
  <c r="V40" i="82" a="1"/>
  <c r="V40" i="82" s="1"/>
  <c r="AL40" i="82" s="1"/>
  <c r="Q40" i="82"/>
  <c r="K40" i="82"/>
  <c r="W39" i="82" a="1"/>
  <c r="W39" i="82" s="1"/>
  <c r="AC39" i="82" s="1"/>
  <c r="V39" i="82" a="1"/>
  <c r="V39" i="82" s="1"/>
  <c r="AL39" i="82" s="1"/>
  <c r="Q39" i="82"/>
  <c r="K39" i="82"/>
  <c r="W38" i="82" a="1"/>
  <c r="W38" i="82" s="1"/>
  <c r="AC38" i="82" s="1"/>
  <c r="V38" i="82" a="1"/>
  <c r="V38" i="82" s="1"/>
  <c r="AL38" i="82" s="1"/>
  <c r="Q38" i="82"/>
  <c r="K38" i="82"/>
  <c r="W37" i="82" a="1"/>
  <c r="W37" i="82" s="1"/>
  <c r="AC37" i="82" s="1"/>
  <c r="V37" i="82" a="1"/>
  <c r="V37" i="82" s="1"/>
  <c r="AL37" i="82" s="1"/>
  <c r="Q37" i="82"/>
  <c r="K37" i="82"/>
  <c r="W36" i="82" a="1"/>
  <c r="W36" i="82" s="1"/>
  <c r="AC36" i="82" s="1"/>
  <c r="V36" i="82" a="1"/>
  <c r="V36" i="82" s="1"/>
  <c r="AL36" i="82" s="1"/>
  <c r="Q36" i="82"/>
  <c r="K36" i="82"/>
  <c r="W35" i="82" a="1"/>
  <c r="W35" i="82" s="1"/>
  <c r="AC35" i="82" s="1"/>
  <c r="V35" i="82" a="1"/>
  <c r="V35" i="82" s="1"/>
  <c r="AL35" i="82" s="1"/>
  <c r="Q35" i="82"/>
  <c r="K35" i="82"/>
  <c r="W34" i="82" a="1"/>
  <c r="W34" i="82" s="1"/>
  <c r="AC34" i="82" s="1"/>
  <c r="V34" i="82" a="1"/>
  <c r="V34" i="82" s="1"/>
  <c r="AL34" i="82" s="1"/>
  <c r="Q34" i="82"/>
  <c r="K34" i="82"/>
  <c r="W33" i="82" a="1"/>
  <c r="W33" i="82" s="1"/>
  <c r="AC33" i="82" s="1"/>
  <c r="V33" i="82" a="1"/>
  <c r="V33" i="82" s="1"/>
  <c r="AL33" i="82" s="1"/>
  <c r="Q33" i="82"/>
  <c r="K33" i="82"/>
  <c r="W32" i="82" a="1"/>
  <c r="W32" i="82" s="1"/>
  <c r="AC32" i="82" s="1"/>
  <c r="V32" i="82" a="1"/>
  <c r="V32" i="82" s="1"/>
  <c r="AL32" i="82" s="1"/>
  <c r="Q32" i="82"/>
  <c r="K32" i="82"/>
  <c r="W31" i="82" a="1"/>
  <c r="W31" i="82" s="1"/>
  <c r="AC31" i="82" s="1"/>
  <c r="V31" i="82" a="1"/>
  <c r="V31" i="82" s="1"/>
  <c r="AL31" i="82" s="1"/>
  <c r="Q31" i="82"/>
  <c r="K31" i="82"/>
  <c r="W30" i="82" a="1"/>
  <c r="W30" i="82" s="1"/>
  <c r="AC30" i="82" s="1"/>
  <c r="V30" i="82" a="1"/>
  <c r="V30" i="82" s="1"/>
  <c r="AL30" i="82" s="1"/>
  <c r="Q30" i="82"/>
  <c r="K30" i="82"/>
  <c r="W29" i="82" a="1"/>
  <c r="W29" i="82" s="1"/>
  <c r="AC29" i="82" s="1"/>
  <c r="V29" i="82" a="1"/>
  <c r="V29" i="82" s="1"/>
  <c r="AL29" i="82" s="1"/>
  <c r="Q29" i="82"/>
  <c r="K29" i="82"/>
  <c r="W28" i="82" a="1"/>
  <c r="W28" i="82" s="1"/>
  <c r="AC28" i="82" s="1"/>
  <c r="V28" i="82" a="1"/>
  <c r="V28" i="82" s="1"/>
  <c r="AL28" i="82" s="1"/>
  <c r="Q28" i="82"/>
  <c r="K28" i="82"/>
  <c r="W27" i="82" a="1"/>
  <c r="W27" i="82" s="1"/>
  <c r="AC27" i="82" s="1"/>
  <c r="V27" i="82" a="1"/>
  <c r="V27" i="82" s="1"/>
  <c r="AL27" i="82" s="1"/>
  <c r="Q27" i="82"/>
  <c r="K27" i="82"/>
  <c r="W26" i="82" a="1"/>
  <c r="W26" i="82" s="1"/>
  <c r="AC26" i="82" s="1"/>
  <c r="V26" i="82" a="1"/>
  <c r="V26" i="82" s="1"/>
  <c r="AL26" i="82" s="1"/>
  <c r="Q26" i="82"/>
  <c r="K26" i="82"/>
  <c r="W25" i="82" a="1"/>
  <c r="W25" i="82" s="1"/>
  <c r="AC25" i="82" s="1"/>
  <c r="V25" i="82" a="1"/>
  <c r="V25" i="82" s="1"/>
  <c r="AL25" i="82" s="1"/>
  <c r="Q25" i="82"/>
  <c r="K25" i="82"/>
  <c r="W24" i="82" a="1"/>
  <c r="W24" i="82" s="1"/>
  <c r="AC24" i="82" s="1"/>
  <c r="V24" i="82" a="1"/>
  <c r="V24" i="82" s="1"/>
  <c r="AL24" i="82" s="1"/>
  <c r="Q24" i="82"/>
  <c r="K24" i="82"/>
  <c r="W23" i="82" a="1"/>
  <c r="W23" i="82" s="1"/>
  <c r="AC23" i="82" s="1"/>
  <c r="V23" i="82" a="1"/>
  <c r="V23" i="82" s="1"/>
  <c r="AL23" i="82" s="1"/>
  <c r="Q23" i="82"/>
  <c r="K23" i="82"/>
  <c r="W22" i="82" a="1"/>
  <c r="W22" i="82" s="1"/>
  <c r="AC22" i="82" s="1"/>
  <c r="V22" i="82" a="1"/>
  <c r="V22" i="82" s="1"/>
  <c r="AL22" i="82" s="1"/>
  <c r="Q22" i="82"/>
  <c r="K22" i="82"/>
  <c r="W21" i="82" a="1"/>
  <c r="W21" i="82" s="1"/>
  <c r="AC21" i="82" s="1"/>
  <c r="V21" i="82" a="1"/>
  <c r="V21" i="82" s="1"/>
  <c r="AL21" i="82" s="1"/>
  <c r="Q21" i="82"/>
  <c r="K21" i="82"/>
  <c r="W20" i="82" a="1"/>
  <c r="W20" i="82" s="1"/>
  <c r="AC20" i="82" s="1"/>
  <c r="V20" i="82" a="1"/>
  <c r="V20" i="82" s="1"/>
  <c r="AL20" i="82" s="1"/>
  <c r="Q20" i="82"/>
  <c r="K20" i="82"/>
  <c r="W19" i="82" a="1"/>
  <c r="W19" i="82" s="1"/>
  <c r="AC19" i="82" s="1"/>
  <c r="V19" i="82" a="1"/>
  <c r="V19" i="82" s="1"/>
  <c r="AL19" i="82" s="1"/>
  <c r="Q19" i="82"/>
  <c r="K19" i="82"/>
  <c r="W18" i="82" a="1"/>
  <c r="W18" i="82" s="1"/>
  <c r="AC18" i="82" s="1"/>
  <c r="V18" i="82" a="1"/>
  <c r="V18" i="82" s="1"/>
  <c r="AL18" i="82" s="1"/>
  <c r="Q18" i="82"/>
  <c r="K18" i="82"/>
  <c r="W17" i="82" a="1"/>
  <c r="W17" i="82" s="1"/>
  <c r="AC17" i="82" s="1"/>
  <c r="V17" i="82" a="1"/>
  <c r="V17" i="82" s="1"/>
  <c r="AL17" i="82" s="1"/>
  <c r="Q17" i="82"/>
  <c r="K17" i="82"/>
  <c r="W16" i="82" a="1"/>
  <c r="W16" i="82" s="1"/>
  <c r="AC16" i="82" s="1"/>
  <c r="V16" i="82" a="1"/>
  <c r="V16" i="82" s="1"/>
  <c r="AL16" i="82" s="1"/>
  <c r="Q16" i="82"/>
  <c r="K16" i="82"/>
  <c r="W15" i="82" a="1"/>
  <c r="W15" i="82" s="1"/>
  <c r="AC15" i="82" s="1"/>
  <c r="V15" i="82" a="1"/>
  <c r="V15" i="82" s="1"/>
  <c r="AL15" i="82" s="1"/>
  <c r="Q15" i="82"/>
  <c r="K15" i="82"/>
  <c r="W14" i="82" a="1"/>
  <c r="W14" i="82" s="1"/>
  <c r="AC14" i="82" s="1"/>
  <c r="V14" i="82" a="1"/>
  <c r="V14" i="82" s="1"/>
  <c r="AL14" i="82" s="1"/>
  <c r="Q14" i="82"/>
  <c r="K14" i="82"/>
  <c r="W13" i="82" a="1"/>
  <c r="W13" i="82" s="1"/>
  <c r="AC13" i="82" s="1"/>
  <c r="V13" i="82" a="1"/>
  <c r="V13" i="82" s="1"/>
  <c r="AL13" i="82" s="1"/>
  <c r="Q13" i="82"/>
  <c r="K13" i="82"/>
  <c r="W12" i="82" a="1"/>
  <c r="W12" i="82" s="1"/>
  <c r="AC12" i="82" s="1"/>
  <c r="V12" i="82" a="1"/>
  <c r="V12" i="82" s="1"/>
  <c r="AL12" i="82" s="1"/>
  <c r="Q12" i="82"/>
  <c r="K12" i="82"/>
  <c r="W11" i="82" a="1"/>
  <c r="W11" i="82" s="1"/>
  <c r="AC11" i="82" s="1"/>
  <c r="V11" i="82" a="1"/>
  <c r="V11" i="82" s="1"/>
  <c r="AL11" i="82" s="1"/>
  <c r="Q11" i="82"/>
  <c r="K11" i="82"/>
  <c r="W10" i="82" a="1"/>
  <c r="W10" i="82" s="1"/>
  <c r="AC10" i="82" s="1"/>
  <c r="V10" i="82" a="1"/>
  <c r="V10" i="82" s="1"/>
  <c r="AL10" i="82" s="1"/>
  <c r="Q10" i="82"/>
  <c r="K10" i="82"/>
  <c r="AR3" i="82"/>
  <c r="H3" i="82"/>
  <c r="M38" i="81" a="1"/>
  <c r="M38" i="81" s="1"/>
  <c r="L36" i="81" s="1"/>
  <c r="W209" i="80" a="1"/>
  <c r="W209" i="80" s="1"/>
  <c r="AC209" i="80" s="1"/>
  <c r="V209" i="80" a="1"/>
  <c r="V209" i="80" s="1"/>
  <c r="AL209" i="80" s="1"/>
  <c r="Q209" i="80"/>
  <c r="K209" i="80"/>
  <c r="W208" i="80" a="1"/>
  <c r="W208" i="80" s="1"/>
  <c r="AC208" i="80" s="1"/>
  <c r="V208" i="80" a="1"/>
  <c r="V208" i="80" s="1"/>
  <c r="AL208" i="80" s="1"/>
  <c r="Q208" i="80"/>
  <c r="K208" i="80"/>
  <c r="W207" i="80" a="1"/>
  <c r="W207" i="80" s="1"/>
  <c r="AC207" i="80" s="1"/>
  <c r="V207" i="80" a="1"/>
  <c r="V207" i="80" s="1"/>
  <c r="AL207" i="80" s="1"/>
  <c r="Q207" i="80"/>
  <c r="K207" i="80"/>
  <c r="W206" i="80" a="1"/>
  <c r="W206" i="80" s="1"/>
  <c r="AC206" i="80" s="1"/>
  <c r="V206" i="80" a="1"/>
  <c r="V206" i="80" s="1"/>
  <c r="AL206" i="80" s="1"/>
  <c r="Q206" i="80"/>
  <c r="K206" i="80"/>
  <c r="W205" i="80" a="1"/>
  <c r="W205" i="80" s="1"/>
  <c r="AC205" i="80" s="1"/>
  <c r="V205" i="80" a="1"/>
  <c r="V205" i="80" s="1"/>
  <c r="AL205" i="80" s="1"/>
  <c r="Q205" i="80"/>
  <c r="K205" i="80"/>
  <c r="W204" i="80" a="1"/>
  <c r="W204" i="80" s="1"/>
  <c r="AC204" i="80" s="1"/>
  <c r="V204" i="80" a="1"/>
  <c r="V204" i="80" s="1"/>
  <c r="AL204" i="80" s="1"/>
  <c r="Q204" i="80"/>
  <c r="K204" i="80"/>
  <c r="W203" i="80" a="1"/>
  <c r="W203" i="80" s="1"/>
  <c r="AC203" i="80" s="1"/>
  <c r="V203" i="80" a="1"/>
  <c r="V203" i="80" s="1"/>
  <c r="AL203" i="80" s="1"/>
  <c r="Q203" i="80"/>
  <c r="K203" i="80"/>
  <c r="W202" i="80" a="1"/>
  <c r="W202" i="80" s="1"/>
  <c r="AC202" i="80" s="1"/>
  <c r="V202" i="80" a="1"/>
  <c r="V202" i="80" s="1"/>
  <c r="AL202" i="80" s="1"/>
  <c r="Q202" i="80"/>
  <c r="K202" i="80"/>
  <c r="W201" i="80" a="1"/>
  <c r="W201" i="80" s="1"/>
  <c r="AC201" i="80" s="1"/>
  <c r="V201" i="80" a="1"/>
  <c r="V201" i="80" s="1"/>
  <c r="AL201" i="80" s="1"/>
  <c r="Q201" i="80"/>
  <c r="K201" i="80"/>
  <c r="W200" i="80" a="1"/>
  <c r="W200" i="80" s="1"/>
  <c r="AC200" i="80" s="1"/>
  <c r="V200" i="80" a="1"/>
  <c r="V200" i="80" s="1"/>
  <c r="AL200" i="80" s="1"/>
  <c r="Q200" i="80"/>
  <c r="K200" i="80"/>
  <c r="W199" i="80" a="1"/>
  <c r="W199" i="80" s="1"/>
  <c r="AC199" i="80" s="1"/>
  <c r="V199" i="80" a="1"/>
  <c r="V199" i="80" s="1"/>
  <c r="AL199" i="80" s="1"/>
  <c r="Q199" i="80"/>
  <c r="K199" i="80"/>
  <c r="W198" i="80" a="1"/>
  <c r="W198" i="80" s="1"/>
  <c r="AC198" i="80" s="1"/>
  <c r="V198" i="80" a="1"/>
  <c r="V198" i="80" s="1"/>
  <c r="AL198" i="80" s="1"/>
  <c r="Q198" i="80"/>
  <c r="K198" i="80"/>
  <c r="W197" i="80" a="1"/>
  <c r="W197" i="80" s="1"/>
  <c r="AC197" i="80" s="1"/>
  <c r="V197" i="80" a="1"/>
  <c r="V197" i="80" s="1"/>
  <c r="AL197" i="80" s="1"/>
  <c r="Q197" i="80"/>
  <c r="K197" i="80"/>
  <c r="W196" i="80" a="1"/>
  <c r="W196" i="80" s="1"/>
  <c r="AC196" i="80" s="1"/>
  <c r="V196" i="80" a="1"/>
  <c r="V196" i="80" s="1"/>
  <c r="AL196" i="80" s="1"/>
  <c r="Q196" i="80"/>
  <c r="K196" i="80"/>
  <c r="W195" i="80" a="1"/>
  <c r="W195" i="80" s="1"/>
  <c r="AC195" i="80" s="1"/>
  <c r="V195" i="80" a="1"/>
  <c r="V195" i="80" s="1"/>
  <c r="AL195" i="80" s="1"/>
  <c r="Q195" i="80"/>
  <c r="K195" i="80"/>
  <c r="W194" i="80" a="1"/>
  <c r="W194" i="80" s="1"/>
  <c r="AC194" i="80" s="1"/>
  <c r="V194" i="80" a="1"/>
  <c r="V194" i="80" s="1"/>
  <c r="AL194" i="80" s="1"/>
  <c r="Q194" i="80"/>
  <c r="K194" i="80"/>
  <c r="W193" i="80" a="1"/>
  <c r="W193" i="80" s="1"/>
  <c r="AC193" i="80" s="1"/>
  <c r="V193" i="80" a="1"/>
  <c r="V193" i="80" s="1"/>
  <c r="AL193" i="80" s="1"/>
  <c r="Q193" i="80"/>
  <c r="K193" i="80"/>
  <c r="W192" i="80" a="1"/>
  <c r="W192" i="80" s="1"/>
  <c r="AC192" i="80" s="1"/>
  <c r="V192" i="80" a="1"/>
  <c r="V192" i="80" s="1"/>
  <c r="AL192" i="80" s="1"/>
  <c r="Q192" i="80"/>
  <c r="K192" i="80"/>
  <c r="W191" i="80" a="1"/>
  <c r="W191" i="80" s="1"/>
  <c r="AC191" i="80" s="1"/>
  <c r="V191" i="80" a="1"/>
  <c r="V191" i="80" s="1"/>
  <c r="AL191" i="80" s="1"/>
  <c r="Q191" i="80"/>
  <c r="K191" i="80"/>
  <c r="W190" i="80" a="1"/>
  <c r="W190" i="80" s="1"/>
  <c r="AC190" i="80" s="1"/>
  <c r="V190" i="80" a="1"/>
  <c r="V190" i="80" s="1"/>
  <c r="AL190" i="80" s="1"/>
  <c r="Q190" i="80"/>
  <c r="K190" i="80"/>
  <c r="W189" i="80" a="1"/>
  <c r="W189" i="80" s="1"/>
  <c r="AC189" i="80" s="1"/>
  <c r="V189" i="80" a="1"/>
  <c r="V189" i="80" s="1"/>
  <c r="AL189" i="80" s="1"/>
  <c r="Q189" i="80"/>
  <c r="K189" i="80"/>
  <c r="W188" i="80" a="1"/>
  <c r="W188" i="80" s="1"/>
  <c r="AC188" i="80" s="1"/>
  <c r="V188" i="80" a="1"/>
  <c r="V188" i="80" s="1"/>
  <c r="AL188" i="80" s="1"/>
  <c r="Q188" i="80"/>
  <c r="K188" i="80"/>
  <c r="W187" i="80" a="1"/>
  <c r="W187" i="80" s="1"/>
  <c r="AC187" i="80" s="1"/>
  <c r="V187" i="80" a="1"/>
  <c r="V187" i="80" s="1"/>
  <c r="AL187" i="80" s="1"/>
  <c r="Q187" i="80"/>
  <c r="K187" i="80"/>
  <c r="W186" i="80" a="1"/>
  <c r="W186" i="80" s="1"/>
  <c r="AC186" i="80" s="1"/>
  <c r="V186" i="80" a="1"/>
  <c r="V186" i="80" s="1"/>
  <c r="AL186" i="80" s="1"/>
  <c r="Q186" i="80"/>
  <c r="K186" i="80"/>
  <c r="W185" i="80" a="1"/>
  <c r="W185" i="80" s="1"/>
  <c r="AC185" i="80" s="1"/>
  <c r="V185" i="80" a="1"/>
  <c r="V185" i="80" s="1"/>
  <c r="AL185" i="80" s="1"/>
  <c r="Q185" i="80"/>
  <c r="K185" i="80"/>
  <c r="W184" i="80" a="1"/>
  <c r="W184" i="80" s="1"/>
  <c r="AC184" i="80" s="1"/>
  <c r="V184" i="80" a="1"/>
  <c r="V184" i="80" s="1"/>
  <c r="AL184" i="80" s="1"/>
  <c r="Q184" i="80"/>
  <c r="K184" i="80"/>
  <c r="W183" i="80" a="1"/>
  <c r="W183" i="80" s="1"/>
  <c r="AC183" i="80" s="1"/>
  <c r="V183" i="80" a="1"/>
  <c r="V183" i="80" s="1"/>
  <c r="AL183" i="80" s="1"/>
  <c r="Q183" i="80"/>
  <c r="K183" i="80"/>
  <c r="W182" i="80" a="1"/>
  <c r="W182" i="80" s="1"/>
  <c r="AC182" i="80" s="1"/>
  <c r="V182" i="80" a="1"/>
  <c r="V182" i="80" s="1"/>
  <c r="AL182" i="80" s="1"/>
  <c r="Q182" i="80"/>
  <c r="K182" i="80"/>
  <c r="W181" i="80" a="1"/>
  <c r="W181" i="80" s="1"/>
  <c r="AC181" i="80" s="1"/>
  <c r="V181" i="80" a="1"/>
  <c r="V181" i="80" s="1"/>
  <c r="AL181" i="80" s="1"/>
  <c r="Q181" i="80"/>
  <c r="K181" i="80"/>
  <c r="W180" i="80" a="1"/>
  <c r="W180" i="80" s="1"/>
  <c r="AC180" i="80" s="1"/>
  <c r="V180" i="80" a="1"/>
  <c r="V180" i="80" s="1"/>
  <c r="AL180" i="80" s="1"/>
  <c r="Q180" i="80"/>
  <c r="K180" i="80"/>
  <c r="W179" i="80" a="1"/>
  <c r="W179" i="80" s="1"/>
  <c r="AC179" i="80" s="1"/>
  <c r="V179" i="80" a="1"/>
  <c r="V179" i="80" s="1"/>
  <c r="AL179" i="80" s="1"/>
  <c r="Q179" i="80"/>
  <c r="K179" i="80"/>
  <c r="W178" i="80" a="1"/>
  <c r="W178" i="80" s="1"/>
  <c r="AC178" i="80" s="1"/>
  <c r="V178" i="80" a="1"/>
  <c r="V178" i="80" s="1"/>
  <c r="AL178" i="80" s="1"/>
  <c r="Q178" i="80"/>
  <c r="K178" i="80"/>
  <c r="W177" i="80" a="1"/>
  <c r="W177" i="80" s="1"/>
  <c r="AC177" i="80" s="1"/>
  <c r="V177" i="80" a="1"/>
  <c r="V177" i="80" s="1"/>
  <c r="AL177" i="80" s="1"/>
  <c r="Q177" i="80"/>
  <c r="K177" i="80"/>
  <c r="W176" i="80" a="1"/>
  <c r="W176" i="80" s="1"/>
  <c r="AC176" i="80" s="1"/>
  <c r="V176" i="80" a="1"/>
  <c r="V176" i="80" s="1"/>
  <c r="AL176" i="80" s="1"/>
  <c r="Q176" i="80"/>
  <c r="K176" i="80"/>
  <c r="W175" i="80" a="1"/>
  <c r="W175" i="80" s="1"/>
  <c r="AC175" i="80" s="1"/>
  <c r="V175" i="80" a="1"/>
  <c r="V175" i="80" s="1"/>
  <c r="AL175" i="80" s="1"/>
  <c r="Q175" i="80"/>
  <c r="K175" i="80"/>
  <c r="W174" i="80" a="1"/>
  <c r="W174" i="80" s="1"/>
  <c r="AC174" i="80" s="1"/>
  <c r="V174" i="80" a="1"/>
  <c r="V174" i="80" s="1"/>
  <c r="AL174" i="80" s="1"/>
  <c r="Q174" i="80"/>
  <c r="K174" i="80"/>
  <c r="W173" i="80" a="1"/>
  <c r="W173" i="80" s="1"/>
  <c r="AC173" i="80" s="1"/>
  <c r="V173" i="80" a="1"/>
  <c r="V173" i="80" s="1"/>
  <c r="AL173" i="80" s="1"/>
  <c r="Q173" i="80"/>
  <c r="K173" i="80"/>
  <c r="W172" i="80" a="1"/>
  <c r="W172" i="80" s="1"/>
  <c r="AC172" i="80" s="1"/>
  <c r="V172" i="80" a="1"/>
  <c r="V172" i="80" s="1"/>
  <c r="AL172" i="80" s="1"/>
  <c r="Q172" i="80"/>
  <c r="K172" i="80"/>
  <c r="W171" i="80" a="1"/>
  <c r="W171" i="80" s="1"/>
  <c r="AC171" i="80" s="1"/>
  <c r="V171" i="80" a="1"/>
  <c r="V171" i="80" s="1"/>
  <c r="AL171" i="80" s="1"/>
  <c r="Q171" i="80"/>
  <c r="K171" i="80"/>
  <c r="W170" i="80" a="1"/>
  <c r="W170" i="80" s="1"/>
  <c r="AC170" i="80" s="1"/>
  <c r="V170" i="80" a="1"/>
  <c r="V170" i="80" s="1"/>
  <c r="AL170" i="80" s="1"/>
  <c r="Q170" i="80"/>
  <c r="K170" i="80"/>
  <c r="W169" i="80" a="1"/>
  <c r="W169" i="80" s="1"/>
  <c r="AC169" i="80" s="1"/>
  <c r="V169" i="80" a="1"/>
  <c r="V169" i="80" s="1"/>
  <c r="AL169" i="80" s="1"/>
  <c r="Q169" i="80"/>
  <c r="K169" i="80"/>
  <c r="W168" i="80" a="1"/>
  <c r="W168" i="80" s="1"/>
  <c r="AC168" i="80" s="1"/>
  <c r="V168" i="80" a="1"/>
  <c r="V168" i="80" s="1"/>
  <c r="AL168" i="80" s="1"/>
  <c r="Q168" i="80"/>
  <c r="K168" i="80"/>
  <c r="W167" i="80" a="1"/>
  <c r="W167" i="80" s="1"/>
  <c r="AC167" i="80" s="1"/>
  <c r="V167" i="80" a="1"/>
  <c r="V167" i="80" s="1"/>
  <c r="AL167" i="80" s="1"/>
  <c r="Q167" i="80"/>
  <c r="K167" i="80"/>
  <c r="W166" i="80" a="1"/>
  <c r="W166" i="80" s="1"/>
  <c r="AC166" i="80" s="1"/>
  <c r="V166" i="80" a="1"/>
  <c r="V166" i="80" s="1"/>
  <c r="AL166" i="80" s="1"/>
  <c r="Q166" i="80"/>
  <c r="K166" i="80"/>
  <c r="W165" i="80" a="1"/>
  <c r="W165" i="80" s="1"/>
  <c r="AC165" i="80" s="1"/>
  <c r="V165" i="80" a="1"/>
  <c r="V165" i="80" s="1"/>
  <c r="AL165" i="80" s="1"/>
  <c r="Q165" i="80"/>
  <c r="K165" i="80"/>
  <c r="W164" i="80" a="1"/>
  <c r="W164" i="80" s="1"/>
  <c r="AC164" i="80" s="1"/>
  <c r="V164" i="80" a="1"/>
  <c r="V164" i="80" s="1"/>
  <c r="AL164" i="80" s="1"/>
  <c r="Q164" i="80"/>
  <c r="K164" i="80"/>
  <c r="W163" i="80" a="1"/>
  <c r="W163" i="80" s="1"/>
  <c r="AC163" i="80" s="1"/>
  <c r="V163" i="80" a="1"/>
  <c r="V163" i="80" s="1"/>
  <c r="AL163" i="80" s="1"/>
  <c r="Q163" i="80"/>
  <c r="K163" i="80"/>
  <c r="W162" i="80" a="1"/>
  <c r="W162" i="80" s="1"/>
  <c r="AC162" i="80" s="1"/>
  <c r="V162" i="80" a="1"/>
  <c r="V162" i="80" s="1"/>
  <c r="AL162" i="80" s="1"/>
  <c r="Q162" i="80"/>
  <c r="K162" i="80"/>
  <c r="W161" i="80" a="1"/>
  <c r="W161" i="80" s="1"/>
  <c r="AC161" i="80" s="1"/>
  <c r="V161" i="80" a="1"/>
  <c r="V161" i="80" s="1"/>
  <c r="AL161" i="80" s="1"/>
  <c r="Q161" i="80"/>
  <c r="K161" i="80"/>
  <c r="W160" i="80" a="1"/>
  <c r="W160" i="80" s="1"/>
  <c r="AC160" i="80" s="1"/>
  <c r="V160" i="80" a="1"/>
  <c r="V160" i="80" s="1"/>
  <c r="AL160" i="80" s="1"/>
  <c r="Q160" i="80"/>
  <c r="K160" i="80"/>
  <c r="W159" i="80" a="1"/>
  <c r="W159" i="80" s="1"/>
  <c r="AC159" i="80" s="1"/>
  <c r="V159" i="80" a="1"/>
  <c r="V159" i="80" s="1"/>
  <c r="AL159" i="80" s="1"/>
  <c r="Q159" i="80"/>
  <c r="K159" i="80"/>
  <c r="W158" i="80" a="1"/>
  <c r="W158" i="80" s="1"/>
  <c r="AC158" i="80" s="1"/>
  <c r="V158" i="80" a="1"/>
  <c r="V158" i="80" s="1"/>
  <c r="AL158" i="80" s="1"/>
  <c r="Q158" i="80"/>
  <c r="K158" i="80"/>
  <c r="W157" i="80" a="1"/>
  <c r="W157" i="80" s="1"/>
  <c r="AC157" i="80" s="1"/>
  <c r="V157" i="80" a="1"/>
  <c r="V157" i="80" s="1"/>
  <c r="AL157" i="80" s="1"/>
  <c r="Q157" i="80"/>
  <c r="K157" i="80"/>
  <c r="W156" i="80" a="1"/>
  <c r="W156" i="80" s="1"/>
  <c r="AC156" i="80" s="1"/>
  <c r="V156" i="80" a="1"/>
  <c r="V156" i="80" s="1"/>
  <c r="AL156" i="80" s="1"/>
  <c r="Q156" i="80"/>
  <c r="K156" i="80"/>
  <c r="W155" i="80" a="1"/>
  <c r="W155" i="80" s="1"/>
  <c r="AC155" i="80" s="1"/>
  <c r="V155" i="80" a="1"/>
  <c r="V155" i="80" s="1"/>
  <c r="AL155" i="80" s="1"/>
  <c r="Q155" i="80"/>
  <c r="K155" i="80"/>
  <c r="W154" i="80" a="1"/>
  <c r="W154" i="80" s="1"/>
  <c r="AC154" i="80" s="1"/>
  <c r="V154" i="80" a="1"/>
  <c r="V154" i="80" s="1"/>
  <c r="AL154" i="80" s="1"/>
  <c r="Q154" i="80"/>
  <c r="K154" i="80"/>
  <c r="W153" i="80" a="1"/>
  <c r="W153" i="80" s="1"/>
  <c r="AC153" i="80" s="1"/>
  <c r="V153" i="80" a="1"/>
  <c r="V153" i="80" s="1"/>
  <c r="AL153" i="80" s="1"/>
  <c r="Q153" i="80"/>
  <c r="K153" i="80"/>
  <c r="W152" i="80" a="1"/>
  <c r="W152" i="80" s="1"/>
  <c r="AC152" i="80" s="1"/>
  <c r="V152" i="80" a="1"/>
  <c r="V152" i="80" s="1"/>
  <c r="AL152" i="80" s="1"/>
  <c r="Q152" i="80"/>
  <c r="K152" i="80"/>
  <c r="W151" i="80" a="1"/>
  <c r="W151" i="80" s="1"/>
  <c r="AC151" i="80" s="1"/>
  <c r="V151" i="80" a="1"/>
  <c r="V151" i="80" s="1"/>
  <c r="AL151" i="80" s="1"/>
  <c r="Q151" i="80"/>
  <c r="K151" i="80"/>
  <c r="W150" i="80" a="1"/>
  <c r="W150" i="80" s="1"/>
  <c r="AC150" i="80" s="1"/>
  <c r="V150" i="80" a="1"/>
  <c r="V150" i="80" s="1"/>
  <c r="AL150" i="80" s="1"/>
  <c r="Q150" i="80"/>
  <c r="K150" i="80"/>
  <c r="W149" i="80" a="1"/>
  <c r="W149" i="80" s="1"/>
  <c r="AC149" i="80" s="1"/>
  <c r="V149" i="80" a="1"/>
  <c r="V149" i="80" s="1"/>
  <c r="AL149" i="80" s="1"/>
  <c r="Q149" i="80"/>
  <c r="K149" i="80"/>
  <c r="W148" i="80" a="1"/>
  <c r="W148" i="80" s="1"/>
  <c r="AC148" i="80" s="1"/>
  <c r="V148" i="80" a="1"/>
  <c r="V148" i="80" s="1"/>
  <c r="AL148" i="80" s="1"/>
  <c r="Q148" i="80"/>
  <c r="K148" i="80"/>
  <c r="W147" i="80" a="1"/>
  <c r="W147" i="80" s="1"/>
  <c r="AC147" i="80" s="1"/>
  <c r="V147" i="80" a="1"/>
  <c r="V147" i="80" s="1"/>
  <c r="AL147" i="80" s="1"/>
  <c r="Q147" i="80"/>
  <c r="K147" i="80"/>
  <c r="W146" i="80" a="1"/>
  <c r="W146" i="80" s="1"/>
  <c r="AC146" i="80" s="1"/>
  <c r="V146" i="80" a="1"/>
  <c r="V146" i="80" s="1"/>
  <c r="AL146" i="80" s="1"/>
  <c r="Q146" i="80"/>
  <c r="K146" i="80"/>
  <c r="W145" i="80" a="1"/>
  <c r="W145" i="80" s="1"/>
  <c r="AC145" i="80" s="1"/>
  <c r="V145" i="80" a="1"/>
  <c r="V145" i="80" s="1"/>
  <c r="AL145" i="80" s="1"/>
  <c r="Q145" i="80"/>
  <c r="K145" i="80"/>
  <c r="W144" i="80" a="1"/>
  <c r="W144" i="80" s="1"/>
  <c r="AC144" i="80" s="1"/>
  <c r="V144" i="80" a="1"/>
  <c r="V144" i="80" s="1"/>
  <c r="AL144" i="80" s="1"/>
  <c r="Q144" i="80"/>
  <c r="K144" i="80"/>
  <c r="W143" i="80" a="1"/>
  <c r="W143" i="80" s="1"/>
  <c r="AC143" i="80" s="1"/>
  <c r="V143" i="80" a="1"/>
  <c r="V143" i="80" s="1"/>
  <c r="AL143" i="80" s="1"/>
  <c r="Q143" i="80"/>
  <c r="K143" i="80"/>
  <c r="W142" i="80" a="1"/>
  <c r="W142" i="80" s="1"/>
  <c r="AC142" i="80" s="1"/>
  <c r="V142" i="80" a="1"/>
  <c r="V142" i="80" s="1"/>
  <c r="AL142" i="80" s="1"/>
  <c r="Q142" i="80"/>
  <c r="K142" i="80"/>
  <c r="W141" i="80" a="1"/>
  <c r="W141" i="80" s="1"/>
  <c r="AC141" i="80" s="1"/>
  <c r="V141" i="80" a="1"/>
  <c r="V141" i="80" s="1"/>
  <c r="AL141" i="80" s="1"/>
  <c r="Q141" i="80"/>
  <c r="K141" i="80"/>
  <c r="W140" i="80" a="1"/>
  <c r="W140" i="80" s="1"/>
  <c r="AC140" i="80" s="1"/>
  <c r="V140" i="80" a="1"/>
  <c r="V140" i="80" s="1"/>
  <c r="AL140" i="80" s="1"/>
  <c r="Q140" i="80"/>
  <c r="K140" i="80"/>
  <c r="W139" i="80" a="1"/>
  <c r="W139" i="80" s="1"/>
  <c r="AC139" i="80" s="1"/>
  <c r="V139" i="80" a="1"/>
  <c r="V139" i="80" s="1"/>
  <c r="AL139" i="80" s="1"/>
  <c r="Q139" i="80"/>
  <c r="K139" i="80"/>
  <c r="W138" i="80" a="1"/>
  <c r="W138" i="80" s="1"/>
  <c r="AC138" i="80" s="1"/>
  <c r="V138" i="80" a="1"/>
  <c r="V138" i="80" s="1"/>
  <c r="AL138" i="80" s="1"/>
  <c r="Q138" i="80"/>
  <c r="K138" i="80"/>
  <c r="W137" i="80" a="1"/>
  <c r="W137" i="80" s="1"/>
  <c r="AC137" i="80" s="1"/>
  <c r="V137" i="80" a="1"/>
  <c r="V137" i="80" s="1"/>
  <c r="AL137" i="80" s="1"/>
  <c r="Q137" i="80"/>
  <c r="K137" i="80"/>
  <c r="W136" i="80" a="1"/>
  <c r="W136" i="80" s="1"/>
  <c r="AC136" i="80" s="1"/>
  <c r="V136" i="80" a="1"/>
  <c r="V136" i="80" s="1"/>
  <c r="AL136" i="80" s="1"/>
  <c r="Q136" i="80"/>
  <c r="K136" i="80"/>
  <c r="W135" i="80" a="1"/>
  <c r="W135" i="80" s="1"/>
  <c r="AC135" i="80" s="1"/>
  <c r="V135" i="80" a="1"/>
  <c r="V135" i="80" s="1"/>
  <c r="AL135" i="80" s="1"/>
  <c r="Q135" i="80"/>
  <c r="K135" i="80"/>
  <c r="W134" i="80" a="1"/>
  <c r="W134" i="80" s="1"/>
  <c r="AC134" i="80" s="1"/>
  <c r="V134" i="80" a="1"/>
  <c r="V134" i="80" s="1"/>
  <c r="AL134" i="80" s="1"/>
  <c r="Q134" i="80"/>
  <c r="K134" i="80"/>
  <c r="W133" i="80" a="1"/>
  <c r="W133" i="80" s="1"/>
  <c r="AC133" i="80" s="1"/>
  <c r="V133" i="80" a="1"/>
  <c r="V133" i="80" s="1"/>
  <c r="AL133" i="80" s="1"/>
  <c r="Q133" i="80"/>
  <c r="K133" i="80"/>
  <c r="W132" i="80" a="1"/>
  <c r="W132" i="80" s="1"/>
  <c r="AC132" i="80" s="1"/>
  <c r="V132" i="80" a="1"/>
  <c r="V132" i="80" s="1"/>
  <c r="AL132" i="80" s="1"/>
  <c r="Q132" i="80"/>
  <c r="K132" i="80"/>
  <c r="W131" i="80" a="1"/>
  <c r="W131" i="80" s="1"/>
  <c r="AC131" i="80" s="1"/>
  <c r="V131" i="80" a="1"/>
  <c r="V131" i="80" s="1"/>
  <c r="AL131" i="80" s="1"/>
  <c r="Q131" i="80"/>
  <c r="K131" i="80"/>
  <c r="W130" i="80" a="1"/>
  <c r="W130" i="80" s="1"/>
  <c r="AC130" i="80" s="1"/>
  <c r="V130" i="80" a="1"/>
  <c r="V130" i="80" s="1"/>
  <c r="AL130" i="80" s="1"/>
  <c r="Q130" i="80"/>
  <c r="K130" i="80"/>
  <c r="W129" i="80" a="1"/>
  <c r="W129" i="80" s="1"/>
  <c r="AC129" i="80" s="1"/>
  <c r="V129" i="80" a="1"/>
  <c r="V129" i="80" s="1"/>
  <c r="AL129" i="80" s="1"/>
  <c r="Q129" i="80"/>
  <c r="K129" i="80"/>
  <c r="W128" i="80" a="1"/>
  <c r="W128" i="80" s="1"/>
  <c r="AC128" i="80" s="1"/>
  <c r="V128" i="80" a="1"/>
  <c r="V128" i="80" s="1"/>
  <c r="AL128" i="80" s="1"/>
  <c r="Q128" i="80"/>
  <c r="K128" i="80"/>
  <c r="W127" i="80" a="1"/>
  <c r="W127" i="80" s="1"/>
  <c r="AC127" i="80" s="1"/>
  <c r="V127" i="80" a="1"/>
  <c r="V127" i="80" s="1"/>
  <c r="AL127" i="80" s="1"/>
  <c r="Q127" i="80"/>
  <c r="K127" i="80"/>
  <c r="W126" i="80" a="1"/>
  <c r="W126" i="80" s="1"/>
  <c r="AC126" i="80" s="1"/>
  <c r="V126" i="80" a="1"/>
  <c r="V126" i="80" s="1"/>
  <c r="AL126" i="80" s="1"/>
  <c r="Q126" i="80"/>
  <c r="K126" i="80"/>
  <c r="W125" i="80" a="1"/>
  <c r="W125" i="80" s="1"/>
  <c r="AC125" i="80" s="1"/>
  <c r="V125" i="80" a="1"/>
  <c r="V125" i="80" s="1"/>
  <c r="AL125" i="80" s="1"/>
  <c r="Q125" i="80"/>
  <c r="K125" i="80"/>
  <c r="W124" i="80" a="1"/>
  <c r="W124" i="80" s="1"/>
  <c r="AC124" i="80" s="1"/>
  <c r="V124" i="80" a="1"/>
  <c r="V124" i="80" s="1"/>
  <c r="AL124" i="80" s="1"/>
  <c r="Q124" i="80"/>
  <c r="K124" i="80"/>
  <c r="W123" i="80" a="1"/>
  <c r="W123" i="80" s="1"/>
  <c r="AC123" i="80" s="1"/>
  <c r="V123" i="80" a="1"/>
  <c r="V123" i="80" s="1"/>
  <c r="AL123" i="80" s="1"/>
  <c r="Q123" i="80"/>
  <c r="K123" i="80"/>
  <c r="W122" i="80" a="1"/>
  <c r="W122" i="80" s="1"/>
  <c r="AC122" i="80" s="1"/>
  <c r="V122" i="80" a="1"/>
  <c r="V122" i="80" s="1"/>
  <c r="AL122" i="80" s="1"/>
  <c r="Q122" i="80"/>
  <c r="K122" i="80"/>
  <c r="W121" i="80" a="1"/>
  <c r="W121" i="80" s="1"/>
  <c r="AC121" i="80" s="1"/>
  <c r="V121" i="80" a="1"/>
  <c r="V121" i="80" s="1"/>
  <c r="AL121" i="80" s="1"/>
  <c r="Q121" i="80"/>
  <c r="K121" i="80"/>
  <c r="W120" i="80" a="1"/>
  <c r="W120" i="80" s="1"/>
  <c r="AC120" i="80" s="1"/>
  <c r="V120" i="80" a="1"/>
  <c r="V120" i="80" s="1"/>
  <c r="AL120" i="80" s="1"/>
  <c r="Q120" i="80"/>
  <c r="K120" i="80"/>
  <c r="W119" i="80" a="1"/>
  <c r="W119" i="80" s="1"/>
  <c r="AC119" i="80" s="1"/>
  <c r="V119" i="80" a="1"/>
  <c r="V119" i="80" s="1"/>
  <c r="AL119" i="80" s="1"/>
  <c r="Q119" i="80"/>
  <c r="K119" i="80"/>
  <c r="W118" i="80" a="1"/>
  <c r="W118" i="80" s="1"/>
  <c r="AC118" i="80" s="1"/>
  <c r="V118" i="80" a="1"/>
  <c r="V118" i="80" s="1"/>
  <c r="AL118" i="80" s="1"/>
  <c r="Q118" i="80"/>
  <c r="K118" i="80"/>
  <c r="W117" i="80" a="1"/>
  <c r="W117" i="80" s="1"/>
  <c r="AC117" i="80" s="1"/>
  <c r="V117" i="80" a="1"/>
  <c r="V117" i="80" s="1"/>
  <c r="AL117" i="80" s="1"/>
  <c r="Q117" i="80"/>
  <c r="K117" i="80"/>
  <c r="W116" i="80" a="1"/>
  <c r="W116" i="80" s="1"/>
  <c r="AC116" i="80" s="1"/>
  <c r="V116" i="80" a="1"/>
  <c r="V116" i="80" s="1"/>
  <c r="AL116" i="80" s="1"/>
  <c r="Q116" i="80"/>
  <c r="K116" i="80"/>
  <c r="W115" i="80" a="1"/>
  <c r="W115" i="80" s="1"/>
  <c r="AC115" i="80" s="1"/>
  <c r="V115" i="80" a="1"/>
  <c r="V115" i="80" s="1"/>
  <c r="AL115" i="80" s="1"/>
  <c r="Q115" i="80"/>
  <c r="K115" i="80"/>
  <c r="W114" i="80" a="1"/>
  <c r="W114" i="80" s="1"/>
  <c r="AC114" i="80" s="1"/>
  <c r="V114" i="80" a="1"/>
  <c r="V114" i="80" s="1"/>
  <c r="AL114" i="80" s="1"/>
  <c r="Q114" i="80"/>
  <c r="K114" i="80"/>
  <c r="W113" i="80" a="1"/>
  <c r="W113" i="80" s="1"/>
  <c r="AC113" i="80" s="1"/>
  <c r="V113" i="80" a="1"/>
  <c r="V113" i="80" s="1"/>
  <c r="AL113" i="80" s="1"/>
  <c r="Q113" i="80"/>
  <c r="K113" i="80"/>
  <c r="W112" i="80" a="1"/>
  <c r="W112" i="80" s="1"/>
  <c r="AC112" i="80" s="1"/>
  <c r="V112" i="80" a="1"/>
  <c r="V112" i="80" s="1"/>
  <c r="AL112" i="80" s="1"/>
  <c r="Q112" i="80"/>
  <c r="K112" i="80"/>
  <c r="W111" i="80" a="1"/>
  <c r="W111" i="80" s="1"/>
  <c r="AC111" i="80" s="1"/>
  <c r="V111" i="80" a="1"/>
  <c r="V111" i="80" s="1"/>
  <c r="AL111" i="80" s="1"/>
  <c r="Q111" i="80"/>
  <c r="K111" i="80"/>
  <c r="W110" i="80" a="1"/>
  <c r="W110" i="80" s="1"/>
  <c r="AC110" i="80" s="1"/>
  <c r="V110" i="80" a="1"/>
  <c r="V110" i="80" s="1"/>
  <c r="AL110" i="80" s="1"/>
  <c r="Q110" i="80"/>
  <c r="K110" i="80"/>
  <c r="W109" i="80" a="1"/>
  <c r="W109" i="80" s="1"/>
  <c r="AC109" i="80" s="1"/>
  <c r="V109" i="80" a="1"/>
  <c r="V109" i="80" s="1"/>
  <c r="AL109" i="80" s="1"/>
  <c r="Q109" i="80"/>
  <c r="K109" i="80"/>
  <c r="W108" i="80" a="1"/>
  <c r="W108" i="80" s="1"/>
  <c r="AC108" i="80" s="1"/>
  <c r="V108" i="80" a="1"/>
  <c r="V108" i="80" s="1"/>
  <c r="AL108" i="80" s="1"/>
  <c r="Q108" i="80"/>
  <c r="K108" i="80"/>
  <c r="W107" i="80" a="1"/>
  <c r="W107" i="80" s="1"/>
  <c r="AC107" i="80" s="1"/>
  <c r="V107" i="80" a="1"/>
  <c r="V107" i="80" s="1"/>
  <c r="AL107" i="80" s="1"/>
  <c r="Q107" i="80"/>
  <c r="K107" i="80"/>
  <c r="W106" i="80" a="1"/>
  <c r="W106" i="80" s="1"/>
  <c r="AC106" i="80" s="1"/>
  <c r="V106" i="80" a="1"/>
  <c r="V106" i="80" s="1"/>
  <c r="AL106" i="80" s="1"/>
  <c r="Q106" i="80"/>
  <c r="K106" i="80"/>
  <c r="W105" i="80" a="1"/>
  <c r="W105" i="80" s="1"/>
  <c r="AC105" i="80" s="1"/>
  <c r="V105" i="80" a="1"/>
  <c r="V105" i="80" s="1"/>
  <c r="AL105" i="80" s="1"/>
  <c r="Q105" i="80"/>
  <c r="K105" i="80"/>
  <c r="W104" i="80" a="1"/>
  <c r="W104" i="80" s="1"/>
  <c r="AC104" i="80" s="1"/>
  <c r="V104" i="80" a="1"/>
  <c r="V104" i="80" s="1"/>
  <c r="AL104" i="80" s="1"/>
  <c r="Q104" i="80"/>
  <c r="K104" i="80"/>
  <c r="W103" i="80" a="1"/>
  <c r="W103" i="80" s="1"/>
  <c r="AC103" i="80" s="1"/>
  <c r="V103" i="80" a="1"/>
  <c r="V103" i="80" s="1"/>
  <c r="AL103" i="80" s="1"/>
  <c r="Q103" i="80"/>
  <c r="K103" i="80"/>
  <c r="W102" i="80" a="1"/>
  <c r="W102" i="80" s="1"/>
  <c r="AC102" i="80" s="1"/>
  <c r="V102" i="80" a="1"/>
  <c r="V102" i="80" s="1"/>
  <c r="AL102" i="80" s="1"/>
  <c r="Q102" i="80"/>
  <c r="K102" i="80"/>
  <c r="W101" i="80" a="1"/>
  <c r="W101" i="80" s="1"/>
  <c r="AC101" i="80" s="1"/>
  <c r="V101" i="80" a="1"/>
  <c r="V101" i="80" s="1"/>
  <c r="AL101" i="80" s="1"/>
  <c r="Q101" i="80"/>
  <c r="K101" i="80"/>
  <c r="W100" i="80" a="1"/>
  <c r="W100" i="80" s="1"/>
  <c r="AC100" i="80" s="1"/>
  <c r="V100" i="80" a="1"/>
  <c r="V100" i="80" s="1"/>
  <c r="AL100" i="80" s="1"/>
  <c r="Q100" i="80"/>
  <c r="K100" i="80"/>
  <c r="W99" i="80" a="1"/>
  <c r="W99" i="80" s="1"/>
  <c r="AC99" i="80" s="1"/>
  <c r="V99" i="80" a="1"/>
  <c r="V99" i="80" s="1"/>
  <c r="AL99" i="80" s="1"/>
  <c r="Q99" i="80"/>
  <c r="K99" i="80"/>
  <c r="W98" i="80" a="1"/>
  <c r="W98" i="80" s="1"/>
  <c r="AC98" i="80" s="1"/>
  <c r="V98" i="80" a="1"/>
  <c r="V98" i="80" s="1"/>
  <c r="AL98" i="80" s="1"/>
  <c r="Q98" i="80"/>
  <c r="K98" i="80"/>
  <c r="W97" i="80" a="1"/>
  <c r="W97" i="80" s="1"/>
  <c r="AC97" i="80" s="1"/>
  <c r="V97" i="80" a="1"/>
  <c r="V97" i="80" s="1"/>
  <c r="AL97" i="80" s="1"/>
  <c r="Q97" i="80"/>
  <c r="K97" i="80"/>
  <c r="W96" i="80" a="1"/>
  <c r="W96" i="80" s="1"/>
  <c r="AC96" i="80" s="1"/>
  <c r="V96" i="80" a="1"/>
  <c r="V96" i="80" s="1"/>
  <c r="AL96" i="80" s="1"/>
  <c r="Q96" i="80"/>
  <c r="K96" i="80"/>
  <c r="W95" i="80" a="1"/>
  <c r="W95" i="80" s="1"/>
  <c r="AC95" i="80" s="1"/>
  <c r="V95" i="80" a="1"/>
  <c r="V95" i="80" s="1"/>
  <c r="AL95" i="80" s="1"/>
  <c r="Q95" i="80"/>
  <c r="K95" i="80"/>
  <c r="W94" i="80" a="1"/>
  <c r="W94" i="80" s="1"/>
  <c r="AC94" i="80" s="1"/>
  <c r="V94" i="80" a="1"/>
  <c r="V94" i="80" s="1"/>
  <c r="AL94" i="80" s="1"/>
  <c r="Q94" i="80"/>
  <c r="K94" i="80"/>
  <c r="W93" i="80" a="1"/>
  <c r="W93" i="80" s="1"/>
  <c r="AC93" i="80" s="1"/>
  <c r="V93" i="80" a="1"/>
  <c r="V93" i="80" s="1"/>
  <c r="AL93" i="80" s="1"/>
  <c r="Q93" i="80"/>
  <c r="K93" i="80"/>
  <c r="W92" i="80" a="1"/>
  <c r="W92" i="80" s="1"/>
  <c r="AC92" i="80" s="1"/>
  <c r="V92" i="80" a="1"/>
  <c r="V92" i="80" s="1"/>
  <c r="AL92" i="80" s="1"/>
  <c r="Q92" i="80"/>
  <c r="K92" i="80"/>
  <c r="W91" i="80" a="1"/>
  <c r="W91" i="80" s="1"/>
  <c r="AC91" i="80" s="1"/>
  <c r="V91" i="80" a="1"/>
  <c r="V91" i="80" s="1"/>
  <c r="AL91" i="80" s="1"/>
  <c r="Q91" i="80"/>
  <c r="K91" i="80"/>
  <c r="W90" i="80" a="1"/>
  <c r="W90" i="80" s="1"/>
  <c r="AC90" i="80" s="1"/>
  <c r="V90" i="80" a="1"/>
  <c r="V90" i="80" s="1"/>
  <c r="AL90" i="80" s="1"/>
  <c r="Q90" i="80"/>
  <c r="K90" i="80"/>
  <c r="W89" i="80" a="1"/>
  <c r="W89" i="80" s="1"/>
  <c r="AC89" i="80" s="1"/>
  <c r="V89" i="80" a="1"/>
  <c r="V89" i="80" s="1"/>
  <c r="AL89" i="80" s="1"/>
  <c r="Q89" i="80"/>
  <c r="K89" i="80"/>
  <c r="W88" i="80" a="1"/>
  <c r="W88" i="80" s="1"/>
  <c r="AC88" i="80" s="1"/>
  <c r="V88" i="80" a="1"/>
  <c r="V88" i="80" s="1"/>
  <c r="AL88" i="80" s="1"/>
  <c r="Q88" i="80"/>
  <c r="K88" i="80"/>
  <c r="W87" i="80" a="1"/>
  <c r="W87" i="80" s="1"/>
  <c r="AC87" i="80" s="1"/>
  <c r="V87" i="80" a="1"/>
  <c r="V87" i="80" s="1"/>
  <c r="AL87" i="80" s="1"/>
  <c r="Q87" i="80"/>
  <c r="K87" i="80"/>
  <c r="W86" i="80" a="1"/>
  <c r="W86" i="80" s="1"/>
  <c r="AC86" i="80" s="1"/>
  <c r="V86" i="80" a="1"/>
  <c r="V86" i="80" s="1"/>
  <c r="AL86" i="80" s="1"/>
  <c r="Q86" i="80"/>
  <c r="K86" i="80"/>
  <c r="W85" i="80" a="1"/>
  <c r="W85" i="80" s="1"/>
  <c r="AC85" i="80" s="1"/>
  <c r="V85" i="80" a="1"/>
  <c r="V85" i="80" s="1"/>
  <c r="AL85" i="80" s="1"/>
  <c r="Q85" i="80"/>
  <c r="K85" i="80"/>
  <c r="W84" i="80" a="1"/>
  <c r="W84" i="80" s="1"/>
  <c r="AC84" i="80" s="1"/>
  <c r="V84" i="80" a="1"/>
  <c r="V84" i="80" s="1"/>
  <c r="AL84" i="80" s="1"/>
  <c r="Q84" i="80"/>
  <c r="K84" i="80"/>
  <c r="W83" i="80" a="1"/>
  <c r="W83" i="80" s="1"/>
  <c r="AC83" i="80" s="1"/>
  <c r="V83" i="80" a="1"/>
  <c r="V83" i="80" s="1"/>
  <c r="AL83" i="80" s="1"/>
  <c r="Q83" i="80"/>
  <c r="K83" i="80"/>
  <c r="W82" i="80" a="1"/>
  <c r="W82" i="80" s="1"/>
  <c r="AC82" i="80" s="1"/>
  <c r="V82" i="80" a="1"/>
  <c r="V82" i="80" s="1"/>
  <c r="AL82" i="80" s="1"/>
  <c r="Q82" i="80"/>
  <c r="K82" i="80"/>
  <c r="W81" i="80" a="1"/>
  <c r="W81" i="80" s="1"/>
  <c r="AC81" i="80" s="1"/>
  <c r="V81" i="80" a="1"/>
  <c r="V81" i="80" s="1"/>
  <c r="AL81" i="80" s="1"/>
  <c r="Q81" i="80"/>
  <c r="K81" i="80"/>
  <c r="W80" i="80" a="1"/>
  <c r="W80" i="80" s="1"/>
  <c r="AC80" i="80" s="1"/>
  <c r="V80" i="80" a="1"/>
  <c r="V80" i="80" s="1"/>
  <c r="AL80" i="80" s="1"/>
  <c r="Q80" i="80"/>
  <c r="K80" i="80"/>
  <c r="W79" i="80" a="1"/>
  <c r="W79" i="80" s="1"/>
  <c r="AC79" i="80" s="1"/>
  <c r="V79" i="80" a="1"/>
  <c r="V79" i="80" s="1"/>
  <c r="AL79" i="80" s="1"/>
  <c r="Q79" i="80"/>
  <c r="K79" i="80"/>
  <c r="W78" i="80" a="1"/>
  <c r="W78" i="80" s="1"/>
  <c r="AC78" i="80" s="1"/>
  <c r="V78" i="80" a="1"/>
  <c r="V78" i="80" s="1"/>
  <c r="AL78" i="80" s="1"/>
  <c r="Q78" i="80"/>
  <c r="K78" i="80"/>
  <c r="W77" i="80" a="1"/>
  <c r="W77" i="80" s="1"/>
  <c r="AC77" i="80" s="1"/>
  <c r="V77" i="80" a="1"/>
  <c r="V77" i="80" s="1"/>
  <c r="AL77" i="80" s="1"/>
  <c r="Q77" i="80"/>
  <c r="K77" i="80"/>
  <c r="W76" i="80" a="1"/>
  <c r="W76" i="80" s="1"/>
  <c r="AC76" i="80" s="1"/>
  <c r="V76" i="80" a="1"/>
  <c r="V76" i="80" s="1"/>
  <c r="AL76" i="80" s="1"/>
  <c r="Q76" i="80"/>
  <c r="K76" i="80"/>
  <c r="W75" i="80" a="1"/>
  <c r="W75" i="80" s="1"/>
  <c r="AC75" i="80" s="1"/>
  <c r="V75" i="80" a="1"/>
  <c r="V75" i="80" s="1"/>
  <c r="AL75" i="80" s="1"/>
  <c r="Q75" i="80"/>
  <c r="K75" i="80"/>
  <c r="W74" i="80" a="1"/>
  <c r="W74" i="80" s="1"/>
  <c r="AC74" i="80" s="1"/>
  <c r="V74" i="80" a="1"/>
  <c r="V74" i="80" s="1"/>
  <c r="AL74" i="80" s="1"/>
  <c r="Q74" i="80"/>
  <c r="K74" i="80"/>
  <c r="W73" i="80" a="1"/>
  <c r="W73" i="80" s="1"/>
  <c r="AC73" i="80" s="1"/>
  <c r="V73" i="80" a="1"/>
  <c r="V73" i="80" s="1"/>
  <c r="AL73" i="80" s="1"/>
  <c r="Q73" i="80"/>
  <c r="K73" i="80"/>
  <c r="W72" i="80" a="1"/>
  <c r="W72" i="80" s="1"/>
  <c r="AC72" i="80" s="1"/>
  <c r="V72" i="80" a="1"/>
  <c r="V72" i="80" s="1"/>
  <c r="AL72" i="80" s="1"/>
  <c r="Q72" i="80"/>
  <c r="K72" i="80"/>
  <c r="W71" i="80" a="1"/>
  <c r="W71" i="80" s="1"/>
  <c r="AC71" i="80" s="1"/>
  <c r="V71" i="80" a="1"/>
  <c r="V71" i="80" s="1"/>
  <c r="AL71" i="80" s="1"/>
  <c r="Q71" i="80"/>
  <c r="K71" i="80"/>
  <c r="W70" i="80" a="1"/>
  <c r="W70" i="80" s="1"/>
  <c r="AC70" i="80" s="1"/>
  <c r="V70" i="80" a="1"/>
  <c r="V70" i="80" s="1"/>
  <c r="AL70" i="80" s="1"/>
  <c r="Q70" i="80"/>
  <c r="K70" i="80"/>
  <c r="BH69" i="80"/>
  <c r="AD58" i="37" s="1"/>
  <c r="W69" i="80" a="1"/>
  <c r="W69" i="80" s="1"/>
  <c r="AC69" i="80" s="1"/>
  <c r="V69" i="80" a="1"/>
  <c r="V69" i="80" s="1"/>
  <c r="AL69" i="80" s="1"/>
  <c r="Q69" i="80"/>
  <c r="K69" i="80"/>
  <c r="W68" i="80" a="1"/>
  <c r="W68" i="80" s="1"/>
  <c r="AC68" i="80" s="1"/>
  <c r="V68" i="80" a="1"/>
  <c r="V68" i="80" s="1"/>
  <c r="AL68" i="80" s="1"/>
  <c r="Q68" i="80"/>
  <c r="K68" i="80"/>
  <c r="W67" i="80" a="1"/>
  <c r="W67" i="80" s="1"/>
  <c r="AC67" i="80" s="1"/>
  <c r="V67" i="80" a="1"/>
  <c r="V67" i="80" s="1"/>
  <c r="AL67" i="80" s="1"/>
  <c r="Q67" i="80"/>
  <c r="K67" i="80"/>
  <c r="W66" i="80" a="1"/>
  <c r="W66" i="80" s="1"/>
  <c r="AC66" i="80" s="1"/>
  <c r="V66" i="80" a="1"/>
  <c r="V66" i="80" s="1"/>
  <c r="AL66" i="80" s="1"/>
  <c r="Q66" i="80"/>
  <c r="K66" i="80"/>
  <c r="W65" i="80" a="1"/>
  <c r="W65" i="80" s="1"/>
  <c r="AC65" i="80" s="1"/>
  <c r="V65" i="80" a="1"/>
  <c r="V65" i="80" s="1"/>
  <c r="AL65" i="80" s="1"/>
  <c r="Q65" i="80"/>
  <c r="K65" i="80"/>
  <c r="W64" i="80" a="1"/>
  <c r="W64" i="80" s="1"/>
  <c r="AC64" i="80" s="1"/>
  <c r="V64" i="80" a="1"/>
  <c r="V64" i="80" s="1"/>
  <c r="AL64" i="80" s="1"/>
  <c r="Q64" i="80"/>
  <c r="K64" i="80"/>
  <c r="W63" i="80" a="1"/>
  <c r="W63" i="80" s="1"/>
  <c r="AC63" i="80" s="1"/>
  <c r="V63" i="80" a="1"/>
  <c r="V63" i="80" s="1"/>
  <c r="AL63" i="80" s="1"/>
  <c r="Q63" i="80"/>
  <c r="K63" i="80"/>
  <c r="W62" i="80" a="1"/>
  <c r="W62" i="80" s="1"/>
  <c r="AC62" i="80" s="1"/>
  <c r="V62" i="80" a="1"/>
  <c r="V62" i="80" s="1"/>
  <c r="AL62" i="80" s="1"/>
  <c r="Q62" i="80"/>
  <c r="K62" i="80"/>
  <c r="W61" i="80" a="1"/>
  <c r="W61" i="80" s="1"/>
  <c r="AC61" i="80" s="1"/>
  <c r="V61" i="80" a="1"/>
  <c r="V61" i="80" s="1"/>
  <c r="AL61" i="80" s="1"/>
  <c r="Q61" i="80"/>
  <c r="K61" i="80"/>
  <c r="W60" i="80" a="1"/>
  <c r="W60" i="80" s="1"/>
  <c r="AC60" i="80" s="1"/>
  <c r="V60" i="80" a="1"/>
  <c r="V60" i="80" s="1"/>
  <c r="AL60" i="80" s="1"/>
  <c r="Q60" i="80"/>
  <c r="K60" i="80"/>
  <c r="W59" i="80" a="1"/>
  <c r="W59" i="80" s="1"/>
  <c r="AC59" i="80" s="1"/>
  <c r="V59" i="80" a="1"/>
  <c r="V59" i="80" s="1"/>
  <c r="AL59" i="80" s="1"/>
  <c r="Q59" i="80"/>
  <c r="K59" i="80"/>
  <c r="W58" i="80" a="1"/>
  <c r="W58" i="80" s="1"/>
  <c r="AC58" i="80" s="1"/>
  <c r="V58" i="80" a="1"/>
  <c r="V58" i="80" s="1"/>
  <c r="AL58" i="80" s="1"/>
  <c r="Q58" i="80"/>
  <c r="K58" i="80"/>
  <c r="W57" i="80" a="1"/>
  <c r="W57" i="80" s="1"/>
  <c r="AC57" i="80" s="1"/>
  <c r="V57" i="80" a="1"/>
  <c r="V57" i="80" s="1"/>
  <c r="AL57" i="80" s="1"/>
  <c r="Q57" i="80"/>
  <c r="K57" i="80"/>
  <c r="W56" i="80" a="1"/>
  <c r="W56" i="80" s="1"/>
  <c r="AC56" i="80" s="1"/>
  <c r="V56" i="80" a="1"/>
  <c r="V56" i="80" s="1"/>
  <c r="AL56" i="80" s="1"/>
  <c r="Q56" i="80"/>
  <c r="K56" i="80"/>
  <c r="W55" i="80" a="1"/>
  <c r="W55" i="80" s="1"/>
  <c r="AC55" i="80" s="1"/>
  <c r="V55" i="80" a="1"/>
  <c r="V55" i="80" s="1"/>
  <c r="AL55" i="80" s="1"/>
  <c r="Q55" i="80"/>
  <c r="K55" i="80"/>
  <c r="W54" i="80" a="1"/>
  <c r="W54" i="80" s="1"/>
  <c r="AC54" i="80" s="1"/>
  <c r="V54" i="80" a="1"/>
  <c r="V54" i="80" s="1"/>
  <c r="AL54" i="80" s="1"/>
  <c r="Q54" i="80"/>
  <c r="K54" i="80"/>
  <c r="W53" i="80" a="1"/>
  <c r="W53" i="80" s="1"/>
  <c r="AC53" i="80" s="1"/>
  <c r="V53" i="80" a="1"/>
  <c r="V53" i="80" s="1"/>
  <c r="AL53" i="80" s="1"/>
  <c r="Q53" i="80"/>
  <c r="K53" i="80"/>
  <c r="W52" i="80" a="1"/>
  <c r="W52" i="80" s="1"/>
  <c r="AC52" i="80" s="1"/>
  <c r="V52" i="80" a="1"/>
  <c r="V52" i="80" s="1"/>
  <c r="AL52" i="80" s="1"/>
  <c r="Q52" i="80"/>
  <c r="K52" i="80"/>
  <c r="W51" i="80" a="1"/>
  <c r="W51" i="80" s="1"/>
  <c r="AC51" i="80" s="1"/>
  <c r="V51" i="80" a="1"/>
  <c r="V51" i="80" s="1"/>
  <c r="AL51" i="80" s="1"/>
  <c r="Q51" i="80"/>
  <c r="K51" i="80"/>
  <c r="W50" i="80" a="1"/>
  <c r="W50" i="80" s="1"/>
  <c r="AC50" i="80" s="1"/>
  <c r="V50" i="80" a="1"/>
  <c r="V50" i="80" s="1"/>
  <c r="AL50" i="80" s="1"/>
  <c r="Q50" i="80"/>
  <c r="K50" i="80"/>
  <c r="W49" i="80" a="1"/>
  <c r="W49" i="80" s="1"/>
  <c r="AC49" i="80" s="1"/>
  <c r="V49" i="80" a="1"/>
  <c r="V49" i="80" s="1"/>
  <c r="AL49" i="80" s="1"/>
  <c r="Q49" i="80"/>
  <c r="K49" i="80"/>
  <c r="W48" i="80" a="1"/>
  <c r="W48" i="80" s="1"/>
  <c r="AC48" i="80" s="1"/>
  <c r="V48" i="80" a="1"/>
  <c r="V48" i="80" s="1"/>
  <c r="AL48" i="80" s="1"/>
  <c r="Q48" i="80"/>
  <c r="K48" i="80"/>
  <c r="W47" i="80" a="1"/>
  <c r="W47" i="80" s="1"/>
  <c r="AC47" i="80" s="1"/>
  <c r="V47" i="80" a="1"/>
  <c r="V47" i="80" s="1"/>
  <c r="AL47" i="80" s="1"/>
  <c r="Q47" i="80"/>
  <c r="K47" i="80"/>
  <c r="W46" i="80" a="1"/>
  <c r="W46" i="80" s="1"/>
  <c r="AC46" i="80" s="1"/>
  <c r="V46" i="80" a="1"/>
  <c r="V46" i="80" s="1"/>
  <c r="AL46" i="80" s="1"/>
  <c r="Q46" i="80"/>
  <c r="K46" i="80"/>
  <c r="W45" i="80" a="1"/>
  <c r="W45" i="80" s="1"/>
  <c r="AC45" i="80" s="1"/>
  <c r="V45" i="80" a="1"/>
  <c r="V45" i="80" s="1"/>
  <c r="AL45" i="80" s="1"/>
  <c r="Q45" i="80"/>
  <c r="K45" i="80"/>
  <c r="W44" i="80" a="1"/>
  <c r="W44" i="80" s="1"/>
  <c r="AC44" i="80" s="1"/>
  <c r="V44" i="80" a="1"/>
  <c r="V44" i="80" s="1"/>
  <c r="AL44" i="80" s="1"/>
  <c r="Q44" i="80"/>
  <c r="K44" i="80"/>
  <c r="W43" i="80" a="1"/>
  <c r="W43" i="80" s="1"/>
  <c r="AC43" i="80" s="1"/>
  <c r="V43" i="80" a="1"/>
  <c r="V43" i="80" s="1"/>
  <c r="AL43" i="80" s="1"/>
  <c r="Q43" i="80"/>
  <c r="K43" i="80"/>
  <c r="W42" i="80" a="1"/>
  <c r="W42" i="80" s="1"/>
  <c r="AC42" i="80" s="1"/>
  <c r="V42" i="80" a="1"/>
  <c r="V42" i="80" s="1"/>
  <c r="AL42" i="80" s="1"/>
  <c r="Q42" i="80"/>
  <c r="K42" i="80"/>
  <c r="W41" i="80" a="1"/>
  <c r="W41" i="80" s="1"/>
  <c r="AC41" i="80" s="1"/>
  <c r="V41" i="80" a="1"/>
  <c r="V41" i="80" s="1"/>
  <c r="AL41" i="80" s="1"/>
  <c r="Q41" i="80"/>
  <c r="K41" i="80"/>
  <c r="W40" i="80" a="1"/>
  <c r="W40" i="80" s="1"/>
  <c r="AC40" i="80" s="1"/>
  <c r="V40" i="80" a="1"/>
  <c r="V40" i="80" s="1"/>
  <c r="AL40" i="80" s="1"/>
  <c r="Q40" i="80"/>
  <c r="K40" i="80"/>
  <c r="W39" i="80" a="1"/>
  <c r="W39" i="80" s="1"/>
  <c r="AC39" i="80" s="1"/>
  <c r="V39" i="80" a="1"/>
  <c r="V39" i="80" s="1"/>
  <c r="AL39" i="80" s="1"/>
  <c r="Q39" i="80"/>
  <c r="K39" i="80"/>
  <c r="W38" i="80" a="1"/>
  <c r="W38" i="80" s="1"/>
  <c r="AC38" i="80" s="1"/>
  <c r="V38" i="80" a="1"/>
  <c r="V38" i="80" s="1"/>
  <c r="AL38" i="80" s="1"/>
  <c r="Q38" i="80"/>
  <c r="K38" i="80"/>
  <c r="W37" i="80" a="1"/>
  <c r="W37" i="80" s="1"/>
  <c r="AC37" i="80" s="1"/>
  <c r="V37" i="80" a="1"/>
  <c r="V37" i="80" s="1"/>
  <c r="AL37" i="80" s="1"/>
  <c r="Q37" i="80"/>
  <c r="K37" i="80"/>
  <c r="W36" i="80" a="1"/>
  <c r="W36" i="80" s="1"/>
  <c r="AC36" i="80" s="1"/>
  <c r="V36" i="80" a="1"/>
  <c r="V36" i="80" s="1"/>
  <c r="AL36" i="80" s="1"/>
  <c r="Q36" i="80"/>
  <c r="K36" i="80"/>
  <c r="W35" i="80" a="1"/>
  <c r="W35" i="80" s="1"/>
  <c r="AC35" i="80" s="1"/>
  <c r="V35" i="80" a="1"/>
  <c r="V35" i="80" s="1"/>
  <c r="AL35" i="80" s="1"/>
  <c r="Q35" i="80"/>
  <c r="K35" i="80"/>
  <c r="W34" i="80" a="1"/>
  <c r="W34" i="80" s="1"/>
  <c r="AC34" i="80" s="1"/>
  <c r="V34" i="80" a="1"/>
  <c r="V34" i="80" s="1"/>
  <c r="AL34" i="80" s="1"/>
  <c r="Q34" i="80"/>
  <c r="K34" i="80"/>
  <c r="W33" i="80" a="1"/>
  <c r="W33" i="80" s="1"/>
  <c r="AC33" i="80" s="1"/>
  <c r="V33" i="80" a="1"/>
  <c r="V33" i="80" s="1"/>
  <c r="AL33" i="80" s="1"/>
  <c r="Q33" i="80"/>
  <c r="K33" i="80"/>
  <c r="W32" i="80" a="1"/>
  <c r="W32" i="80" s="1"/>
  <c r="AC32" i="80" s="1"/>
  <c r="V32" i="80" a="1"/>
  <c r="V32" i="80" s="1"/>
  <c r="AL32" i="80" s="1"/>
  <c r="Q32" i="80"/>
  <c r="K32" i="80"/>
  <c r="W31" i="80" a="1"/>
  <c r="W31" i="80" s="1"/>
  <c r="AC31" i="80" s="1"/>
  <c r="V31" i="80" a="1"/>
  <c r="V31" i="80" s="1"/>
  <c r="AL31" i="80" s="1"/>
  <c r="Q31" i="80"/>
  <c r="K31" i="80"/>
  <c r="W30" i="80" a="1"/>
  <c r="W30" i="80" s="1"/>
  <c r="AC30" i="80" s="1"/>
  <c r="V30" i="80" a="1"/>
  <c r="V30" i="80" s="1"/>
  <c r="AL30" i="80" s="1"/>
  <c r="Q30" i="80"/>
  <c r="K30" i="80"/>
  <c r="W29" i="80" a="1"/>
  <c r="W29" i="80" s="1"/>
  <c r="AC29" i="80" s="1"/>
  <c r="V29" i="80" a="1"/>
  <c r="V29" i="80" s="1"/>
  <c r="AL29" i="80" s="1"/>
  <c r="Q29" i="80"/>
  <c r="K29" i="80"/>
  <c r="W28" i="80" a="1"/>
  <c r="W28" i="80" s="1"/>
  <c r="AC28" i="80" s="1"/>
  <c r="V28" i="80" a="1"/>
  <c r="V28" i="80" s="1"/>
  <c r="AL28" i="80" s="1"/>
  <c r="Q28" i="80"/>
  <c r="K28" i="80"/>
  <c r="W27" i="80" a="1"/>
  <c r="W27" i="80" s="1"/>
  <c r="AC27" i="80" s="1"/>
  <c r="V27" i="80" a="1"/>
  <c r="V27" i="80" s="1"/>
  <c r="AL27" i="80" s="1"/>
  <c r="Q27" i="80"/>
  <c r="K27" i="80"/>
  <c r="W26" i="80" a="1"/>
  <c r="W26" i="80" s="1"/>
  <c r="AC26" i="80" s="1"/>
  <c r="V26" i="80" a="1"/>
  <c r="V26" i="80" s="1"/>
  <c r="AL26" i="80" s="1"/>
  <c r="Q26" i="80"/>
  <c r="K26" i="80"/>
  <c r="W25" i="80" a="1"/>
  <c r="W25" i="80" s="1"/>
  <c r="AC25" i="80" s="1"/>
  <c r="V25" i="80" a="1"/>
  <c r="V25" i="80" s="1"/>
  <c r="AL25" i="80" s="1"/>
  <c r="Q25" i="80"/>
  <c r="K25" i="80"/>
  <c r="W24" i="80" a="1"/>
  <c r="W24" i="80" s="1"/>
  <c r="AC24" i="80" s="1"/>
  <c r="V24" i="80" a="1"/>
  <c r="V24" i="80" s="1"/>
  <c r="AL24" i="80" s="1"/>
  <c r="Q24" i="80"/>
  <c r="K24" i="80"/>
  <c r="W23" i="80" a="1"/>
  <c r="W23" i="80" s="1"/>
  <c r="AC23" i="80" s="1"/>
  <c r="V23" i="80" a="1"/>
  <c r="V23" i="80" s="1"/>
  <c r="AL23" i="80" s="1"/>
  <c r="Q23" i="80"/>
  <c r="K23" i="80"/>
  <c r="W22" i="80" a="1"/>
  <c r="W22" i="80" s="1"/>
  <c r="AC22" i="80" s="1"/>
  <c r="V22" i="80" a="1"/>
  <c r="V22" i="80" s="1"/>
  <c r="AL22" i="80" s="1"/>
  <c r="Q22" i="80"/>
  <c r="K22" i="80"/>
  <c r="W21" i="80" a="1"/>
  <c r="W21" i="80" s="1"/>
  <c r="AC21" i="80" s="1"/>
  <c r="V21" i="80" a="1"/>
  <c r="V21" i="80" s="1"/>
  <c r="AL21" i="80" s="1"/>
  <c r="Q21" i="80"/>
  <c r="K21" i="80"/>
  <c r="W20" i="80" a="1"/>
  <c r="W20" i="80" s="1"/>
  <c r="AC20" i="80" s="1"/>
  <c r="V20" i="80" a="1"/>
  <c r="V20" i="80" s="1"/>
  <c r="AL20" i="80" s="1"/>
  <c r="Q20" i="80"/>
  <c r="K20" i="80"/>
  <c r="W19" i="80" a="1"/>
  <c r="W19" i="80" s="1"/>
  <c r="AC19" i="80" s="1"/>
  <c r="V19" i="80" a="1"/>
  <c r="V19" i="80" s="1"/>
  <c r="AL19" i="80" s="1"/>
  <c r="Q19" i="80"/>
  <c r="K19" i="80"/>
  <c r="W18" i="80" a="1"/>
  <c r="W18" i="80" s="1"/>
  <c r="AC18" i="80" s="1"/>
  <c r="V18" i="80" a="1"/>
  <c r="V18" i="80" s="1"/>
  <c r="AL18" i="80" s="1"/>
  <c r="Q18" i="80"/>
  <c r="K18" i="80"/>
  <c r="W17" i="80" a="1"/>
  <c r="W17" i="80" s="1"/>
  <c r="AC17" i="80" s="1"/>
  <c r="V17" i="80" a="1"/>
  <c r="V17" i="80" s="1"/>
  <c r="AL17" i="80" s="1"/>
  <c r="Q17" i="80"/>
  <c r="K17" i="80"/>
  <c r="W16" i="80" a="1"/>
  <c r="W16" i="80" s="1"/>
  <c r="AC16" i="80" s="1"/>
  <c r="V16" i="80" a="1"/>
  <c r="V16" i="80" s="1"/>
  <c r="AL16" i="80" s="1"/>
  <c r="Q16" i="80"/>
  <c r="K16" i="80"/>
  <c r="W15" i="80" a="1"/>
  <c r="W15" i="80" s="1"/>
  <c r="AC15" i="80" s="1"/>
  <c r="V15" i="80" a="1"/>
  <c r="V15" i="80" s="1"/>
  <c r="AL15" i="80" s="1"/>
  <c r="Q15" i="80"/>
  <c r="K15" i="80"/>
  <c r="W14" i="80" a="1"/>
  <c r="W14" i="80" s="1"/>
  <c r="AC14" i="80" s="1"/>
  <c r="V14" i="80" a="1"/>
  <c r="V14" i="80" s="1"/>
  <c r="AL14" i="80" s="1"/>
  <c r="Q14" i="80"/>
  <c r="K14" i="80"/>
  <c r="W13" i="80" a="1"/>
  <c r="W13" i="80" s="1"/>
  <c r="AC13" i="80" s="1"/>
  <c r="V13" i="80" a="1"/>
  <c r="V13" i="80" s="1"/>
  <c r="AL13" i="80" s="1"/>
  <c r="Q13" i="80"/>
  <c r="K13" i="80"/>
  <c r="W12" i="80" a="1"/>
  <c r="W12" i="80" s="1"/>
  <c r="AC12" i="80" s="1"/>
  <c r="V12" i="80" a="1"/>
  <c r="V12" i="80" s="1"/>
  <c r="AL12" i="80" s="1"/>
  <c r="Q12" i="80"/>
  <c r="K12" i="80"/>
  <c r="W11" i="80" a="1"/>
  <c r="W11" i="80" s="1"/>
  <c r="AC11" i="80" s="1"/>
  <c r="V11" i="80" a="1"/>
  <c r="V11" i="80" s="1"/>
  <c r="AL11" i="80" s="1"/>
  <c r="Q11" i="80"/>
  <c r="K11" i="80"/>
  <c r="W10" i="80" a="1"/>
  <c r="W10" i="80" s="1"/>
  <c r="AC10" i="80" s="1"/>
  <c r="V10" i="80" a="1"/>
  <c r="V10" i="80" s="1"/>
  <c r="AL10" i="80" s="1"/>
  <c r="Q10" i="80"/>
  <c r="K10" i="80"/>
  <c r="AR3" i="80"/>
  <c r="H3" i="80"/>
  <c r="M38" i="79" a="1"/>
  <c r="M38" i="79" s="1"/>
  <c r="L36" i="79" s="1"/>
  <c r="W209" i="78" a="1"/>
  <c r="W209" i="78" s="1"/>
  <c r="AC209" i="78" s="1"/>
  <c r="V209" i="78" a="1"/>
  <c r="V209" i="78" s="1"/>
  <c r="AL209" i="78" s="1"/>
  <c r="Q209" i="78"/>
  <c r="K209" i="78"/>
  <c r="W208" i="78" a="1"/>
  <c r="W208" i="78" s="1"/>
  <c r="AC208" i="78" s="1"/>
  <c r="V208" i="78" a="1"/>
  <c r="V208" i="78" s="1"/>
  <c r="AL208" i="78" s="1"/>
  <c r="Q208" i="78"/>
  <c r="K208" i="78"/>
  <c r="W207" i="78" a="1"/>
  <c r="W207" i="78" s="1"/>
  <c r="AC207" i="78" s="1"/>
  <c r="V207" i="78" a="1"/>
  <c r="V207" i="78" s="1"/>
  <c r="AL207" i="78" s="1"/>
  <c r="Q207" i="78"/>
  <c r="K207" i="78"/>
  <c r="W206" i="78" a="1"/>
  <c r="W206" i="78" s="1"/>
  <c r="AC206" i="78" s="1"/>
  <c r="V206" i="78" a="1"/>
  <c r="V206" i="78" s="1"/>
  <c r="AL206" i="78" s="1"/>
  <c r="Q206" i="78"/>
  <c r="K206" i="78"/>
  <c r="W205" i="78" a="1"/>
  <c r="W205" i="78" s="1"/>
  <c r="AC205" i="78" s="1"/>
  <c r="V205" i="78" a="1"/>
  <c r="V205" i="78" s="1"/>
  <c r="AL205" i="78" s="1"/>
  <c r="Q205" i="78"/>
  <c r="K205" i="78"/>
  <c r="W204" i="78" a="1"/>
  <c r="W204" i="78" s="1"/>
  <c r="AC204" i="78" s="1"/>
  <c r="V204" i="78" a="1"/>
  <c r="V204" i="78" s="1"/>
  <c r="AL204" i="78" s="1"/>
  <c r="Q204" i="78"/>
  <c r="K204" i="78"/>
  <c r="W203" i="78" a="1"/>
  <c r="W203" i="78" s="1"/>
  <c r="AC203" i="78" s="1"/>
  <c r="V203" i="78" a="1"/>
  <c r="V203" i="78" s="1"/>
  <c r="AL203" i="78" s="1"/>
  <c r="Q203" i="78"/>
  <c r="K203" i="78"/>
  <c r="W202" i="78" a="1"/>
  <c r="W202" i="78" s="1"/>
  <c r="AC202" i="78" s="1"/>
  <c r="V202" i="78" a="1"/>
  <c r="V202" i="78" s="1"/>
  <c r="AL202" i="78" s="1"/>
  <c r="Q202" i="78"/>
  <c r="K202" i="78"/>
  <c r="W201" i="78" a="1"/>
  <c r="W201" i="78" s="1"/>
  <c r="AC201" i="78" s="1"/>
  <c r="V201" i="78" a="1"/>
  <c r="V201" i="78" s="1"/>
  <c r="AL201" i="78" s="1"/>
  <c r="Q201" i="78"/>
  <c r="K201" i="78"/>
  <c r="W200" i="78" a="1"/>
  <c r="W200" i="78" s="1"/>
  <c r="AC200" i="78" s="1"/>
  <c r="V200" i="78" a="1"/>
  <c r="V200" i="78" s="1"/>
  <c r="AL200" i="78" s="1"/>
  <c r="Q200" i="78"/>
  <c r="K200" i="78"/>
  <c r="W199" i="78" a="1"/>
  <c r="W199" i="78" s="1"/>
  <c r="AC199" i="78" s="1"/>
  <c r="V199" i="78" a="1"/>
  <c r="V199" i="78" s="1"/>
  <c r="AL199" i="78" s="1"/>
  <c r="Q199" i="78"/>
  <c r="K199" i="78"/>
  <c r="W198" i="78" a="1"/>
  <c r="W198" i="78" s="1"/>
  <c r="AC198" i="78" s="1"/>
  <c r="V198" i="78" a="1"/>
  <c r="V198" i="78" s="1"/>
  <c r="AL198" i="78" s="1"/>
  <c r="Q198" i="78"/>
  <c r="K198" i="78"/>
  <c r="W197" i="78" a="1"/>
  <c r="W197" i="78" s="1"/>
  <c r="AC197" i="78" s="1"/>
  <c r="V197" i="78" a="1"/>
  <c r="V197" i="78" s="1"/>
  <c r="AL197" i="78" s="1"/>
  <c r="Q197" i="78"/>
  <c r="K197" i="78"/>
  <c r="W196" i="78" a="1"/>
  <c r="W196" i="78" s="1"/>
  <c r="AC196" i="78" s="1"/>
  <c r="V196" i="78" a="1"/>
  <c r="V196" i="78" s="1"/>
  <c r="AL196" i="78" s="1"/>
  <c r="Q196" i="78"/>
  <c r="K196" i="78"/>
  <c r="W195" i="78" a="1"/>
  <c r="W195" i="78" s="1"/>
  <c r="AC195" i="78" s="1"/>
  <c r="V195" i="78" a="1"/>
  <c r="V195" i="78" s="1"/>
  <c r="AL195" i="78" s="1"/>
  <c r="Q195" i="78"/>
  <c r="K195" i="78"/>
  <c r="W194" i="78" a="1"/>
  <c r="W194" i="78" s="1"/>
  <c r="AC194" i="78" s="1"/>
  <c r="V194" i="78" a="1"/>
  <c r="V194" i="78" s="1"/>
  <c r="AL194" i="78" s="1"/>
  <c r="Q194" i="78"/>
  <c r="K194" i="78"/>
  <c r="W193" i="78" a="1"/>
  <c r="W193" i="78" s="1"/>
  <c r="AC193" i="78" s="1"/>
  <c r="V193" i="78" a="1"/>
  <c r="V193" i="78" s="1"/>
  <c r="AL193" i="78" s="1"/>
  <c r="Q193" i="78"/>
  <c r="K193" i="78"/>
  <c r="W192" i="78" a="1"/>
  <c r="W192" i="78" s="1"/>
  <c r="AC192" i="78" s="1"/>
  <c r="V192" i="78" a="1"/>
  <c r="V192" i="78" s="1"/>
  <c r="AL192" i="78" s="1"/>
  <c r="Q192" i="78"/>
  <c r="K192" i="78"/>
  <c r="W191" i="78" a="1"/>
  <c r="W191" i="78" s="1"/>
  <c r="AC191" i="78" s="1"/>
  <c r="V191" i="78" a="1"/>
  <c r="V191" i="78" s="1"/>
  <c r="AL191" i="78" s="1"/>
  <c r="Q191" i="78"/>
  <c r="K191" i="78"/>
  <c r="W190" i="78" a="1"/>
  <c r="W190" i="78" s="1"/>
  <c r="AC190" i="78" s="1"/>
  <c r="V190" i="78" a="1"/>
  <c r="V190" i="78" s="1"/>
  <c r="AL190" i="78" s="1"/>
  <c r="Q190" i="78"/>
  <c r="K190" i="78"/>
  <c r="W189" i="78" a="1"/>
  <c r="W189" i="78" s="1"/>
  <c r="AC189" i="78" s="1"/>
  <c r="V189" i="78" a="1"/>
  <c r="V189" i="78" s="1"/>
  <c r="AL189" i="78" s="1"/>
  <c r="Q189" i="78"/>
  <c r="K189" i="78"/>
  <c r="W188" i="78" a="1"/>
  <c r="W188" i="78" s="1"/>
  <c r="AC188" i="78" s="1"/>
  <c r="V188" i="78" a="1"/>
  <c r="V188" i="78" s="1"/>
  <c r="AL188" i="78" s="1"/>
  <c r="Q188" i="78"/>
  <c r="K188" i="78"/>
  <c r="W187" i="78" a="1"/>
  <c r="W187" i="78" s="1"/>
  <c r="AC187" i="78" s="1"/>
  <c r="V187" i="78" a="1"/>
  <c r="V187" i="78" s="1"/>
  <c r="AL187" i="78" s="1"/>
  <c r="Q187" i="78"/>
  <c r="K187" i="78"/>
  <c r="W186" i="78" a="1"/>
  <c r="W186" i="78" s="1"/>
  <c r="AC186" i="78" s="1"/>
  <c r="V186" i="78" a="1"/>
  <c r="V186" i="78" s="1"/>
  <c r="AL186" i="78" s="1"/>
  <c r="Q186" i="78"/>
  <c r="K186" i="78"/>
  <c r="W185" i="78" a="1"/>
  <c r="W185" i="78" s="1"/>
  <c r="AC185" i="78" s="1"/>
  <c r="V185" i="78" a="1"/>
  <c r="V185" i="78" s="1"/>
  <c r="AL185" i="78" s="1"/>
  <c r="Q185" i="78"/>
  <c r="K185" i="78"/>
  <c r="W184" i="78" a="1"/>
  <c r="W184" i="78" s="1"/>
  <c r="AC184" i="78" s="1"/>
  <c r="V184" i="78" a="1"/>
  <c r="V184" i="78" s="1"/>
  <c r="AL184" i="78" s="1"/>
  <c r="Q184" i="78"/>
  <c r="K184" i="78"/>
  <c r="W183" i="78" a="1"/>
  <c r="W183" i="78" s="1"/>
  <c r="AC183" i="78" s="1"/>
  <c r="V183" i="78" a="1"/>
  <c r="V183" i="78" s="1"/>
  <c r="AL183" i="78" s="1"/>
  <c r="Q183" i="78"/>
  <c r="K183" i="78"/>
  <c r="W182" i="78" a="1"/>
  <c r="W182" i="78" s="1"/>
  <c r="AC182" i="78" s="1"/>
  <c r="V182" i="78" a="1"/>
  <c r="V182" i="78" s="1"/>
  <c r="AL182" i="78" s="1"/>
  <c r="Q182" i="78"/>
  <c r="K182" i="78"/>
  <c r="W181" i="78" a="1"/>
  <c r="W181" i="78" s="1"/>
  <c r="AC181" i="78" s="1"/>
  <c r="V181" i="78" a="1"/>
  <c r="V181" i="78" s="1"/>
  <c r="AL181" i="78" s="1"/>
  <c r="Q181" i="78"/>
  <c r="K181" i="78"/>
  <c r="W180" i="78" a="1"/>
  <c r="W180" i="78" s="1"/>
  <c r="AC180" i="78" s="1"/>
  <c r="V180" i="78" a="1"/>
  <c r="V180" i="78" s="1"/>
  <c r="AL180" i="78" s="1"/>
  <c r="Q180" i="78"/>
  <c r="K180" i="78"/>
  <c r="W179" i="78" a="1"/>
  <c r="W179" i="78" s="1"/>
  <c r="AC179" i="78" s="1"/>
  <c r="V179" i="78" a="1"/>
  <c r="V179" i="78" s="1"/>
  <c r="AL179" i="78" s="1"/>
  <c r="Q179" i="78"/>
  <c r="K179" i="78"/>
  <c r="W178" i="78" a="1"/>
  <c r="W178" i="78" s="1"/>
  <c r="AC178" i="78" s="1"/>
  <c r="V178" i="78" a="1"/>
  <c r="V178" i="78" s="1"/>
  <c r="AL178" i="78" s="1"/>
  <c r="Q178" i="78"/>
  <c r="K178" i="78"/>
  <c r="W177" i="78" a="1"/>
  <c r="W177" i="78" s="1"/>
  <c r="AC177" i="78" s="1"/>
  <c r="V177" i="78" a="1"/>
  <c r="V177" i="78" s="1"/>
  <c r="AL177" i="78" s="1"/>
  <c r="Q177" i="78"/>
  <c r="K177" i="78"/>
  <c r="W176" i="78" a="1"/>
  <c r="W176" i="78" s="1"/>
  <c r="AC176" i="78" s="1"/>
  <c r="V176" i="78" a="1"/>
  <c r="V176" i="78" s="1"/>
  <c r="AL176" i="78" s="1"/>
  <c r="Q176" i="78"/>
  <c r="K176" i="78"/>
  <c r="W175" i="78" a="1"/>
  <c r="W175" i="78" s="1"/>
  <c r="AC175" i="78" s="1"/>
  <c r="V175" i="78" a="1"/>
  <c r="V175" i="78" s="1"/>
  <c r="AL175" i="78" s="1"/>
  <c r="Q175" i="78"/>
  <c r="K175" i="78"/>
  <c r="W174" i="78" a="1"/>
  <c r="W174" i="78" s="1"/>
  <c r="AC174" i="78" s="1"/>
  <c r="V174" i="78" a="1"/>
  <c r="V174" i="78" s="1"/>
  <c r="AL174" i="78" s="1"/>
  <c r="Q174" i="78"/>
  <c r="K174" i="78"/>
  <c r="W173" i="78" a="1"/>
  <c r="W173" i="78" s="1"/>
  <c r="AC173" i="78" s="1"/>
  <c r="V173" i="78" a="1"/>
  <c r="V173" i="78" s="1"/>
  <c r="AL173" i="78" s="1"/>
  <c r="Q173" i="78"/>
  <c r="K173" i="78"/>
  <c r="W172" i="78" a="1"/>
  <c r="W172" i="78" s="1"/>
  <c r="AC172" i="78" s="1"/>
  <c r="V172" i="78" a="1"/>
  <c r="V172" i="78" s="1"/>
  <c r="AL172" i="78" s="1"/>
  <c r="Q172" i="78"/>
  <c r="K172" i="78"/>
  <c r="W171" i="78" a="1"/>
  <c r="W171" i="78" s="1"/>
  <c r="AC171" i="78" s="1"/>
  <c r="V171" i="78" a="1"/>
  <c r="V171" i="78" s="1"/>
  <c r="AL171" i="78" s="1"/>
  <c r="Q171" i="78"/>
  <c r="K171" i="78"/>
  <c r="W170" i="78" a="1"/>
  <c r="W170" i="78" s="1"/>
  <c r="AC170" i="78" s="1"/>
  <c r="V170" i="78" a="1"/>
  <c r="V170" i="78" s="1"/>
  <c r="AL170" i="78" s="1"/>
  <c r="Q170" i="78"/>
  <c r="K170" i="78"/>
  <c r="W169" i="78" a="1"/>
  <c r="W169" i="78" s="1"/>
  <c r="AC169" i="78" s="1"/>
  <c r="V169" i="78" a="1"/>
  <c r="V169" i="78" s="1"/>
  <c r="AL169" i="78" s="1"/>
  <c r="Q169" i="78"/>
  <c r="K169" i="78"/>
  <c r="W168" i="78" a="1"/>
  <c r="W168" i="78" s="1"/>
  <c r="AC168" i="78" s="1"/>
  <c r="V168" i="78" a="1"/>
  <c r="V168" i="78" s="1"/>
  <c r="AL168" i="78" s="1"/>
  <c r="Q168" i="78"/>
  <c r="K168" i="78"/>
  <c r="W167" i="78" a="1"/>
  <c r="W167" i="78" s="1"/>
  <c r="AC167" i="78" s="1"/>
  <c r="V167" i="78" a="1"/>
  <c r="V167" i="78" s="1"/>
  <c r="AL167" i="78" s="1"/>
  <c r="Q167" i="78"/>
  <c r="K167" i="78"/>
  <c r="W166" i="78" a="1"/>
  <c r="W166" i="78" s="1"/>
  <c r="AC166" i="78" s="1"/>
  <c r="V166" i="78" a="1"/>
  <c r="V166" i="78" s="1"/>
  <c r="AL166" i="78" s="1"/>
  <c r="Q166" i="78"/>
  <c r="K166" i="78"/>
  <c r="W165" i="78" a="1"/>
  <c r="W165" i="78" s="1"/>
  <c r="AC165" i="78" s="1"/>
  <c r="V165" i="78" a="1"/>
  <c r="V165" i="78" s="1"/>
  <c r="AL165" i="78" s="1"/>
  <c r="Q165" i="78"/>
  <c r="K165" i="78"/>
  <c r="W164" i="78" a="1"/>
  <c r="W164" i="78" s="1"/>
  <c r="AC164" i="78" s="1"/>
  <c r="V164" i="78" a="1"/>
  <c r="V164" i="78" s="1"/>
  <c r="AL164" i="78" s="1"/>
  <c r="Q164" i="78"/>
  <c r="K164" i="78"/>
  <c r="W163" i="78" a="1"/>
  <c r="W163" i="78" s="1"/>
  <c r="AC163" i="78" s="1"/>
  <c r="V163" i="78" a="1"/>
  <c r="V163" i="78" s="1"/>
  <c r="AL163" i="78" s="1"/>
  <c r="Q163" i="78"/>
  <c r="K163" i="78"/>
  <c r="W162" i="78" a="1"/>
  <c r="W162" i="78" s="1"/>
  <c r="AC162" i="78" s="1"/>
  <c r="V162" i="78" a="1"/>
  <c r="V162" i="78" s="1"/>
  <c r="AL162" i="78" s="1"/>
  <c r="Q162" i="78"/>
  <c r="K162" i="78"/>
  <c r="W161" i="78" a="1"/>
  <c r="W161" i="78" s="1"/>
  <c r="AC161" i="78" s="1"/>
  <c r="V161" i="78" a="1"/>
  <c r="V161" i="78" s="1"/>
  <c r="AL161" i="78" s="1"/>
  <c r="Q161" i="78"/>
  <c r="K161" i="78"/>
  <c r="W160" i="78" a="1"/>
  <c r="W160" i="78" s="1"/>
  <c r="AC160" i="78" s="1"/>
  <c r="V160" i="78" a="1"/>
  <c r="V160" i="78" s="1"/>
  <c r="AL160" i="78" s="1"/>
  <c r="Q160" i="78"/>
  <c r="K160" i="78"/>
  <c r="W159" i="78" a="1"/>
  <c r="W159" i="78" s="1"/>
  <c r="AC159" i="78" s="1"/>
  <c r="V159" i="78" a="1"/>
  <c r="V159" i="78" s="1"/>
  <c r="AL159" i="78" s="1"/>
  <c r="Q159" i="78"/>
  <c r="K159" i="78"/>
  <c r="W158" i="78" a="1"/>
  <c r="W158" i="78" s="1"/>
  <c r="AC158" i="78" s="1"/>
  <c r="V158" i="78" a="1"/>
  <c r="V158" i="78" s="1"/>
  <c r="AL158" i="78" s="1"/>
  <c r="Q158" i="78"/>
  <c r="K158" i="78"/>
  <c r="W157" i="78" a="1"/>
  <c r="W157" i="78" s="1"/>
  <c r="AC157" i="78" s="1"/>
  <c r="V157" i="78" a="1"/>
  <c r="V157" i="78" s="1"/>
  <c r="AL157" i="78" s="1"/>
  <c r="Q157" i="78"/>
  <c r="K157" i="78"/>
  <c r="W156" i="78" a="1"/>
  <c r="W156" i="78" s="1"/>
  <c r="AC156" i="78" s="1"/>
  <c r="V156" i="78" a="1"/>
  <c r="V156" i="78" s="1"/>
  <c r="AL156" i="78" s="1"/>
  <c r="Q156" i="78"/>
  <c r="K156" i="78"/>
  <c r="W155" i="78" a="1"/>
  <c r="W155" i="78" s="1"/>
  <c r="AC155" i="78" s="1"/>
  <c r="V155" i="78" a="1"/>
  <c r="V155" i="78" s="1"/>
  <c r="AL155" i="78" s="1"/>
  <c r="Q155" i="78"/>
  <c r="K155" i="78"/>
  <c r="W154" i="78" a="1"/>
  <c r="W154" i="78" s="1"/>
  <c r="AC154" i="78" s="1"/>
  <c r="V154" i="78" a="1"/>
  <c r="V154" i="78" s="1"/>
  <c r="AL154" i="78" s="1"/>
  <c r="Q154" i="78"/>
  <c r="K154" i="78"/>
  <c r="W153" i="78" a="1"/>
  <c r="W153" i="78" s="1"/>
  <c r="AC153" i="78" s="1"/>
  <c r="V153" i="78" a="1"/>
  <c r="V153" i="78" s="1"/>
  <c r="AL153" i="78" s="1"/>
  <c r="Q153" i="78"/>
  <c r="K153" i="78"/>
  <c r="W152" i="78" a="1"/>
  <c r="W152" i="78" s="1"/>
  <c r="AC152" i="78" s="1"/>
  <c r="V152" i="78" a="1"/>
  <c r="V152" i="78" s="1"/>
  <c r="AL152" i="78" s="1"/>
  <c r="Q152" i="78"/>
  <c r="K152" i="78"/>
  <c r="W151" i="78" a="1"/>
  <c r="W151" i="78" s="1"/>
  <c r="AC151" i="78" s="1"/>
  <c r="V151" i="78" a="1"/>
  <c r="V151" i="78" s="1"/>
  <c r="AL151" i="78" s="1"/>
  <c r="Q151" i="78"/>
  <c r="K151" i="78"/>
  <c r="W150" i="78" a="1"/>
  <c r="W150" i="78" s="1"/>
  <c r="AC150" i="78" s="1"/>
  <c r="V150" i="78" a="1"/>
  <c r="V150" i="78" s="1"/>
  <c r="AL150" i="78" s="1"/>
  <c r="Q150" i="78"/>
  <c r="K150" i="78"/>
  <c r="W149" i="78" a="1"/>
  <c r="W149" i="78" s="1"/>
  <c r="AC149" i="78" s="1"/>
  <c r="V149" i="78" a="1"/>
  <c r="V149" i="78" s="1"/>
  <c r="AL149" i="78" s="1"/>
  <c r="Q149" i="78"/>
  <c r="K149" i="78"/>
  <c r="W148" i="78" a="1"/>
  <c r="W148" i="78" s="1"/>
  <c r="AC148" i="78" s="1"/>
  <c r="V148" i="78" a="1"/>
  <c r="V148" i="78" s="1"/>
  <c r="AL148" i="78" s="1"/>
  <c r="Q148" i="78"/>
  <c r="K148" i="78"/>
  <c r="W147" i="78" a="1"/>
  <c r="W147" i="78" s="1"/>
  <c r="AC147" i="78" s="1"/>
  <c r="V147" i="78" a="1"/>
  <c r="V147" i="78" s="1"/>
  <c r="AL147" i="78" s="1"/>
  <c r="Q147" i="78"/>
  <c r="K147" i="78"/>
  <c r="W146" i="78" a="1"/>
  <c r="W146" i="78" s="1"/>
  <c r="AC146" i="78" s="1"/>
  <c r="V146" i="78" a="1"/>
  <c r="V146" i="78" s="1"/>
  <c r="AL146" i="78" s="1"/>
  <c r="Q146" i="78"/>
  <c r="K146" i="78"/>
  <c r="W145" i="78" a="1"/>
  <c r="W145" i="78" s="1"/>
  <c r="AC145" i="78" s="1"/>
  <c r="V145" i="78" a="1"/>
  <c r="V145" i="78" s="1"/>
  <c r="AL145" i="78" s="1"/>
  <c r="Q145" i="78"/>
  <c r="K145" i="78"/>
  <c r="W144" i="78" a="1"/>
  <c r="W144" i="78" s="1"/>
  <c r="AC144" i="78" s="1"/>
  <c r="V144" i="78" a="1"/>
  <c r="V144" i="78" s="1"/>
  <c r="AL144" i="78" s="1"/>
  <c r="Q144" i="78"/>
  <c r="K144" i="78"/>
  <c r="W143" i="78" a="1"/>
  <c r="W143" i="78" s="1"/>
  <c r="AC143" i="78" s="1"/>
  <c r="V143" i="78" a="1"/>
  <c r="V143" i="78" s="1"/>
  <c r="AL143" i="78" s="1"/>
  <c r="Q143" i="78"/>
  <c r="K143" i="78"/>
  <c r="W142" i="78" a="1"/>
  <c r="W142" i="78" s="1"/>
  <c r="AC142" i="78" s="1"/>
  <c r="V142" i="78" a="1"/>
  <c r="V142" i="78" s="1"/>
  <c r="AL142" i="78" s="1"/>
  <c r="Q142" i="78"/>
  <c r="K142" i="78"/>
  <c r="W141" i="78" a="1"/>
  <c r="W141" i="78" s="1"/>
  <c r="AC141" i="78" s="1"/>
  <c r="V141" i="78" a="1"/>
  <c r="V141" i="78" s="1"/>
  <c r="AL141" i="78" s="1"/>
  <c r="Q141" i="78"/>
  <c r="K141" i="78"/>
  <c r="W140" i="78" a="1"/>
  <c r="W140" i="78" s="1"/>
  <c r="AC140" i="78" s="1"/>
  <c r="V140" i="78" a="1"/>
  <c r="V140" i="78" s="1"/>
  <c r="AL140" i="78" s="1"/>
  <c r="Q140" i="78"/>
  <c r="K140" i="78"/>
  <c r="W139" i="78" a="1"/>
  <c r="W139" i="78" s="1"/>
  <c r="AC139" i="78" s="1"/>
  <c r="V139" i="78" a="1"/>
  <c r="V139" i="78" s="1"/>
  <c r="AL139" i="78" s="1"/>
  <c r="Q139" i="78"/>
  <c r="K139" i="78"/>
  <c r="W138" i="78" a="1"/>
  <c r="W138" i="78" s="1"/>
  <c r="AC138" i="78" s="1"/>
  <c r="V138" i="78" a="1"/>
  <c r="V138" i="78" s="1"/>
  <c r="AL138" i="78" s="1"/>
  <c r="Q138" i="78"/>
  <c r="K138" i="78"/>
  <c r="W137" i="78" a="1"/>
  <c r="W137" i="78" s="1"/>
  <c r="AC137" i="78" s="1"/>
  <c r="V137" i="78" a="1"/>
  <c r="V137" i="78" s="1"/>
  <c r="AL137" i="78" s="1"/>
  <c r="Q137" i="78"/>
  <c r="K137" i="78"/>
  <c r="W136" i="78" a="1"/>
  <c r="W136" i="78" s="1"/>
  <c r="AC136" i="78" s="1"/>
  <c r="V136" i="78" a="1"/>
  <c r="V136" i="78" s="1"/>
  <c r="AL136" i="78" s="1"/>
  <c r="Q136" i="78"/>
  <c r="K136" i="78"/>
  <c r="W135" i="78" a="1"/>
  <c r="W135" i="78" s="1"/>
  <c r="AC135" i="78" s="1"/>
  <c r="V135" i="78" a="1"/>
  <c r="V135" i="78" s="1"/>
  <c r="AL135" i="78" s="1"/>
  <c r="Q135" i="78"/>
  <c r="K135" i="78"/>
  <c r="W134" i="78" a="1"/>
  <c r="W134" i="78" s="1"/>
  <c r="AC134" i="78" s="1"/>
  <c r="V134" i="78" a="1"/>
  <c r="V134" i="78" s="1"/>
  <c r="AL134" i="78" s="1"/>
  <c r="Q134" i="78"/>
  <c r="K134" i="78"/>
  <c r="W133" i="78" a="1"/>
  <c r="W133" i="78" s="1"/>
  <c r="AC133" i="78" s="1"/>
  <c r="V133" i="78" a="1"/>
  <c r="V133" i="78" s="1"/>
  <c r="AL133" i="78" s="1"/>
  <c r="Q133" i="78"/>
  <c r="K133" i="78"/>
  <c r="W132" i="78" a="1"/>
  <c r="W132" i="78" s="1"/>
  <c r="AC132" i="78" s="1"/>
  <c r="V132" i="78" a="1"/>
  <c r="V132" i="78" s="1"/>
  <c r="AL132" i="78" s="1"/>
  <c r="Q132" i="78"/>
  <c r="K132" i="78"/>
  <c r="W131" i="78" a="1"/>
  <c r="W131" i="78" s="1"/>
  <c r="AC131" i="78" s="1"/>
  <c r="V131" i="78" a="1"/>
  <c r="V131" i="78" s="1"/>
  <c r="AL131" i="78" s="1"/>
  <c r="Q131" i="78"/>
  <c r="K131" i="78"/>
  <c r="W130" i="78" a="1"/>
  <c r="W130" i="78" s="1"/>
  <c r="AC130" i="78" s="1"/>
  <c r="V130" i="78" a="1"/>
  <c r="V130" i="78" s="1"/>
  <c r="AL130" i="78" s="1"/>
  <c r="Q130" i="78"/>
  <c r="K130" i="78"/>
  <c r="W129" i="78" a="1"/>
  <c r="W129" i="78" s="1"/>
  <c r="AC129" i="78" s="1"/>
  <c r="V129" i="78" a="1"/>
  <c r="V129" i="78" s="1"/>
  <c r="AL129" i="78" s="1"/>
  <c r="Q129" i="78"/>
  <c r="K129" i="78"/>
  <c r="W128" i="78" a="1"/>
  <c r="W128" i="78" s="1"/>
  <c r="AC128" i="78" s="1"/>
  <c r="V128" i="78" a="1"/>
  <c r="V128" i="78" s="1"/>
  <c r="AL128" i="78" s="1"/>
  <c r="Q128" i="78"/>
  <c r="K128" i="78"/>
  <c r="W127" i="78" a="1"/>
  <c r="W127" i="78" s="1"/>
  <c r="AC127" i="78" s="1"/>
  <c r="V127" i="78" a="1"/>
  <c r="V127" i="78" s="1"/>
  <c r="AL127" i="78" s="1"/>
  <c r="Q127" i="78"/>
  <c r="K127" i="78"/>
  <c r="W126" i="78" a="1"/>
  <c r="W126" i="78" s="1"/>
  <c r="AC126" i="78" s="1"/>
  <c r="V126" i="78" a="1"/>
  <c r="V126" i="78" s="1"/>
  <c r="AL126" i="78" s="1"/>
  <c r="Q126" i="78"/>
  <c r="K126" i="78"/>
  <c r="W125" i="78" a="1"/>
  <c r="W125" i="78" s="1"/>
  <c r="AC125" i="78" s="1"/>
  <c r="V125" i="78" a="1"/>
  <c r="V125" i="78" s="1"/>
  <c r="AL125" i="78" s="1"/>
  <c r="Q125" i="78"/>
  <c r="K125" i="78"/>
  <c r="W124" i="78" a="1"/>
  <c r="W124" i="78" s="1"/>
  <c r="AC124" i="78" s="1"/>
  <c r="V124" i="78" a="1"/>
  <c r="V124" i="78" s="1"/>
  <c r="AL124" i="78" s="1"/>
  <c r="Q124" i="78"/>
  <c r="K124" i="78"/>
  <c r="W123" i="78" a="1"/>
  <c r="W123" i="78" s="1"/>
  <c r="AC123" i="78" s="1"/>
  <c r="V123" i="78" a="1"/>
  <c r="V123" i="78" s="1"/>
  <c r="AL123" i="78" s="1"/>
  <c r="Q123" i="78"/>
  <c r="K123" i="78"/>
  <c r="W122" i="78" a="1"/>
  <c r="W122" i="78" s="1"/>
  <c r="AC122" i="78" s="1"/>
  <c r="V122" i="78" a="1"/>
  <c r="V122" i="78" s="1"/>
  <c r="AL122" i="78" s="1"/>
  <c r="Q122" i="78"/>
  <c r="K122" i="78"/>
  <c r="W121" i="78" a="1"/>
  <c r="W121" i="78" s="1"/>
  <c r="AC121" i="78" s="1"/>
  <c r="V121" i="78" a="1"/>
  <c r="V121" i="78" s="1"/>
  <c r="AL121" i="78" s="1"/>
  <c r="Q121" i="78"/>
  <c r="K121" i="78"/>
  <c r="W120" i="78" a="1"/>
  <c r="W120" i="78" s="1"/>
  <c r="AC120" i="78" s="1"/>
  <c r="V120" i="78" a="1"/>
  <c r="V120" i="78" s="1"/>
  <c r="AL120" i="78" s="1"/>
  <c r="Q120" i="78"/>
  <c r="K120" i="78"/>
  <c r="W119" i="78" a="1"/>
  <c r="W119" i="78" s="1"/>
  <c r="AC119" i="78" s="1"/>
  <c r="V119" i="78" a="1"/>
  <c r="V119" i="78" s="1"/>
  <c r="AL119" i="78" s="1"/>
  <c r="Q119" i="78"/>
  <c r="K119" i="78"/>
  <c r="W118" i="78" a="1"/>
  <c r="W118" i="78" s="1"/>
  <c r="AC118" i="78" s="1"/>
  <c r="V118" i="78" a="1"/>
  <c r="V118" i="78" s="1"/>
  <c r="AL118" i="78" s="1"/>
  <c r="Q118" i="78"/>
  <c r="K118" i="78"/>
  <c r="W117" i="78" a="1"/>
  <c r="W117" i="78" s="1"/>
  <c r="AC117" i="78" s="1"/>
  <c r="V117" i="78" a="1"/>
  <c r="V117" i="78" s="1"/>
  <c r="AL117" i="78" s="1"/>
  <c r="Q117" i="78"/>
  <c r="K117" i="78"/>
  <c r="W116" i="78" a="1"/>
  <c r="W116" i="78" s="1"/>
  <c r="AC116" i="78" s="1"/>
  <c r="V116" i="78" a="1"/>
  <c r="V116" i="78" s="1"/>
  <c r="AL116" i="78" s="1"/>
  <c r="Q116" i="78"/>
  <c r="K116" i="78"/>
  <c r="W115" i="78" a="1"/>
  <c r="W115" i="78" s="1"/>
  <c r="AC115" i="78" s="1"/>
  <c r="V115" i="78" a="1"/>
  <c r="V115" i="78" s="1"/>
  <c r="AL115" i="78" s="1"/>
  <c r="Q115" i="78"/>
  <c r="K115" i="78"/>
  <c r="W114" i="78" a="1"/>
  <c r="W114" i="78" s="1"/>
  <c r="AC114" i="78" s="1"/>
  <c r="V114" i="78" a="1"/>
  <c r="V114" i="78" s="1"/>
  <c r="AL114" i="78" s="1"/>
  <c r="Q114" i="78"/>
  <c r="K114" i="78"/>
  <c r="W113" i="78" a="1"/>
  <c r="W113" i="78" s="1"/>
  <c r="AC113" i="78" s="1"/>
  <c r="V113" i="78" a="1"/>
  <c r="V113" i="78" s="1"/>
  <c r="AL113" i="78" s="1"/>
  <c r="Q113" i="78"/>
  <c r="K113" i="78"/>
  <c r="W112" i="78" a="1"/>
  <c r="W112" i="78" s="1"/>
  <c r="AC112" i="78" s="1"/>
  <c r="V112" i="78" a="1"/>
  <c r="V112" i="78" s="1"/>
  <c r="AL112" i="78" s="1"/>
  <c r="Q112" i="78"/>
  <c r="K112" i="78"/>
  <c r="W111" i="78" a="1"/>
  <c r="W111" i="78" s="1"/>
  <c r="AC111" i="78" s="1"/>
  <c r="V111" i="78" a="1"/>
  <c r="V111" i="78" s="1"/>
  <c r="AL111" i="78" s="1"/>
  <c r="Q111" i="78"/>
  <c r="K111" i="78"/>
  <c r="W110" i="78" a="1"/>
  <c r="W110" i="78" s="1"/>
  <c r="AC110" i="78" s="1"/>
  <c r="V110" i="78" a="1"/>
  <c r="V110" i="78" s="1"/>
  <c r="AL110" i="78" s="1"/>
  <c r="Q110" i="78"/>
  <c r="K110" i="78"/>
  <c r="W109" i="78" a="1"/>
  <c r="W109" i="78" s="1"/>
  <c r="AC109" i="78" s="1"/>
  <c r="V109" i="78" a="1"/>
  <c r="V109" i="78" s="1"/>
  <c r="AL109" i="78" s="1"/>
  <c r="Q109" i="78"/>
  <c r="K109" i="78"/>
  <c r="W108" i="78" a="1"/>
  <c r="W108" i="78" s="1"/>
  <c r="AC108" i="78" s="1"/>
  <c r="V108" i="78" a="1"/>
  <c r="V108" i="78" s="1"/>
  <c r="AL108" i="78" s="1"/>
  <c r="Q108" i="78"/>
  <c r="K108" i="78"/>
  <c r="W107" i="78" a="1"/>
  <c r="W107" i="78" s="1"/>
  <c r="AC107" i="78" s="1"/>
  <c r="V107" i="78" a="1"/>
  <c r="V107" i="78" s="1"/>
  <c r="AL107" i="78" s="1"/>
  <c r="Q107" i="78"/>
  <c r="K107" i="78"/>
  <c r="W106" i="78" a="1"/>
  <c r="W106" i="78" s="1"/>
  <c r="AC106" i="78" s="1"/>
  <c r="V106" i="78" a="1"/>
  <c r="V106" i="78" s="1"/>
  <c r="AL106" i="78" s="1"/>
  <c r="Q106" i="78"/>
  <c r="K106" i="78"/>
  <c r="W105" i="78" a="1"/>
  <c r="W105" i="78" s="1"/>
  <c r="AC105" i="78" s="1"/>
  <c r="V105" i="78" a="1"/>
  <c r="V105" i="78" s="1"/>
  <c r="AL105" i="78" s="1"/>
  <c r="Q105" i="78"/>
  <c r="K105" i="78"/>
  <c r="W104" i="78" a="1"/>
  <c r="W104" i="78" s="1"/>
  <c r="AC104" i="78" s="1"/>
  <c r="V104" i="78" a="1"/>
  <c r="V104" i="78" s="1"/>
  <c r="AL104" i="78" s="1"/>
  <c r="Q104" i="78"/>
  <c r="K104" i="78"/>
  <c r="W103" i="78" a="1"/>
  <c r="W103" i="78" s="1"/>
  <c r="AC103" i="78" s="1"/>
  <c r="V103" i="78" a="1"/>
  <c r="V103" i="78" s="1"/>
  <c r="AL103" i="78" s="1"/>
  <c r="Q103" i="78"/>
  <c r="K103" i="78"/>
  <c r="W102" i="78" a="1"/>
  <c r="W102" i="78" s="1"/>
  <c r="AC102" i="78" s="1"/>
  <c r="V102" i="78" a="1"/>
  <c r="V102" i="78" s="1"/>
  <c r="AL102" i="78" s="1"/>
  <c r="Q102" i="78"/>
  <c r="K102" i="78"/>
  <c r="W101" i="78" a="1"/>
  <c r="W101" i="78" s="1"/>
  <c r="AC101" i="78" s="1"/>
  <c r="V101" i="78" a="1"/>
  <c r="V101" i="78" s="1"/>
  <c r="AL101" i="78" s="1"/>
  <c r="Q101" i="78"/>
  <c r="K101" i="78"/>
  <c r="W100" i="78" a="1"/>
  <c r="W100" i="78" s="1"/>
  <c r="AC100" i="78" s="1"/>
  <c r="V100" i="78" a="1"/>
  <c r="V100" i="78" s="1"/>
  <c r="AL100" i="78" s="1"/>
  <c r="Q100" i="78"/>
  <c r="K100" i="78"/>
  <c r="W99" i="78" a="1"/>
  <c r="W99" i="78" s="1"/>
  <c r="AC99" i="78" s="1"/>
  <c r="V99" i="78" a="1"/>
  <c r="V99" i="78" s="1"/>
  <c r="AL99" i="78" s="1"/>
  <c r="Q99" i="78"/>
  <c r="K99" i="78"/>
  <c r="W98" i="78" a="1"/>
  <c r="W98" i="78" s="1"/>
  <c r="AC98" i="78" s="1"/>
  <c r="V98" i="78" a="1"/>
  <c r="V98" i="78" s="1"/>
  <c r="AL98" i="78" s="1"/>
  <c r="Q98" i="78"/>
  <c r="K98" i="78"/>
  <c r="W97" i="78" a="1"/>
  <c r="W97" i="78" s="1"/>
  <c r="AC97" i="78" s="1"/>
  <c r="V97" i="78" a="1"/>
  <c r="V97" i="78" s="1"/>
  <c r="AL97" i="78" s="1"/>
  <c r="Q97" i="78"/>
  <c r="K97" i="78"/>
  <c r="W96" i="78" a="1"/>
  <c r="W96" i="78" s="1"/>
  <c r="AC96" i="78" s="1"/>
  <c r="V96" i="78" a="1"/>
  <c r="V96" i="78" s="1"/>
  <c r="AL96" i="78" s="1"/>
  <c r="Q96" i="78"/>
  <c r="K96" i="78"/>
  <c r="W95" i="78" a="1"/>
  <c r="W95" i="78" s="1"/>
  <c r="AC95" i="78" s="1"/>
  <c r="V95" i="78" a="1"/>
  <c r="V95" i="78" s="1"/>
  <c r="AL95" i="78" s="1"/>
  <c r="Q95" i="78"/>
  <c r="K95" i="78"/>
  <c r="W94" i="78" a="1"/>
  <c r="W94" i="78" s="1"/>
  <c r="AC94" i="78" s="1"/>
  <c r="V94" i="78" a="1"/>
  <c r="V94" i="78" s="1"/>
  <c r="AL94" i="78" s="1"/>
  <c r="Q94" i="78"/>
  <c r="K94" i="78"/>
  <c r="W93" i="78" a="1"/>
  <c r="W93" i="78" s="1"/>
  <c r="AC93" i="78" s="1"/>
  <c r="V93" i="78" a="1"/>
  <c r="V93" i="78" s="1"/>
  <c r="AL93" i="78" s="1"/>
  <c r="Q93" i="78"/>
  <c r="K93" i="78"/>
  <c r="W92" i="78" a="1"/>
  <c r="W92" i="78" s="1"/>
  <c r="AC92" i="78" s="1"/>
  <c r="V92" i="78" a="1"/>
  <c r="V92" i="78" s="1"/>
  <c r="AL92" i="78" s="1"/>
  <c r="Q92" i="78"/>
  <c r="K92" i="78"/>
  <c r="W91" i="78" a="1"/>
  <c r="W91" i="78" s="1"/>
  <c r="AC91" i="78" s="1"/>
  <c r="V91" i="78" a="1"/>
  <c r="V91" i="78" s="1"/>
  <c r="AL91" i="78" s="1"/>
  <c r="Q91" i="78"/>
  <c r="K91" i="78"/>
  <c r="W90" i="78" a="1"/>
  <c r="W90" i="78" s="1"/>
  <c r="AC90" i="78" s="1"/>
  <c r="V90" i="78" a="1"/>
  <c r="V90" i="78" s="1"/>
  <c r="AL90" i="78" s="1"/>
  <c r="Q90" i="78"/>
  <c r="K90" i="78"/>
  <c r="W89" i="78" a="1"/>
  <c r="W89" i="78" s="1"/>
  <c r="AC89" i="78" s="1"/>
  <c r="V89" i="78" a="1"/>
  <c r="V89" i="78" s="1"/>
  <c r="AL89" i="78" s="1"/>
  <c r="Q89" i="78"/>
  <c r="K89" i="78"/>
  <c r="W88" i="78" a="1"/>
  <c r="W88" i="78" s="1"/>
  <c r="AC88" i="78" s="1"/>
  <c r="V88" i="78" a="1"/>
  <c r="V88" i="78" s="1"/>
  <c r="AL88" i="78" s="1"/>
  <c r="Q88" i="78"/>
  <c r="K88" i="78"/>
  <c r="W87" i="78" a="1"/>
  <c r="W87" i="78" s="1"/>
  <c r="AC87" i="78" s="1"/>
  <c r="V87" i="78" a="1"/>
  <c r="V87" i="78" s="1"/>
  <c r="AL87" i="78" s="1"/>
  <c r="Q87" i="78"/>
  <c r="K87" i="78"/>
  <c r="W86" i="78" a="1"/>
  <c r="W86" i="78" s="1"/>
  <c r="AC86" i="78" s="1"/>
  <c r="V86" i="78" a="1"/>
  <c r="V86" i="78" s="1"/>
  <c r="AL86" i="78" s="1"/>
  <c r="Q86" i="78"/>
  <c r="K86" i="78"/>
  <c r="W85" i="78" a="1"/>
  <c r="W85" i="78" s="1"/>
  <c r="AC85" i="78" s="1"/>
  <c r="V85" i="78" a="1"/>
  <c r="V85" i="78" s="1"/>
  <c r="AL85" i="78" s="1"/>
  <c r="Q85" i="78"/>
  <c r="K85" i="78"/>
  <c r="W84" i="78" a="1"/>
  <c r="W84" i="78" s="1"/>
  <c r="AC84" i="78" s="1"/>
  <c r="V84" i="78" a="1"/>
  <c r="V84" i="78" s="1"/>
  <c r="AL84" i="78" s="1"/>
  <c r="Q84" i="78"/>
  <c r="K84" i="78"/>
  <c r="W83" i="78" a="1"/>
  <c r="W83" i="78" s="1"/>
  <c r="AC83" i="78" s="1"/>
  <c r="V83" i="78" a="1"/>
  <c r="V83" i="78" s="1"/>
  <c r="AL83" i="78" s="1"/>
  <c r="Q83" i="78"/>
  <c r="K83" i="78"/>
  <c r="W82" i="78" a="1"/>
  <c r="W82" i="78" s="1"/>
  <c r="AC82" i="78" s="1"/>
  <c r="V82" i="78" a="1"/>
  <c r="V82" i="78" s="1"/>
  <c r="AL82" i="78" s="1"/>
  <c r="Q82" i="78"/>
  <c r="K82" i="78"/>
  <c r="W81" i="78" a="1"/>
  <c r="W81" i="78" s="1"/>
  <c r="AC81" i="78" s="1"/>
  <c r="V81" i="78" a="1"/>
  <c r="V81" i="78" s="1"/>
  <c r="AL81" i="78" s="1"/>
  <c r="Q81" i="78"/>
  <c r="K81" i="78"/>
  <c r="W80" i="78" a="1"/>
  <c r="W80" i="78" s="1"/>
  <c r="AC80" i="78" s="1"/>
  <c r="V80" i="78" a="1"/>
  <c r="V80" i="78" s="1"/>
  <c r="AL80" i="78" s="1"/>
  <c r="Q80" i="78"/>
  <c r="K80" i="78"/>
  <c r="W79" i="78" a="1"/>
  <c r="W79" i="78" s="1"/>
  <c r="AC79" i="78" s="1"/>
  <c r="V79" i="78" a="1"/>
  <c r="V79" i="78" s="1"/>
  <c r="AL79" i="78" s="1"/>
  <c r="Q79" i="78"/>
  <c r="K79" i="78"/>
  <c r="W78" i="78" a="1"/>
  <c r="W78" i="78" s="1"/>
  <c r="AC78" i="78" s="1"/>
  <c r="V78" i="78" a="1"/>
  <c r="V78" i="78" s="1"/>
  <c r="AL78" i="78" s="1"/>
  <c r="Q78" i="78"/>
  <c r="K78" i="78"/>
  <c r="W77" i="78" a="1"/>
  <c r="W77" i="78" s="1"/>
  <c r="AC77" i="78" s="1"/>
  <c r="V77" i="78" a="1"/>
  <c r="V77" i="78" s="1"/>
  <c r="AL77" i="78" s="1"/>
  <c r="Q77" i="78"/>
  <c r="K77" i="78"/>
  <c r="W76" i="78" a="1"/>
  <c r="W76" i="78" s="1"/>
  <c r="AC76" i="78" s="1"/>
  <c r="V76" i="78" a="1"/>
  <c r="V76" i="78" s="1"/>
  <c r="AL76" i="78" s="1"/>
  <c r="Q76" i="78"/>
  <c r="K76" i="78"/>
  <c r="W75" i="78" a="1"/>
  <c r="W75" i="78" s="1"/>
  <c r="AC75" i="78" s="1"/>
  <c r="V75" i="78" a="1"/>
  <c r="V75" i="78" s="1"/>
  <c r="AL75" i="78" s="1"/>
  <c r="Q75" i="78"/>
  <c r="K75" i="78"/>
  <c r="W74" i="78" a="1"/>
  <c r="W74" i="78" s="1"/>
  <c r="AC74" i="78" s="1"/>
  <c r="V74" i="78" a="1"/>
  <c r="V74" i="78" s="1"/>
  <c r="AL74" i="78" s="1"/>
  <c r="Q74" i="78"/>
  <c r="K74" i="78"/>
  <c r="W73" i="78" a="1"/>
  <c r="W73" i="78" s="1"/>
  <c r="AC73" i="78" s="1"/>
  <c r="V73" i="78" a="1"/>
  <c r="V73" i="78" s="1"/>
  <c r="AL73" i="78" s="1"/>
  <c r="Q73" i="78"/>
  <c r="K73" i="78"/>
  <c r="W72" i="78" a="1"/>
  <c r="W72" i="78" s="1"/>
  <c r="AC72" i="78" s="1"/>
  <c r="V72" i="78" a="1"/>
  <c r="V72" i="78" s="1"/>
  <c r="AL72" i="78" s="1"/>
  <c r="Q72" i="78"/>
  <c r="K72" i="78"/>
  <c r="W71" i="78" a="1"/>
  <c r="W71" i="78" s="1"/>
  <c r="AC71" i="78" s="1"/>
  <c r="V71" i="78" a="1"/>
  <c r="V71" i="78" s="1"/>
  <c r="AL71" i="78" s="1"/>
  <c r="Q71" i="78"/>
  <c r="K71" i="78"/>
  <c r="W70" i="78" a="1"/>
  <c r="W70" i="78" s="1"/>
  <c r="AC70" i="78" s="1"/>
  <c r="V70" i="78" a="1"/>
  <c r="V70" i="78" s="1"/>
  <c r="AL70" i="78" s="1"/>
  <c r="Q70" i="78"/>
  <c r="K70" i="78"/>
  <c r="BH69" i="78"/>
  <c r="AB58" i="37" s="1"/>
  <c r="W69" i="78" a="1"/>
  <c r="W69" i="78" s="1"/>
  <c r="AC69" i="78" s="1"/>
  <c r="V69" i="78" a="1"/>
  <c r="V69" i="78" s="1"/>
  <c r="AL69" i="78" s="1"/>
  <c r="Q69" i="78"/>
  <c r="K69" i="78"/>
  <c r="W68" i="78" a="1"/>
  <c r="W68" i="78" s="1"/>
  <c r="AC68" i="78" s="1"/>
  <c r="V68" i="78" a="1"/>
  <c r="V68" i="78" s="1"/>
  <c r="AL68" i="78" s="1"/>
  <c r="Q68" i="78"/>
  <c r="K68" i="78"/>
  <c r="W67" i="78" a="1"/>
  <c r="W67" i="78" s="1"/>
  <c r="AC67" i="78" s="1"/>
  <c r="V67" i="78" a="1"/>
  <c r="V67" i="78" s="1"/>
  <c r="AL67" i="78" s="1"/>
  <c r="Q67" i="78"/>
  <c r="K67" i="78"/>
  <c r="W66" i="78" a="1"/>
  <c r="W66" i="78" s="1"/>
  <c r="AC66" i="78" s="1"/>
  <c r="V66" i="78" a="1"/>
  <c r="V66" i="78" s="1"/>
  <c r="AL66" i="78" s="1"/>
  <c r="Q66" i="78"/>
  <c r="K66" i="78"/>
  <c r="W65" i="78" a="1"/>
  <c r="W65" i="78" s="1"/>
  <c r="AC65" i="78" s="1"/>
  <c r="V65" i="78" a="1"/>
  <c r="V65" i="78" s="1"/>
  <c r="AL65" i="78" s="1"/>
  <c r="Q65" i="78"/>
  <c r="K65" i="78"/>
  <c r="W64" i="78" a="1"/>
  <c r="W64" i="78" s="1"/>
  <c r="AC64" i="78" s="1"/>
  <c r="V64" i="78" a="1"/>
  <c r="V64" i="78" s="1"/>
  <c r="AL64" i="78" s="1"/>
  <c r="Q64" i="78"/>
  <c r="K64" i="78"/>
  <c r="W63" i="78" a="1"/>
  <c r="W63" i="78" s="1"/>
  <c r="AC63" i="78" s="1"/>
  <c r="V63" i="78" a="1"/>
  <c r="V63" i="78" s="1"/>
  <c r="AL63" i="78" s="1"/>
  <c r="Q63" i="78"/>
  <c r="K63" i="78"/>
  <c r="W62" i="78" a="1"/>
  <c r="W62" i="78" s="1"/>
  <c r="AC62" i="78" s="1"/>
  <c r="V62" i="78" a="1"/>
  <c r="V62" i="78" s="1"/>
  <c r="AL62" i="78" s="1"/>
  <c r="Q62" i="78"/>
  <c r="K62" i="78"/>
  <c r="W61" i="78" a="1"/>
  <c r="W61" i="78" s="1"/>
  <c r="AC61" i="78" s="1"/>
  <c r="V61" i="78" a="1"/>
  <c r="V61" i="78" s="1"/>
  <c r="AL61" i="78" s="1"/>
  <c r="Q61" i="78"/>
  <c r="K61" i="78"/>
  <c r="W60" i="78" a="1"/>
  <c r="W60" i="78" s="1"/>
  <c r="AC60" i="78" s="1"/>
  <c r="V60" i="78" a="1"/>
  <c r="V60" i="78" s="1"/>
  <c r="AL60" i="78" s="1"/>
  <c r="Q60" i="78"/>
  <c r="K60" i="78"/>
  <c r="W59" i="78" a="1"/>
  <c r="W59" i="78" s="1"/>
  <c r="AC59" i="78" s="1"/>
  <c r="V59" i="78" a="1"/>
  <c r="V59" i="78" s="1"/>
  <c r="AL59" i="78" s="1"/>
  <c r="Q59" i="78"/>
  <c r="K59" i="78"/>
  <c r="W58" i="78" a="1"/>
  <c r="W58" i="78" s="1"/>
  <c r="AC58" i="78" s="1"/>
  <c r="V58" i="78" a="1"/>
  <c r="V58" i="78" s="1"/>
  <c r="AL58" i="78" s="1"/>
  <c r="Q58" i="78"/>
  <c r="K58" i="78"/>
  <c r="W57" i="78" a="1"/>
  <c r="W57" i="78" s="1"/>
  <c r="AC57" i="78" s="1"/>
  <c r="V57" i="78" a="1"/>
  <c r="V57" i="78" s="1"/>
  <c r="AL57" i="78" s="1"/>
  <c r="Q57" i="78"/>
  <c r="K57" i="78"/>
  <c r="W56" i="78" a="1"/>
  <c r="W56" i="78" s="1"/>
  <c r="AC56" i="78" s="1"/>
  <c r="V56" i="78" a="1"/>
  <c r="V56" i="78" s="1"/>
  <c r="AL56" i="78" s="1"/>
  <c r="Q56" i="78"/>
  <c r="K56" i="78"/>
  <c r="W55" i="78" a="1"/>
  <c r="W55" i="78" s="1"/>
  <c r="AC55" i="78" s="1"/>
  <c r="V55" i="78" a="1"/>
  <c r="V55" i="78" s="1"/>
  <c r="AL55" i="78" s="1"/>
  <c r="Q55" i="78"/>
  <c r="K55" i="78"/>
  <c r="W54" i="78" a="1"/>
  <c r="W54" i="78" s="1"/>
  <c r="AC54" i="78" s="1"/>
  <c r="V54" i="78" a="1"/>
  <c r="V54" i="78" s="1"/>
  <c r="AL54" i="78" s="1"/>
  <c r="Q54" i="78"/>
  <c r="K54" i="78"/>
  <c r="W53" i="78" a="1"/>
  <c r="W53" i="78" s="1"/>
  <c r="AC53" i="78" s="1"/>
  <c r="V53" i="78" a="1"/>
  <c r="V53" i="78" s="1"/>
  <c r="AL53" i="78" s="1"/>
  <c r="Q53" i="78"/>
  <c r="K53" i="78"/>
  <c r="W52" i="78" a="1"/>
  <c r="W52" i="78" s="1"/>
  <c r="AC52" i="78" s="1"/>
  <c r="V52" i="78" a="1"/>
  <c r="V52" i="78" s="1"/>
  <c r="AL52" i="78" s="1"/>
  <c r="Q52" i="78"/>
  <c r="K52" i="78"/>
  <c r="W51" i="78" a="1"/>
  <c r="W51" i="78" s="1"/>
  <c r="AC51" i="78" s="1"/>
  <c r="V51" i="78" a="1"/>
  <c r="V51" i="78" s="1"/>
  <c r="AL51" i="78" s="1"/>
  <c r="Q51" i="78"/>
  <c r="K51" i="78"/>
  <c r="W50" i="78" a="1"/>
  <c r="W50" i="78" s="1"/>
  <c r="AC50" i="78" s="1"/>
  <c r="V50" i="78" a="1"/>
  <c r="V50" i="78" s="1"/>
  <c r="AL50" i="78" s="1"/>
  <c r="Q50" i="78"/>
  <c r="K50" i="78"/>
  <c r="W49" i="78" a="1"/>
  <c r="W49" i="78" s="1"/>
  <c r="AC49" i="78" s="1"/>
  <c r="V49" i="78" a="1"/>
  <c r="V49" i="78" s="1"/>
  <c r="AL49" i="78" s="1"/>
  <c r="Q49" i="78"/>
  <c r="K49" i="78"/>
  <c r="W48" i="78" a="1"/>
  <c r="W48" i="78" s="1"/>
  <c r="AC48" i="78" s="1"/>
  <c r="V48" i="78" a="1"/>
  <c r="V48" i="78" s="1"/>
  <c r="AL48" i="78" s="1"/>
  <c r="Q48" i="78"/>
  <c r="K48" i="78"/>
  <c r="W47" i="78" a="1"/>
  <c r="W47" i="78" s="1"/>
  <c r="AC47" i="78" s="1"/>
  <c r="V47" i="78" a="1"/>
  <c r="V47" i="78" s="1"/>
  <c r="AL47" i="78" s="1"/>
  <c r="Q47" i="78"/>
  <c r="K47" i="78"/>
  <c r="W46" i="78" a="1"/>
  <c r="W46" i="78" s="1"/>
  <c r="AC46" i="78" s="1"/>
  <c r="V46" i="78" a="1"/>
  <c r="V46" i="78" s="1"/>
  <c r="AL46" i="78" s="1"/>
  <c r="Q46" i="78"/>
  <c r="K46" i="78"/>
  <c r="W45" i="78" a="1"/>
  <c r="W45" i="78" s="1"/>
  <c r="AC45" i="78" s="1"/>
  <c r="V45" i="78" a="1"/>
  <c r="V45" i="78" s="1"/>
  <c r="AL45" i="78" s="1"/>
  <c r="Q45" i="78"/>
  <c r="K45" i="78"/>
  <c r="W44" i="78" a="1"/>
  <c r="W44" i="78" s="1"/>
  <c r="AC44" i="78" s="1"/>
  <c r="V44" i="78" a="1"/>
  <c r="V44" i="78" s="1"/>
  <c r="AL44" i="78" s="1"/>
  <c r="Q44" i="78"/>
  <c r="K44" i="78"/>
  <c r="W43" i="78" a="1"/>
  <c r="W43" i="78" s="1"/>
  <c r="AC43" i="78" s="1"/>
  <c r="V43" i="78" a="1"/>
  <c r="V43" i="78" s="1"/>
  <c r="AL43" i="78" s="1"/>
  <c r="Q43" i="78"/>
  <c r="K43" i="78"/>
  <c r="W42" i="78" a="1"/>
  <c r="W42" i="78" s="1"/>
  <c r="AC42" i="78" s="1"/>
  <c r="V42" i="78" a="1"/>
  <c r="V42" i="78" s="1"/>
  <c r="AL42" i="78" s="1"/>
  <c r="Q42" i="78"/>
  <c r="K42" i="78"/>
  <c r="W41" i="78" a="1"/>
  <c r="W41" i="78" s="1"/>
  <c r="AC41" i="78" s="1"/>
  <c r="V41" i="78" a="1"/>
  <c r="V41" i="78" s="1"/>
  <c r="AL41" i="78" s="1"/>
  <c r="Q41" i="78"/>
  <c r="K41" i="78"/>
  <c r="W40" i="78" a="1"/>
  <c r="W40" i="78" s="1"/>
  <c r="AC40" i="78" s="1"/>
  <c r="V40" i="78" a="1"/>
  <c r="V40" i="78" s="1"/>
  <c r="AL40" i="78" s="1"/>
  <c r="Q40" i="78"/>
  <c r="K40" i="78"/>
  <c r="W39" i="78" a="1"/>
  <c r="W39" i="78" s="1"/>
  <c r="AC39" i="78" s="1"/>
  <c r="V39" i="78" a="1"/>
  <c r="V39" i="78" s="1"/>
  <c r="AL39" i="78" s="1"/>
  <c r="Q39" i="78"/>
  <c r="K39" i="78"/>
  <c r="W38" i="78" a="1"/>
  <c r="W38" i="78" s="1"/>
  <c r="AC38" i="78" s="1"/>
  <c r="V38" i="78" a="1"/>
  <c r="V38" i="78" s="1"/>
  <c r="AL38" i="78" s="1"/>
  <c r="Q38" i="78"/>
  <c r="K38" i="78"/>
  <c r="W37" i="78" a="1"/>
  <c r="W37" i="78" s="1"/>
  <c r="AC37" i="78" s="1"/>
  <c r="V37" i="78" a="1"/>
  <c r="V37" i="78" s="1"/>
  <c r="AL37" i="78" s="1"/>
  <c r="Q37" i="78"/>
  <c r="K37" i="78"/>
  <c r="W36" i="78" a="1"/>
  <c r="W36" i="78" s="1"/>
  <c r="AC36" i="78" s="1"/>
  <c r="V36" i="78" a="1"/>
  <c r="V36" i="78" s="1"/>
  <c r="AL36" i="78" s="1"/>
  <c r="Q36" i="78"/>
  <c r="K36" i="78"/>
  <c r="W35" i="78" a="1"/>
  <c r="W35" i="78" s="1"/>
  <c r="AC35" i="78" s="1"/>
  <c r="V35" i="78" a="1"/>
  <c r="V35" i="78" s="1"/>
  <c r="AL35" i="78" s="1"/>
  <c r="Q35" i="78"/>
  <c r="K35" i="78"/>
  <c r="W34" i="78" a="1"/>
  <c r="W34" i="78" s="1"/>
  <c r="AC34" i="78" s="1"/>
  <c r="V34" i="78" a="1"/>
  <c r="V34" i="78" s="1"/>
  <c r="AL34" i="78" s="1"/>
  <c r="Q34" i="78"/>
  <c r="K34" i="78"/>
  <c r="W33" i="78" a="1"/>
  <c r="W33" i="78" s="1"/>
  <c r="AC33" i="78" s="1"/>
  <c r="V33" i="78" a="1"/>
  <c r="V33" i="78" s="1"/>
  <c r="AL33" i="78" s="1"/>
  <c r="Q33" i="78"/>
  <c r="K33" i="78"/>
  <c r="W32" i="78" a="1"/>
  <c r="W32" i="78" s="1"/>
  <c r="AC32" i="78" s="1"/>
  <c r="V32" i="78" a="1"/>
  <c r="V32" i="78" s="1"/>
  <c r="AL32" i="78" s="1"/>
  <c r="Q32" i="78"/>
  <c r="K32" i="78"/>
  <c r="W31" i="78" a="1"/>
  <c r="W31" i="78" s="1"/>
  <c r="AC31" i="78" s="1"/>
  <c r="V31" i="78" a="1"/>
  <c r="V31" i="78" s="1"/>
  <c r="AL31" i="78" s="1"/>
  <c r="Q31" i="78"/>
  <c r="K31" i="78"/>
  <c r="W30" i="78" a="1"/>
  <c r="W30" i="78" s="1"/>
  <c r="AC30" i="78" s="1"/>
  <c r="V30" i="78" a="1"/>
  <c r="V30" i="78" s="1"/>
  <c r="AL30" i="78" s="1"/>
  <c r="Q30" i="78"/>
  <c r="K30" i="78"/>
  <c r="W29" i="78" a="1"/>
  <c r="W29" i="78" s="1"/>
  <c r="AC29" i="78" s="1"/>
  <c r="V29" i="78" a="1"/>
  <c r="V29" i="78" s="1"/>
  <c r="AL29" i="78" s="1"/>
  <c r="Q29" i="78"/>
  <c r="K29" i="78"/>
  <c r="W28" i="78" a="1"/>
  <c r="W28" i="78" s="1"/>
  <c r="AC28" i="78" s="1"/>
  <c r="V28" i="78" a="1"/>
  <c r="V28" i="78" s="1"/>
  <c r="AL28" i="78" s="1"/>
  <c r="Q28" i="78"/>
  <c r="K28" i="78"/>
  <c r="W27" i="78" a="1"/>
  <c r="W27" i="78" s="1"/>
  <c r="AC27" i="78" s="1"/>
  <c r="V27" i="78" a="1"/>
  <c r="V27" i="78" s="1"/>
  <c r="AL27" i="78" s="1"/>
  <c r="Q27" i="78"/>
  <c r="K27" i="78"/>
  <c r="W26" i="78" a="1"/>
  <c r="W26" i="78" s="1"/>
  <c r="AC26" i="78" s="1"/>
  <c r="V26" i="78" a="1"/>
  <c r="V26" i="78" s="1"/>
  <c r="AL26" i="78" s="1"/>
  <c r="Q26" i="78"/>
  <c r="K26" i="78"/>
  <c r="W25" i="78" a="1"/>
  <c r="W25" i="78" s="1"/>
  <c r="AC25" i="78" s="1"/>
  <c r="V25" i="78" a="1"/>
  <c r="V25" i="78" s="1"/>
  <c r="AL25" i="78" s="1"/>
  <c r="Q25" i="78"/>
  <c r="K25" i="78"/>
  <c r="W24" i="78" a="1"/>
  <c r="W24" i="78" s="1"/>
  <c r="AC24" i="78" s="1"/>
  <c r="V24" i="78" a="1"/>
  <c r="V24" i="78" s="1"/>
  <c r="AL24" i="78" s="1"/>
  <c r="Q24" i="78"/>
  <c r="K24" i="78"/>
  <c r="W23" i="78" a="1"/>
  <c r="W23" i="78" s="1"/>
  <c r="AC23" i="78" s="1"/>
  <c r="V23" i="78" a="1"/>
  <c r="V23" i="78" s="1"/>
  <c r="AL23" i="78" s="1"/>
  <c r="Q23" i="78"/>
  <c r="K23" i="78"/>
  <c r="W22" i="78" a="1"/>
  <c r="W22" i="78" s="1"/>
  <c r="AC22" i="78" s="1"/>
  <c r="V22" i="78" a="1"/>
  <c r="V22" i="78" s="1"/>
  <c r="AL22" i="78" s="1"/>
  <c r="Q22" i="78"/>
  <c r="K22" i="78"/>
  <c r="W21" i="78" a="1"/>
  <c r="W21" i="78" s="1"/>
  <c r="AC21" i="78" s="1"/>
  <c r="V21" i="78" a="1"/>
  <c r="V21" i="78" s="1"/>
  <c r="AL21" i="78" s="1"/>
  <c r="Q21" i="78"/>
  <c r="K21" i="78"/>
  <c r="W20" i="78" a="1"/>
  <c r="W20" i="78" s="1"/>
  <c r="AC20" i="78" s="1"/>
  <c r="V20" i="78" a="1"/>
  <c r="V20" i="78" s="1"/>
  <c r="AL20" i="78" s="1"/>
  <c r="Q20" i="78"/>
  <c r="K20" i="78"/>
  <c r="W19" i="78" a="1"/>
  <c r="W19" i="78" s="1"/>
  <c r="AC19" i="78" s="1"/>
  <c r="V19" i="78" a="1"/>
  <c r="V19" i="78" s="1"/>
  <c r="AL19" i="78" s="1"/>
  <c r="Q19" i="78"/>
  <c r="K19" i="78"/>
  <c r="W18" i="78" a="1"/>
  <c r="W18" i="78" s="1"/>
  <c r="AC18" i="78" s="1"/>
  <c r="V18" i="78" a="1"/>
  <c r="V18" i="78" s="1"/>
  <c r="AL18" i="78" s="1"/>
  <c r="Q18" i="78"/>
  <c r="K18" i="78"/>
  <c r="W17" i="78" a="1"/>
  <c r="W17" i="78" s="1"/>
  <c r="AC17" i="78" s="1"/>
  <c r="V17" i="78" a="1"/>
  <c r="V17" i="78" s="1"/>
  <c r="AL17" i="78" s="1"/>
  <c r="Q17" i="78"/>
  <c r="K17" i="78"/>
  <c r="W16" i="78" a="1"/>
  <c r="W16" i="78" s="1"/>
  <c r="AC16" i="78" s="1"/>
  <c r="V16" i="78" a="1"/>
  <c r="V16" i="78" s="1"/>
  <c r="AL16" i="78" s="1"/>
  <c r="Q16" i="78"/>
  <c r="K16" i="78"/>
  <c r="W15" i="78" a="1"/>
  <c r="W15" i="78" s="1"/>
  <c r="AC15" i="78" s="1"/>
  <c r="V15" i="78" a="1"/>
  <c r="V15" i="78" s="1"/>
  <c r="AL15" i="78" s="1"/>
  <c r="Q15" i="78"/>
  <c r="K15" i="78"/>
  <c r="W14" i="78" a="1"/>
  <c r="W14" i="78" s="1"/>
  <c r="AC14" i="78" s="1"/>
  <c r="V14" i="78" a="1"/>
  <c r="V14" i="78" s="1"/>
  <c r="AL14" i="78" s="1"/>
  <c r="Q14" i="78"/>
  <c r="K14" i="78"/>
  <c r="W13" i="78" a="1"/>
  <c r="W13" i="78" s="1"/>
  <c r="AC13" i="78" s="1"/>
  <c r="V13" i="78" a="1"/>
  <c r="V13" i="78" s="1"/>
  <c r="AL13" i="78" s="1"/>
  <c r="Q13" i="78"/>
  <c r="K13" i="78"/>
  <c r="W12" i="78" a="1"/>
  <c r="W12" i="78" s="1"/>
  <c r="AC12" i="78" s="1"/>
  <c r="V12" i="78" a="1"/>
  <c r="V12" i="78" s="1"/>
  <c r="AL12" i="78" s="1"/>
  <c r="Q12" i="78"/>
  <c r="K12" i="78"/>
  <c r="W11" i="78" a="1"/>
  <c r="W11" i="78" s="1"/>
  <c r="AC11" i="78" s="1"/>
  <c r="V11" i="78" a="1"/>
  <c r="V11" i="78" s="1"/>
  <c r="AL11" i="78" s="1"/>
  <c r="Q11" i="78"/>
  <c r="K11" i="78"/>
  <c r="W10" i="78" a="1"/>
  <c r="W10" i="78" s="1"/>
  <c r="AC10" i="78" s="1"/>
  <c r="V10" i="78" a="1"/>
  <c r="V10" i="78" s="1"/>
  <c r="AL10" i="78" s="1"/>
  <c r="Q10" i="78"/>
  <c r="K10" i="78"/>
  <c r="AR3" i="78"/>
  <c r="H3" i="78"/>
  <c r="M38" i="77" a="1"/>
  <c r="M38" i="77" s="1"/>
  <c r="L36" i="77" s="1"/>
  <c r="W209" i="76" a="1"/>
  <c r="W209" i="76" s="1"/>
  <c r="AC209" i="76" s="1"/>
  <c r="V209" i="76" a="1"/>
  <c r="V209" i="76" s="1"/>
  <c r="AL209" i="76" s="1"/>
  <c r="Q209" i="76"/>
  <c r="K209" i="76"/>
  <c r="W208" i="76" a="1"/>
  <c r="W208" i="76" s="1"/>
  <c r="AC208" i="76" s="1"/>
  <c r="V208" i="76" a="1"/>
  <c r="V208" i="76" s="1"/>
  <c r="AL208" i="76" s="1"/>
  <c r="Q208" i="76"/>
  <c r="K208" i="76"/>
  <c r="W207" i="76" a="1"/>
  <c r="W207" i="76" s="1"/>
  <c r="AC207" i="76" s="1"/>
  <c r="V207" i="76" a="1"/>
  <c r="V207" i="76" s="1"/>
  <c r="AL207" i="76" s="1"/>
  <c r="Q207" i="76"/>
  <c r="K207" i="76"/>
  <c r="W206" i="76" a="1"/>
  <c r="W206" i="76" s="1"/>
  <c r="AC206" i="76" s="1"/>
  <c r="V206" i="76" a="1"/>
  <c r="V206" i="76" s="1"/>
  <c r="AL206" i="76" s="1"/>
  <c r="Q206" i="76"/>
  <c r="K206" i="76"/>
  <c r="W205" i="76" a="1"/>
  <c r="W205" i="76" s="1"/>
  <c r="AC205" i="76" s="1"/>
  <c r="V205" i="76" a="1"/>
  <c r="V205" i="76" s="1"/>
  <c r="AL205" i="76" s="1"/>
  <c r="Q205" i="76"/>
  <c r="K205" i="76"/>
  <c r="W204" i="76" a="1"/>
  <c r="W204" i="76" s="1"/>
  <c r="AC204" i="76" s="1"/>
  <c r="V204" i="76" a="1"/>
  <c r="V204" i="76" s="1"/>
  <c r="AL204" i="76" s="1"/>
  <c r="Q204" i="76"/>
  <c r="K204" i="76"/>
  <c r="W203" i="76" a="1"/>
  <c r="W203" i="76" s="1"/>
  <c r="AC203" i="76" s="1"/>
  <c r="V203" i="76" a="1"/>
  <c r="V203" i="76" s="1"/>
  <c r="AL203" i="76" s="1"/>
  <c r="Q203" i="76"/>
  <c r="K203" i="76"/>
  <c r="W202" i="76" a="1"/>
  <c r="W202" i="76" s="1"/>
  <c r="AC202" i="76" s="1"/>
  <c r="V202" i="76" a="1"/>
  <c r="V202" i="76" s="1"/>
  <c r="AL202" i="76" s="1"/>
  <c r="Q202" i="76"/>
  <c r="K202" i="76"/>
  <c r="W201" i="76" a="1"/>
  <c r="W201" i="76" s="1"/>
  <c r="AC201" i="76" s="1"/>
  <c r="V201" i="76" a="1"/>
  <c r="V201" i="76" s="1"/>
  <c r="AL201" i="76" s="1"/>
  <c r="Q201" i="76"/>
  <c r="K201" i="76"/>
  <c r="W200" i="76" a="1"/>
  <c r="W200" i="76" s="1"/>
  <c r="AC200" i="76" s="1"/>
  <c r="V200" i="76" a="1"/>
  <c r="V200" i="76" s="1"/>
  <c r="AL200" i="76" s="1"/>
  <c r="Q200" i="76"/>
  <c r="K200" i="76"/>
  <c r="W199" i="76" a="1"/>
  <c r="W199" i="76" s="1"/>
  <c r="AC199" i="76" s="1"/>
  <c r="V199" i="76" a="1"/>
  <c r="V199" i="76" s="1"/>
  <c r="AL199" i="76" s="1"/>
  <c r="Q199" i="76"/>
  <c r="K199" i="76"/>
  <c r="W198" i="76" a="1"/>
  <c r="W198" i="76" s="1"/>
  <c r="AC198" i="76" s="1"/>
  <c r="V198" i="76" a="1"/>
  <c r="V198" i="76" s="1"/>
  <c r="AL198" i="76" s="1"/>
  <c r="Q198" i="76"/>
  <c r="K198" i="76"/>
  <c r="W197" i="76" a="1"/>
  <c r="W197" i="76" s="1"/>
  <c r="AC197" i="76" s="1"/>
  <c r="V197" i="76" a="1"/>
  <c r="V197" i="76" s="1"/>
  <c r="AL197" i="76" s="1"/>
  <c r="Q197" i="76"/>
  <c r="K197" i="76"/>
  <c r="W196" i="76" a="1"/>
  <c r="W196" i="76" s="1"/>
  <c r="AC196" i="76" s="1"/>
  <c r="V196" i="76" a="1"/>
  <c r="V196" i="76" s="1"/>
  <c r="AL196" i="76" s="1"/>
  <c r="Q196" i="76"/>
  <c r="K196" i="76"/>
  <c r="W195" i="76" a="1"/>
  <c r="W195" i="76" s="1"/>
  <c r="AC195" i="76" s="1"/>
  <c r="V195" i="76" a="1"/>
  <c r="V195" i="76" s="1"/>
  <c r="AL195" i="76" s="1"/>
  <c r="Q195" i="76"/>
  <c r="K195" i="76"/>
  <c r="W194" i="76" a="1"/>
  <c r="W194" i="76" s="1"/>
  <c r="AC194" i="76" s="1"/>
  <c r="V194" i="76" a="1"/>
  <c r="V194" i="76" s="1"/>
  <c r="AL194" i="76" s="1"/>
  <c r="Q194" i="76"/>
  <c r="K194" i="76"/>
  <c r="W193" i="76" a="1"/>
  <c r="W193" i="76" s="1"/>
  <c r="AC193" i="76" s="1"/>
  <c r="V193" i="76" a="1"/>
  <c r="V193" i="76" s="1"/>
  <c r="AL193" i="76" s="1"/>
  <c r="Q193" i="76"/>
  <c r="K193" i="76"/>
  <c r="W192" i="76" a="1"/>
  <c r="W192" i="76" s="1"/>
  <c r="AC192" i="76" s="1"/>
  <c r="V192" i="76" a="1"/>
  <c r="V192" i="76" s="1"/>
  <c r="AL192" i="76" s="1"/>
  <c r="Q192" i="76"/>
  <c r="K192" i="76"/>
  <c r="W191" i="76" a="1"/>
  <c r="W191" i="76" s="1"/>
  <c r="AC191" i="76" s="1"/>
  <c r="V191" i="76" a="1"/>
  <c r="V191" i="76" s="1"/>
  <c r="AL191" i="76" s="1"/>
  <c r="Q191" i="76"/>
  <c r="K191" i="76"/>
  <c r="W190" i="76" a="1"/>
  <c r="W190" i="76" s="1"/>
  <c r="AC190" i="76" s="1"/>
  <c r="V190" i="76" a="1"/>
  <c r="V190" i="76" s="1"/>
  <c r="AL190" i="76" s="1"/>
  <c r="Q190" i="76"/>
  <c r="K190" i="76"/>
  <c r="W189" i="76" a="1"/>
  <c r="W189" i="76" s="1"/>
  <c r="AC189" i="76" s="1"/>
  <c r="V189" i="76" a="1"/>
  <c r="V189" i="76" s="1"/>
  <c r="AL189" i="76" s="1"/>
  <c r="Q189" i="76"/>
  <c r="K189" i="76"/>
  <c r="W188" i="76" a="1"/>
  <c r="W188" i="76" s="1"/>
  <c r="AC188" i="76" s="1"/>
  <c r="V188" i="76" a="1"/>
  <c r="V188" i="76" s="1"/>
  <c r="AL188" i="76" s="1"/>
  <c r="Q188" i="76"/>
  <c r="K188" i="76"/>
  <c r="W187" i="76" a="1"/>
  <c r="W187" i="76" s="1"/>
  <c r="AC187" i="76" s="1"/>
  <c r="V187" i="76" a="1"/>
  <c r="V187" i="76" s="1"/>
  <c r="AL187" i="76" s="1"/>
  <c r="Q187" i="76"/>
  <c r="K187" i="76"/>
  <c r="W186" i="76" a="1"/>
  <c r="W186" i="76" s="1"/>
  <c r="AC186" i="76" s="1"/>
  <c r="V186" i="76" a="1"/>
  <c r="V186" i="76" s="1"/>
  <c r="AL186" i="76" s="1"/>
  <c r="Q186" i="76"/>
  <c r="K186" i="76"/>
  <c r="W185" i="76" a="1"/>
  <c r="W185" i="76" s="1"/>
  <c r="AC185" i="76" s="1"/>
  <c r="V185" i="76" a="1"/>
  <c r="V185" i="76" s="1"/>
  <c r="AL185" i="76" s="1"/>
  <c r="Q185" i="76"/>
  <c r="K185" i="76"/>
  <c r="W184" i="76" a="1"/>
  <c r="W184" i="76" s="1"/>
  <c r="AC184" i="76" s="1"/>
  <c r="V184" i="76" a="1"/>
  <c r="V184" i="76" s="1"/>
  <c r="AL184" i="76" s="1"/>
  <c r="Q184" i="76"/>
  <c r="K184" i="76"/>
  <c r="W183" i="76" a="1"/>
  <c r="W183" i="76" s="1"/>
  <c r="AC183" i="76" s="1"/>
  <c r="V183" i="76" a="1"/>
  <c r="V183" i="76" s="1"/>
  <c r="AL183" i="76" s="1"/>
  <c r="Q183" i="76"/>
  <c r="K183" i="76"/>
  <c r="W182" i="76" a="1"/>
  <c r="W182" i="76" s="1"/>
  <c r="AC182" i="76" s="1"/>
  <c r="V182" i="76" a="1"/>
  <c r="V182" i="76" s="1"/>
  <c r="AL182" i="76" s="1"/>
  <c r="Q182" i="76"/>
  <c r="K182" i="76"/>
  <c r="W181" i="76" a="1"/>
  <c r="W181" i="76" s="1"/>
  <c r="AC181" i="76" s="1"/>
  <c r="V181" i="76" a="1"/>
  <c r="V181" i="76" s="1"/>
  <c r="AL181" i="76" s="1"/>
  <c r="Q181" i="76"/>
  <c r="K181" i="76"/>
  <c r="W180" i="76" a="1"/>
  <c r="W180" i="76" s="1"/>
  <c r="AC180" i="76" s="1"/>
  <c r="V180" i="76" a="1"/>
  <c r="V180" i="76" s="1"/>
  <c r="AL180" i="76" s="1"/>
  <c r="Q180" i="76"/>
  <c r="K180" i="76"/>
  <c r="W179" i="76" a="1"/>
  <c r="W179" i="76" s="1"/>
  <c r="AC179" i="76" s="1"/>
  <c r="V179" i="76" a="1"/>
  <c r="V179" i="76" s="1"/>
  <c r="AL179" i="76" s="1"/>
  <c r="Q179" i="76"/>
  <c r="K179" i="76"/>
  <c r="W178" i="76" a="1"/>
  <c r="W178" i="76" s="1"/>
  <c r="AC178" i="76" s="1"/>
  <c r="V178" i="76" a="1"/>
  <c r="V178" i="76" s="1"/>
  <c r="AL178" i="76" s="1"/>
  <c r="Q178" i="76"/>
  <c r="K178" i="76"/>
  <c r="W177" i="76" a="1"/>
  <c r="W177" i="76" s="1"/>
  <c r="AC177" i="76" s="1"/>
  <c r="V177" i="76" a="1"/>
  <c r="V177" i="76" s="1"/>
  <c r="AL177" i="76" s="1"/>
  <c r="Q177" i="76"/>
  <c r="K177" i="76"/>
  <c r="W176" i="76" a="1"/>
  <c r="W176" i="76" s="1"/>
  <c r="AC176" i="76" s="1"/>
  <c r="V176" i="76" a="1"/>
  <c r="V176" i="76" s="1"/>
  <c r="AL176" i="76" s="1"/>
  <c r="Q176" i="76"/>
  <c r="K176" i="76"/>
  <c r="W175" i="76" a="1"/>
  <c r="W175" i="76" s="1"/>
  <c r="AC175" i="76" s="1"/>
  <c r="V175" i="76" a="1"/>
  <c r="V175" i="76" s="1"/>
  <c r="AL175" i="76" s="1"/>
  <c r="Q175" i="76"/>
  <c r="K175" i="76"/>
  <c r="W174" i="76" a="1"/>
  <c r="W174" i="76" s="1"/>
  <c r="AC174" i="76" s="1"/>
  <c r="V174" i="76" a="1"/>
  <c r="V174" i="76" s="1"/>
  <c r="AL174" i="76" s="1"/>
  <c r="Q174" i="76"/>
  <c r="K174" i="76"/>
  <c r="W173" i="76" a="1"/>
  <c r="W173" i="76" s="1"/>
  <c r="AC173" i="76" s="1"/>
  <c r="V173" i="76" a="1"/>
  <c r="V173" i="76" s="1"/>
  <c r="AL173" i="76" s="1"/>
  <c r="Q173" i="76"/>
  <c r="K173" i="76"/>
  <c r="W172" i="76" a="1"/>
  <c r="W172" i="76" s="1"/>
  <c r="AC172" i="76" s="1"/>
  <c r="V172" i="76" a="1"/>
  <c r="V172" i="76" s="1"/>
  <c r="AL172" i="76" s="1"/>
  <c r="Q172" i="76"/>
  <c r="K172" i="76"/>
  <c r="W171" i="76" a="1"/>
  <c r="W171" i="76" s="1"/>
  <c r="AC171" i="76" s="1"/>
  <c r="V171" i="76" a="1"/>
  <c r="V171" i="76" s="1"/>
  <c r="AL171" i="76" s="1"/>
  <c r="Q171" i="76"/>
  <c r="K171" i="76"/>
  <c r="W170" i="76" a="1"/>
  <c r="W170" i="76" s="1"/>
  <c r="AC170" i="76" s="1"/>
  <c r="V170" i="76" a="1"/>
  <c r="V170" i="76" s="1"/>
  <c r="AL170" i="76" s="1"/>
  <c r="Q170" i="76"/>
  <c r="K170" i="76"/>
  <c r="W169" i="76" a="1"/>
  <c r="W169" i="76" s="1"/>
  <c r="AC169" i="76" s="1"/>
  <c r="V169" i="76" a="1"/>
  <c r="V169" i="76" s="1"/>
  <c r="AL169" i="76" s="1"/>
  <c r="Q169" i="76"/>
  <c r="K169" i="76"/>
  <c r="W168" i="76" a="1"/>
  <c r="W168" i="76" s="1"/>
  <c r="AC168" i="76" s="1"/>
  <c r="V168" i="76" a="1"/>
  <c r="V168" i="76" s="1"/>
  <c r="AL168" i="76" s="1"/>
  <c r="Q168" i="76"/>
  <c r="K168" i="76"/>
  <c r="W167" i="76" a="1"/>
  <c r="W167" i="76" s="1"/>
  <c r="AC167" i="76" s="1"/>
  <c r="V167" i="76" a="1"/>
  <c r="V167" i="76" s="1"/>
  <c r="AL167" i="76" s="1"/>
  <c r="Q167" i="76"/>
  <c r="K167" i="76"/>
  <c r="W166" i="76" a="1"/>
  <c r="W166" i="76" s="1"/>
  <c r="AC166" i="76" s="1"/>
  <c r="V166" i="76" a="1"/>
  <c r="V166" i="76" s="1"/>
  <c r="AL166" i="76" s="1"/>
  <c r="Q166" i="76"/>
  <c r="K166" i="76"/>
  <c r="W165" i="76" a="1"/>
  <c r="W165" i="76" s="1"/>
  <c r="AC165" i="76" s="1"/>
  <c r="V165" i="76" a="1"/>
  <c r="V165" i="76" s="1"/>
  <c r="AL165" i="76" s="1"/>
  <c r="Q165" i="76"/>
  <c r="K165" i="76"/>
  <c r="W164" i="76" a="1"/>
  <c r="W164" i="76" s="1"/>
  <c r="AC164" i="76" s="1"/>
  <c r="V164" i="76" a="1"/>
  <c r="V164" i="76" s="1"/>
  <c r="AL164" i="76" s="1"/>
  <c r="Q164" i="76"/>
  <c r="K164" i="76"/>
  <c r="W163" i="76" a="1"/>
  <c r="W163" i="76" s="1"/>
  <c r="AC163" i="76" s="1"/>
  <c r="V163" i="76" a="1"/>
  <c r="V163" i="76" s="1"/>
  <c r="AL163" i="76" s="1"/>
  <c r="Q163" i="76"/>
  <c r="K163" i="76"/>
  <c r="W162" i="76" a="1"/>
  <c r="W162" i="76" s="1"/>
  <c r="AC162" i="76" s="1"/>
  <c r="V162" i="76" a="1"/>
  <c r="V162" i="76" s="1"/>
  <c r="AL162" i="76" s="1"/>
  <c r="Q162" i="76"/>
  <c r="K162" i="76"/>
  <c r="W161" i="76" a="1"/>
  <c r="W161" i="76" s="1"/>
  <c r="AC161" i="76" s="1"/>
  <c r="V161" i="76" a="1"/>
  <c r="V161" i="76" s="1"/>
  <c r="AL161" i="76" s="1"/>
  <c r="Q161" i="76"/>
  <c r="K161" i="76"/>
  <c r="W160" i="76" a="1"/>
  <c r="W160" i="76" s="1"/>
  <c r="AC160" i="76" s="1"/>
  <c r="V160" i="76" a="1"/>
  <c r="V160" i="76" s="1"/>
  <c r="AL160" i="76" s="1"/>
  <c r="Q160" i="76"/>
  <c r="K160" i="76"/>
  <c r="W159" i="76" a="1"/>
  <c r="W159" i="76" s="1"/>
  <c r="AC159" i="76" s="1"/>
  <c r="V159" i="76" a="1"/>
  <c r="V159" i="76" s="1"/>
  <c r="AL159" i="76" s="1"/>
  <c r="Q159" i="76"/>
  <c r="K159" i="76"/>
  <c r="W158" i="76" a="1"/>
  <c r="W158" i="76" s="1"/>
  <c r="AC158" i="76" s="1"/>
  <c r="V158" i="76" a="1"/>
  <c r="V158" i="76" s="1"/>
  <c r="AL158" i="76" s="1"/>
  <c r="Q158" i="76"/>
  <c r="K158" i="76"/>
  <c r="W157" i="76" a="1"/>
  <c r="W157" i="76" s="1"/>
  <c r="AC157" i="76" s="1"/>
  <c r="V157" i="76" a="1"/>
  <c r="V157" i="76" s="1"/>
  <c r="AL157" i="76" s="1"/>
  <c r="Q157" i="76"/>
  <c r="K157" i="76"/>
  <c r="W156" i="76" a="1"/>
  <c r="W156" i="76" s="1"/>
  <c r="AC156" i="76" s="1"/>
  <c r="V156" i="76" a="1"/>
  <c r="V156" i="76" s="1"/>
  <c r="AL156" i="76" s="1"/>
  <c r="Q156" i="76"/>
  <c r="K156" i="76"/>
  <c r="W155" i="76" a="1"/>
  <c r="W155" i="76" s="1"/>
  <c r="AC155" i="76" s="1"/>
  <c r="V155" i="76" a="1"/>
  <c r="V155" i="76" s="1"/>
  <c r="AL155" i="76" s="1"/>
  <c r="Q155" i="76"/>
  <c r="K155" i="76"/>
  <c r="W154" i="76" a="1"/>
  <c r="W154" i="76" s="1"/>
  <c r="AC154" i="76" s="1"/>
  <c r="V154" i="76" a="1"/>
  <c r="V154" i="76" s="1"/>
  <c r="AL154" i="76" s="1"/>
  <c r="Q154" i="76"/>
  <c r="K154" i="76"/>
  <c r="W153" i="76" a="1"/>
  <c r="W153" i="76" s="1"/>
  <c r="AC153" i="76" s="1"/>
  <c r="V153" i="76" a="1"/>
  <c r="V153" i="76" s="1"/>
  <c r="AL153" i="76" s="1"/>
  <c r="Q153" i="76"/>
  <c r="K153" i="76"/>
  <c r="W152" i="76" a="1"/>
  <c r="W152" i="76" s="1"/>
  <c r="AC152" i="76" s="1"/>
  <c r="V152" i="76" a="1"/>
  <c r="V152" i="76" s="1"/>
  <c r="AL152" i="76" s="1"/>
  <c r="Q152" i="76"/>
  <c r="K152" i="76"/>
  <c r="W151" i="76" a="1"/>
  <c r="W151" i="76" s="1"/>
  <c r="AC151" i="76" s="1"/>
  <c r="V151" i="76" a="1"/>
  <c r="V151" i="76" s="1"/>
  <c r="AL151" i="76" s="1"/>
  <c r="Q151" i="76"/>
  <c r="K151" i="76"/>
  <c r="W150" i="76" a="1"/>
  <c r="W150" i="76" s="1"/>
  <c r="AC150" i="76" s="1"/>
  <c r="V150" i="76" a="1"/>
  <c r="V150" i="76" s="1"/>
  <c r="AL150" i="76" s="1"/>
  <c r="Q150" i="76"/>
  <c r="K150" i="76"/>
  <c r="W149" i="76" a="1"/>
  <c r="W149" i="76" s="1"/>
  <c r="AC149" i="76" s="1"/>
  <c r="V149" i="76" a="1"/>
  <c r="V149" i="76" s="1"/>
  <c r="AL149" i="76" s="1"/>
  <c r="Q149" i="76"/>
  <c r="K149" i="76"/>
  <c r="W148" i="76" a="1"/>
  <c r="W148" i="76" s="1"/>
  <c r="AC148" i="76" s="1"/>
  <c r="V148" i="76" a="1"/>
  <c r="V148" i="76" s="1"/>
  <c r="AL148" i="76" s="1"/>
  <c r="Q148" i="76"/>
  <c r="K148" i="76"/>
  <c r="W147" i="76" a="1"/>
  <c r="W147" i="76" s="1"/>
  <c r="AC147" i="76" s="1"/>
  <c r="V147" i="76" a="1"/>
  <c r="V147" i="76" s="1"/>
  <c r="AL147" i="76" s="1"/>
  <c r="Q147" i="76"/>
  <c r="K147" i="76"/>
  <c r="W146" i="76" a="1"/>
  <c r="W146" i="76" s="1"/>
  <c r="AC146" i="76" s="1"/>
  <c r="V146" i="76" a="1"/>
  <c r="V146" i="76" s="1"/>
  <c r="AL146" i="76" s="1"/>
  <c r="Q146" i="76"/>
  <c r="K146" i="76"/>
  <c r="W145" i="76" a="1"/>
  <c r="W145" i="76" s="1"/>
  <c r="AC145" i="76" s="1"/>
  <c r="V145" i="76" a="1"/>
  <c r="V145" i="76" s="1"/>
  <c r="AL145" i="76" s="1"/>
  <c r="Q145" i="76"/>
  <c r="K145" i="76"/>
  <c r="W144" i="76" a="1"/>
  <c r="W144" i="76" s="1"/>
  <c r="AC144" i="76" s="1"/>
  <c r="V144" i="76" a="1"/>
  <c r="V144" i="76" s="1"/>
  <c r="AL144" i="76" s="1"/>
  <c r="Q144" i="76"/>
  <c r="K144" i="76"/>
  <c r="W143" i="76" a="1"/>
  <c r="W143" i="76" s="1"/>
  <c r="AC143" i="76" s="1"/>
  <c r="V143" i="76" a="1"/>
  <c r="V143" i="76" s="1"/>
  <c r="AL143" i="76" s="1"/>
  <c r="Q143" i="76"/>
  <c r="K143" i="76"/>
  <c r="W142" i="76" a="1"/>
  <c r="W142" i="76" s="1"/>
  <c r="AC142" i="76" s="1"/>
  <c r="V142" i="76" a="1"/>
  <c r="V142" i="76" s="1"/>
  <c r="AL142" i="76" s="1"/>
  <c r="Q142" i="76"/>
  <c r="K142" i="76"/>
  <c r="W141" i="76" a="1"/>
  <c r="W141" i="76" s="1"/>
  <c r="AC141" i="76" s="1"/>
  <c r="V141" i="76" a="1"/>
  <c r="V141" i="76" s="1"/>
  <c r="AL141" i="76" s="1"/>
  <c r="Q141" i="76"/>
  <c r="K141" i="76"/>
  <c r="W140" i="76" a="1"/>
  <c r="W140" i="76" s="1"/>
  <c r="AC140" i="76" s="1"/>
  <c r="V140" i="76" a="1"/>
  <c r="V140" i="76" s="1"/>
  <c r="AL140" i="76" s="1"/>
  <c r="Q140" i="76"/>
  <c r="K140" i="76"/>
  <c r="W139" i="76" a="1"/>
  <c r="W139" i="76" s="1"/>
  <c r="AC139" i="76" s="1"/>
  <c r="V139" i="76" a="1"/>
  <c r="V139" i="76" s="1"/>
  <c r="AL139" i="76" s="1"/>
  <c r="Q139" i="76"/>
  <c r="K139" i="76"/>
  <c r="W138" i="76" a="1"/>
  <c r="W138" i="76" s="1"/>
  <c r="AC138" i="76" s="1"/>
  <c r="V138" i="76" a="1"/>
  <c r="V138" i="76" s="1"/>
  <c r="AL138" i="76" s="1"/>
  <c r="Q138" i="76"/>
  <c r="K138" i="76"/>
  <c r="W137" i="76" a="1"/>
  <c r="W137" i="76" s="1"/>
  <c r="AC137" i="76" s="1"/>
  <c r="V137" i="76" a="1"/>
  <c r="V137" i="76" s="1"/>
  <c r="AL137" i="76" s="1"/>
  <c r="Q137" i="76"/>
  <c r="K137" i="76"/>
  <c r="W136" i="76" a="1"/>
  <c r="W136" i="76" s="1"/>
  <c r="AC136" i="76" s="1"/>
  <c r="V136" i="76" a="1"/>
  <c r="V136" i="76" s="1"/>
  <c r="AL136" i="76" s="1"/>
  <c r="Q136" i="76"/>
  <c r="K136" i="76"/>
  <c r="W135" i="76" a="1"/>
  <c r="W135" i="76" s="1"/>
  <c r="AC135" i="76" s="1"/>
  <c r="V135" i="76" a="1"/>
  <c r="V135" i="76" s="1"/>
  <c r="AL135" i="76" s="1"/>
  <c r="Q135" i="76"/>
  <c r="K135" i="76"/>
  <c r="W134" i="76" a="1"/>
  <c r="W134" i="76" s="1"/>
  <c r="AC134" i="76" s="1"/>
  <c r="V134" i="76" a="1"/>
  <c r="V134" i="76" s="1"/>
  <c r="AL134" i="76" s="1"/>
  <c r="Q134" i="76"/>
  <c r="K134" i="76"/>
  <c r="W133" i="76" a="1"/>
  <c r="W133" i="76" s="1"/>
  <c r="AC133" i="76" s="1"/>
  <c r="V133" i="76" a="1"/>
  <c r="V133" i="76" s="1"/>
  <c r="AL133" i="76" s="1"/>
  <c r="Q133" i="76"/>
  <c r="K133" i="76"/>
  <c r="W132" i="76" a="1"/>
  <c r="W132" i="76" s="1"/>
  <c r="AC132" i="76" s="1"/>
  <c r="V132" i="76" a="1"/>
  <c r="V132" i="76" s="1"/>
  <c r="AL132" i="76" s="1"/>
  <c r="Q132" i="76"/>
  <c r="K132" i="76"/>
  <c r="W131" i="76" a="1"/>
  <c r="W131" i="76" s="1"/>
  <c r="AC131" i="76" s="1"/>
  <c r="V131" i="76" a="1"/>
  <c r="V131" i="76" s="1"/>
  <c r="AL131" i="76" s="1"/>
  <c r="Q131" i="76"/>
  <c r="K131" i="76"/>
  <c r="W130" i="76" a="1"/>
  <c r="W130" i="76" s="1"/>
  <c r="AC130" i="76" s="1"/>
  <c r="V130" i="76" a="1"/>
  <c r="V130" i="76" s="1"/>
  <c r="AL130" i="76" s="1"/>
  <c r="Q130" i="76"/>
  <c r="K130" i="76"/>
  <c r="W129" i="76" a="1"/>
  <c r="W129" i="76" s="1"/>
  <c r="AC129" i="76" s="1"/>
  <c r="V129" i="76" a="1"/>
  <c r="V129" i="76" s="1"/>
  <c r="AL129" i="76" s="1"/>
  <c r="Q129" i="76"/>
  <c r="K129" i="76"/>
  <c r="W128" i="76" a="1"/>
  <c r="W128" i="76" s="1"/>
  <c r="AC128" i="76" s="1"/>
  <c r="V128" i="76" a="1"/>
  <c r="V128" i="76" s="1"/>
  <c r="AL128" i="76" s="1"/>
  <c r="Q128" i="76"/>
  <c r="K128" i="76"/>
  <c r="W127" i="76" a="1"/>
  <c r="W127" i="76" s="1"/>
  <c r="AC127" i="76" s="1"/>
  <c r="V127" i="76" a="1"/>
  <c r="V127" i="76" s="1"/>
  <c r="AL127" i="76" s="1"/>
  <c r="Q127" i="76"/>
  <c r="K127" i="76"/>
  <c r="W126" i="76" a="1"/>
  <c r="W126" i="76" s="1"/>
  <c r="AC126" i="76" s="1"/>
  <c r="V126" i="76" a="1"/>
  <c r="V126" i="76" s="1"/>
  <c r="AL126" i="76" s="1"/>
  <c r="Q126" i="76"/>
  <c r="K126" i="76"/>
  <c r="W125" i="76" a="1"/>
  <c r="W125" i="76" s="1"/>
  <c r="AC125" i="76" s="1"/>
  <c r="V125" i="76" a="1"/>
  <c r="V125" i="76" s="1"/>
  <c r="AL125" i="76" s="1"/>
  <c r="Q125" i="76"/>
  <c r="K125" i="76"/>
  <c r="W124" i="76" a="1"/>
  <c r="W124" i="76" s="1"/>
  <c r="AC124" i="76" s="1"/>
  <c r="V124" i="76" a="1"/>
  <c r="V124" i="76" s="1"/>
  <c r="AL124" i="76" s="1"/>
  <c r="Q124" i="76"/>
  <c r="K124" i="76"/>
  <c r="W123" i="76" a="1"/>
  <c r="W123" i="76" s="1"/>
  <c r="AC123" i="76" s="1"/>
  <c r="V123" i="76" a="1"/>
  <c r="V123" i="76" s="1"/>
  <c r="AL123" i="76" s="1"/>
  <c r="Q123" i="76"/>
  <c r="K123" i="76"/>
  <c r="W122" i="76" a="1"/>
  <c r="W122" i="76" s="1"/>
  <c r="AC122" i="76" s="1"/>
  <c r="V122" i="76" a="1"/>
  <c r="V122" i="76" s="1"/>
  <c r="AL122" i="76" s="1"/>
  <c r="Q122" i="76"/>
  <c r="K122" i="76"/>
  <c r="W121" i="76" a="1"/>
  <c r="W121" i="76" s="1"/>
  <c r="AC121" i="76" s="1"/>
  <c r="V121" i="76" a="1"/>
  <c r="V121" i="76" s="1"/>
  <c r="AL121" i="76" s="1"/>
  <c r="Q121" i="76"/>
  <c r="K121" i="76"/>
  <c r="W120" i="76" a="1"/>
  <c r="W120" i="76" s="1"/>
  <c r="AC120" i="76" s="1"/>
  <c r="V120" i="76" a="1"/>
  <c r="V120" i="76" s="1"/>
  <c r="AL120" i="76" s="1"/>
  <c r="Q120" i="76"/>
  <c r="K120" i="76"/>
  <c r="W119" i="76" a="1"/>
  <c r="W119" i="76" s="1"/>
  <c r="AC119" i="76" s="1"/>
  <c r="V119" i="76" a="1"/>
  <c r="V119" i="76" s="1"/>
  <c r="AL119" i="76" s="1"/>
  <c r="Q119" i="76"/>
  <c r="K119" i="76"/>
  <c r="W118" i="76" a="1"/>
  <c r="W118" i="76" s="1"/>
  <c r="AC118" i="76" s="1"/>
  <c r="V118" i="76" a="1"/>
  <c r="V118" i="76" s="1"/>
  <c r="AL118" i="76" s="1"/>
  <c r="Q118" i="76"/>
  <c r="K118" i="76"/>
  <c r="W117" i="76" a="1"/>
  <c r="W117" i="76" s="1"/>
  <c r="AC117" i="76" s="1"/>
  <c r="V117" i="76" a="1"/>
  <c r="V117" i="76" s="1"/>
  <c r="AL117" i="76" s="1"/>
  <c r="Q117" i="76"/>
  <c r="K117" i="76"/>
  <c r="W116" i="76" a="1"/>
  <c r="W116" i="76" s="1"/>
  <c r="AC116" i="76" s="1"/>
  <c r="V116" i="76" a="1"/>
  <c r="V116" i="76" s="1"/>
  <c r="AL116" i="76" s="1"/>
  <c r="Q116" i="76"/>
  <c r="K116" i="76"/>
  <c r="W115" i="76" a="1"/>
  <c r="W115" i="76" s="1"/>
  <c r="AC115" i="76" s="1"/>
  <c r="V115" i="76" a="1"/>
  <c r="V115" i="76" s="1"/>
  <c r="AL115" i="76" s="1"/>
  <c r="Q115" i="76"/>
  <c r="K115" i="76"/>
  <c r="W114" i="76" a="1"/>
  <c r="W114" i="76" s="1"/>
  <c r="AC114" i="76" s="1"/>
  <c r="V114" i="76" a="1"/>
  <c r="V114" i="76" s="1"/>
  <c r="AL114" i="76" s="1"/>
  <c r="Q114" i="76"/>
  <c r="K114" i="76"/>
  <c r="W113" i="76" a="1"/>
  <c r="W113" i="76" s="1"/>
  <c r="AC113" i="76" s="1"/>
  <c r="V113" i="76" a="1"/>
  <c r="V113" i="76" s="1"/>
  <c r="AL113" i="76" s="1"/>
  <c r="Q113" i="76"/>
  <c r="K113" i="76"/>
  <c r="W112" i="76" a="1"/>
  <c r="W112" i="76" s="1"/>
  <c r="AC112" i="76" s="1"/>
  <c r="V112" i="76" a="1"/>
  <c r="V112" i="76" s="1"/>
  <c r="AL112" i="76" s="1"/>
  <c r="Q112" i="76"/>
  <c r="K112" i="76"/>
  <c r="W111" i="76" a="1"/>
  <c r="W111" i="76" s="1"/>
  <c r="AC111" i="76" s="1"/>
  <c r="V111" i="76" a="1"/>
  <c r="V111" i="76" s="1"/>
  <c r="AL111" i="76" s="1"/>
  <c r="Q111" i="76"/>
  <c r="K111" i="76"/>
  <c r="W110" i="76" a="1"/>
  <c r="W110" i="76" s="1"/>
  <c r="AC110" i="76" s="1"/>
  <c r="V110" i="76" a="1"/>
  <c r="V110" i="76" s="1"/>
  <c r="AL110" i="76" s="1"/>
  <c r="Q110" i="76"/>
  <c r="K110" i="76"/>
  <c r="W109" i="76" a="1"/>
  <c r="W109" i="76" s="1"/>
  <c r="AC109" i="76" s="1"/>
  <c r="V109" i="76" a="1"/>
  <c r="V109" i="76" s="1"/>
  <c r="AL109" i="76" s="1"/>
  <c r="Q109" i="76"/>
  <c r="K109" i="76"/>
  <c r="W108" i="76" a="1"/>
  <c r="W108" i="76" s="1"/>
  <c r="AC108" i="76" s="1"/>
  <c r="V108" i="76" a="1"/>
  <c r="V108" i="76" s="1"/>
  <c r="AL108" i="76" s="1"/>
  <c r="Q108" i="76"/>
  <c r="K108" i="76"/>
  <c r="W107" i="76" a="1"/>
  <c r="W107" i="76" s="1"/>
  <c r="AC107" i="76" s="1"/>
  <c r="V107" i="76" a="1"/>
  <c r="V107" i="76" s="1"/>
  <c r="AL107" i="76" s="1"/>
  <c r="Q107" i="76"/>
  <c r="K107" i="76"/>
  <c r="W106" i="76" a="1"/>
  <c r="W106" i="76" s="1"/>
  <c r="AC106" i="76" s="1"/>
  <c r="V106" i="76" a="1"/>
  <c r="V106" i="76" s="1"/>
  <c r="AL106" i="76" s="1"/>
  <c r="Q106" i="76"/>
  <c r="K106" i="76"/>
  <c r="W105" i="76" a="1"/>
  <c r="W105" i="76" s="1"/>
  <c r="AC105" i="76" s="1"/>
  <c r="V105" i="76" a="1"/>
  <c r="V105" i="76" s="1"/>
  <c r="AL105" i="76" s="1"/>
  <c r="Q105" i="76"/>
  <c r="K105" i="76"/>
  <c r="W104" i="76" a="1"/>
  <c r="W104" i="76" s="1"/>
  <c r="AC104" i="76" s="1"/>
  <c r="V104" i="76" a="1"/>
  <c r="V104" i="76" s="1"/>
  <c r="AL104" i="76" s="1"/>
  <c r="Q104" i="76"/>
  <c r="K104" i="76"/>
  <c r="W103" i="76" a="1"/>
  <c r="W103" i="76" s="1"/>
  <c r="AC103" i="76" s="1"/>
  <c r="V103" i="76" a="1"/>
  <c r="V103" i="76" s="1"/>
  <c r="AL103" i="76" s="1"/>
  <c r="Q103" i="76"/>
  <c r="K103" i="76"/>
  <c r="W102" i="76" a="1"/>
  <c r="W102" i="76" s="1"/>
  <c r="AC102" i="76" s="1"/>
  <c r="V102" i="76" a="1"/>
  <c r="V102" i="76" s="1"/>
  <c r="AL102" i="76" s="1"/>
  <c r="Q102" i="76"/>
  <c r="K102" i="76"/>
  <c r="W101" i="76" a="1"/>
  <c r="W101" i="76" s="1"/>
  <c r="AC101" i="76" s="1"/>
  <c r="V101" i="76" a="1"/>
  <c r="V101" i="76" s="1"/>
  <c r="AL101" i="76" s="1"/>
  <c r="Q101" i="76"/>
  <c r="K101" i="76"/>
  <c r="W100" i="76" a="1"/>
  <c r="W100" i="76" s="1"/>
  <c r="AC100" i="76" s="1"/>
  <c r="V100" i="76" a="1"/>
  <c r="V100" i="76" s="1"/>
  <c r="AL100" i="76" s="1"/>
  <c r="Q100" i="76"/>
  <c r="K100" i="76"/>
  <c r="W99" i="76" a="1"/>
  <c r="W99" i="76" s="1"/>
  <c r="AC99" i="76" s="1"/>
  <c r="V99" i="76" a="1"/>
  <c r="V99" i="76" s="1"/>
  <c r="AL99" i="76" s="1"/>
  <c r="Q99" i="76"/>
  <c r="K99" i="76"/>
  <c r="W98" i="76" a="1"/>
  <c r="W98" i="76" s="1"/>
  <c r="AC98" i="76" s="1"/>
  <c r="V98" i="76" a="1"/>
  <c r="V98" i="76" s="1"/>
  <c r="AL98" i="76" s="1"/>
  <c r="Q98" i="76"/>
  <c r="K98" i="76"/>
  <c r="W97" i="76" a="1"/>
  <c r="W97" i="76" s="1"/>
  <c r="AC97" i="76" s="1"/>
  <c r="V97" i="76" a="1"/>
  <c r="V97" i="76" s="1"/>
  <c r="AL97" i="76" s="1"/>
  <c r="Q97" i="76"/>
  <c r="K97" i="76"/>
  <c r="W96" i="76" a="1"/>
  <c r="W96" i="76" s="1"/>
  <c r="AC96" i="76" s="1"/>
  <c r="V96" i="76" a="1"/>
  <c r="V96" i="76" s="1"/>
  <c r="AL96" i="76" s="1"/>
  <c r="Q96" i="76"/>
  <c r="K96" i="76"/>
  <c r="W95" i="76" a="1"/>
  <c r="W95" i="76" s="1"/>
  <c r="AC95" i="76" s="1"/>
  <c r="V95" i="76" a="1"/>
  <c r="V95" i="76" s="1"/>
  <c r="AL95" i="76" s="1"/>
  <c r="Q95" i="76"/>
  <c r="K95" i="76"/>
  <c r="W94" i="76" a="1"/>
  <c r="W94" i="76" s="1"/>
  <c r="AC94" i="76" s="1"/>
  <c r="V94" i="76" a="1"/>
  <c r="V94" i="76" s="1"/>
  <c r="AL94" i="76" s="1"/>
  <c r="Q94" i="76"/>
  <c r="K94" i="76"/>
  <c r="W93" i="76" a="1"/>
  <c r="W93" i="76" s="1"/>
  <c r="AC93" i="76" s="1"/>
  <c r="V93" i="76" a="1"/>
  <c r="V93" i="76" s="1"/>
  <c r="AL93" i="76" s="1"/>
  <c r="Q93" i="76"/>
  <c r="K93" i="76"/>
  <c r="W92" i="76" a="1"/>
  <c r="W92" i="76" s="1"/>
  <c r="AC92" i="76" s="1"/>
  <c r="V92" i="76" a="1"/>
  <c r="V92" i="76" s="1"/>
  <c r="AL92" i="76" s="1"/>
  <c r="Q92" i="76"/>
  <c r="K92" i="76"/>
  <c r="W91" i="76" a="1"/>
  <c r="W91" i="76" s="1"/>
  <c r="AC91" i="76" s="1"/>
  <c r="V91" i="76" a="1"/>
  <c r="V91" i="76" s="1"/>
  <c r="AL91" i="76" s="1"/>
  <c r="Q91" i="76"/>
  <c r="K91" i="76"/>
  <c r="W90" i="76" a="1"/>
  <c r="W90" i="76" s="1"/>
  <c r="AC90" i="76" s="1"/>
  <c r="V90" i="76" a="1"/>
  <c r="V90" i="76" s="1"/>
  <c r="AL90" i="76" s="1"/>
  <c r="Q90" i="76"/>
  <c r="K90" i="76"/>
  <c r="W89" i="76" a="1"/>
  <c r="W89" i="76" s="1"/>
  <c r="AC89" i="76" s="1"/>
  <c r="V89" i="76" a="1"/>
  <c r="V89" i="76" s="1"/>
  <c r="AL89" i="76" s="1"/>
  <c r="Q89" i="76"/>
  <c r="K89" i="76"/>
  <c r="W88" i="76" a="1"/>
  <c r="W88" i="76" s="1"/>
  <c r="AC88" i="76" s="1"/>
  <c r="V88" i="76" a="1"/>
  <c r="V88" i="76" s="1"/>
  <c r="AL88" i="76" s="1"/>
  <c r="Q88" i="76"/>
  <c r="K88" i="76"/>
  <c r="W87" i="76" a="1"/>
  <c r="W87" i="76" s="1"/>
  <c r="AC87" i="76" s="1"/>
  <c r="V87" i="76" a="1"/>
  <c r="V87" i="76" s="1"/>
  <c r="AL87" i="76" s="1"/>
  <c r="Q87" i="76"/>
  <c r="K87" i="76"/>
  <c r="W86" i="76" a="1"/>
  <c r="W86" i="76" s="1"/>
  <c r="AC86" i="76" s="1"/>
  <c r="V86" i="76" a="1"/>
  <c r="V86" i="76" s="1"/>
  <c r="AL86" i="76" s="1"/>
  <c r="Q86" i="76"/>
  <c r="K86" i="76"/>
  <c r="W85" i="76" a="1"/>
  <c r="W85" i="76" s="1"/>
  <c r="AC85" i="76" s="1"/>
  <c r="V85" i="76" a="1"/>
  <c r="V85" i="76" s="1"/>
  <c r="AL85" i="76" s="1"/>
  <c r="Q85" i="76"/>
  <c r="K85" i="76"/>
  <c r="W84" i="76" a="1"/>
  <c r="W84" i="76" s="1"/>
  <c r="AC84" i="76" s="1"/>
  <c r="V84" i="76" a="1"/>
  <c r="V84" i="76" s="1"/>
  <c r="AL84" i="76" s="1"/>
  <c r="Q84" i="76"/>
  <c r="K84" i="76"/>
  <c r="W83" i="76" a="1"/>
  <c r="W83" i="76" s="1"/>
  <c r="AC83" i="76" s="1"/>
  <c r="V83" i="76" a="1"/>
  <c r="V83" i="76" s="1"/>
  <c r="AL83" i="76" s="1"/>
  <c r="Q83" i="76"/>
  <c r="K83" i="76"/>
  <c r="W82" i="76" a="1"/>
  <c r="W82" i="76" s="1"/>
  <c r="AC82" i="76" s="1"/>
  <c r="V82" i="76" a="1"/>
  <c r="V82" i="76" s="1"/>
  <c r="AL82" i="76" s="1"/>
  <c r="Q82" i="76"/>
  <c r="K82" i="76"/>
  <c r="W81" i="76" a="1"/>
  <c r="W81" i="76" s="1"/>
  <c r="AC81" i="76" s="1"/>
  <c r="V81" i="76" a="1"/>
  <c r="V81" i="76" s="1"/>
  <c r="AL81" i="76" s="1"/>
  <c r="Q81" i="76"/>
  <c r="K81" i="76"/>
  <c r="W80" i="76" a="1"/>
  <c r="W80" i="76" s="1"/>
  <c r="AC80" i="76" s="1"/>
  <c r="V80" i="76" a="1"/>
  <c r="V80" i="76" s="1"/>
  <c r="AL80" i="76" s="1"/>
  <c r="Q80" i="76"/>
  <c r="K80" i="76"/>
  <c r="W79" i="76" a="1"/>
  <c r="W79" i="76" s="1"/>
  <c r="AC79" i="76" s="1"/>
  <c r="V79" i="76" a="1"/>
  <c r="V79" i="76" s="1"/>
  <c r="AL79" i="76" s="1"/>
  <c r="Q79" i="76"/>
  <c r="K79" i="76"/>
  <c r="W78" i="76" a="1"/>
  <c r="W78" i="76" s="1"/>
  <c r="AC78" i="76" s="1"/>
  <c r="V78" i="76" a="1"/>
  <c r="V78" i="76" s="1"/>
  <c r="AL78" i="76" s="1"/>
  <c r="Q78" i="76"/>
  <c r="K78" i="76"/>
  <c r="W77" i="76" a="1"/>
  <c r="W77" i="76" s="1"/>
  <c r="AC77" i="76" s="1"/>
  <c r="V77" i="76" a="1"/>
  <c r="V77" i="76" s="1"/>
  <c r="AL77" i="76" s="1"/>
  <c r="Q77" i="76"/>
  <c r="K77" i="76"/>
  <c r="W76" i="76" a="1"/>
  <c r="W76" i="76" s="1"/>
  <c r="AC76" i="76" s="1"/>
  <c r="V76" i="76" a="1"/>
  <c r="V76" i="76" s="1"/>
  <c r="AL76" i="76" s="1"/>
  <c r="Q76" i="76"/>
  <c r="K76" i="76"/>
  <c r="W75" i="76" a="1"/>
  <c r="W75" i="76" s="1"/>
  <c r="AC75" i="76" s="1"/>
  <c r="V75" i="76" a="1"/>
  <c r="V75" i="76" s="1"/>
  <c r="AL75" i="76" s="1"/>
  <c r="Q75" i="76"/>
  <c r="K75" i="76"/>
  <c r="W74" i="76" a="1"/>
  <c r="W74" i="76" s="1"/>
  <c r="AC74" i="76" s="1"/>
  <c r="V74" i="76" a="1"/>
  <c r="V74" i="76" s="1"/>
  <c r="AL74" i="76" s="1"/>
  <c r="Q74" i="76"/>
  <c r="K74" i="76"/>
  <c r="W73" i="76" a="1"/>
  <c r="W73" i="76" s="1"/>
  <c r="AC73" i="76" s="1"/>
  <c r="V73" i="76" a="1"/>
  <c r="V73" i="76" s="1"/>
  <c r="AL73" i="76" s="1"/>
  <c r="Q73" i="76"/>
  <c r="K73" i="76"/>
  <c r="W72" i="76" a="1"/>
  <c r="W72" i="76" s="1"/>
  <c r="AC72" i="76" s="1"/>
  <c r="V72" i="76" a="1"/>
  <c r="V72" i="76" s="1"/>
  <c r="AL72" i="76" s="1"/>
  <c r="Q72" i="76"/>
  <c r="K72" i="76"/>
  <c r="W71" i="76" a="1"/>
  <c r="W71" i="76" s="1"/>
  <c r="AC71" i="76" s="1"/>
  <c r="V71" i="76" a="1"/>
  <c r="V71" i="76" s="1"/>
  <c r="AL71" i="76" s="1"/>
  <c r="Q71" i="76"/>
  <c r="K71" i="76"/>
  <c r="W70" i="76" a="1"/>
  <c r="W70" i="76" s="1"/>
  <c r="AC70" i="76" s="1"/>
  <c r="V70" i="76" a="1"/>
  <c r="V70" i="76" s="1"/>
  <c r="AL70" i="76" s="1"/>
  <c r="Q70" i="76"/>
  <c r="K70" i="76"/>
  <c r="BH69" i="76"/>
  <c r="Z58" i="37" s="1"/>
  <c r="W69" i="76" a="1"/>
  <c r="W69" i="76" s="1"/>
  <c r="AC69" i="76" s="1"/>
  <c r="V69" i="76" a="1"/>
  <c r="V69" i="76" s="1"/>
  <c r="AL69" i="76" s="1"/>
  <c r="Q69" i="76"/>
  <c r="K69" i="76"/>
  <c r="W68" i="76" a="1"/>
  <c r="W68" i="76" s="1"/>
  <c r="AC68" i="76" s="1"/>
  <c r="V68" i="76" a="1"/>
  <c r="V68" i="76" s="1"/>
  <c r="AL68" i="76" s="1"/>
  <c r="Q68" i="76"/>
  <c r="K68" i="76"/>
  <c r="W67" i="76" a="1"/>
  <c r="W67" i="76" s="1"/>
  <c r="AC67" i="76" s="1"/>
  <c r="V67" i="76" a="1"/>
  <c r="V67" i="76" s="1"/>
  <c r="AL67" i="76" s="1"/>
  <c r="Q67" i="76"/>
  <c r="K67" i="76"/>
  <c r="W66" i="76" a="1"/>
  <c r="W66" i="76" s="1"/>
  <c r="AC66" i="76" s="1"/>
  <c r="V66" i="76" a="1"/>
  <c r="V66" i="76" s="1"/>
  <c r="AL66" i="76" s="1"/>
  <c r="Q66" i="76"/>
  <c r="K66" i="76"/>
  <c r="W65" i="76" a="1"/>
  <c r="W65" i="76" s="1"/>
  <c r="AC65" i="76" s="1"/>
  <c r="V65" i="76" a="1"/>
  <c r="V65" i="76" s="1"/>
  <c r="AL65" i="76" s="1"/>
  <c r="Q65" i="76"/>
  <c r="K65" i="76"/>
  <c r="W64" i="76" a="1"/>
  <c r="W64" i="76" s="1"/>
  <c r="AC64" i="76" s="1"/>
  <c r="V64" i="76" a="1"/>
  <c r="V64" i="76" s="1"/>
  <c r="AL64" i="76" s="1"/>
  <c r="Q64" i="76"/>
  <c r="K64" i="76"/>
  <c r="W63" i="76" a="1"/>
  <c r="W63" i="76" s="1"/>
  <c r="AC63" i="76" s="1"/>
  <c r="V63" i="76" a="1"/>
  <c r="V63" i="76" s="1"/>
  <c r="AL63" i="76" s="1"/>
  <c r="Q63" i="76"/>
  <c r="K63" i="76"/>
  <c r="W62" i="76" a="1"/>
  <c r="W62" i="76" s="1"/>
  <c r="AC62" i="76" s="1"/>
  <c r="V62" i="76" a="1"/>
  <c r="V62" i="76" s="1"/>
  <c r="AL62" i="76" s="1"/>
  <c r="Q62" i="76"/>
  <c r="K62" i="76"/>
  <c r="W61" i="76" a="1"/>
  <c r="W61" i="76" s="1"/>
  <c r="AC61" i="76" s="1"/>
  <c r="V61" i="76" a="1"/>
  <c r="V61" i="76" s="1"/>
  <c r="AL61" i="76" s="1"/>
  <c r="Q61" i="76"/>
  <c r="K61" i="76"/>
  <c r="W60" i="76" a="1"/>
  <c r="W60" i="76" s="1"/>
  <c r="AC60" i="76" s="1"/>
  <c r="V60" i="76" a="1"/>
  <c r="V60" i="76" s="1"/>
  <c r="AL60" i="76" s="1"/>
  <c r="Q60" i="76"/>
  <c r="K60" i="76"/>
  <c r="W59" i="76" a="1"/>
  <c r="W59" i="76" s="1"/>
  <c r="AC59" i="76" s="1"/>
  <c r="V59" i="76" a="1"/>
  <c r="V59" i="76" s="1"/>
  <c r="AL59" i="76" s="1"/>
  <c r="Q59" i="76"/>
  <c r="K59" i="76"/>
  <c r="W58" i="76" a="1"/>
  <c r="W58" i="76" s="1"/>
  <c r="AC58" i="76" s="1"/>
  <c r="V58" i="76" a="1"/>
  <c r="V58" i="76" s="1"/>
  <c r="AL58" i="76" s="1"/>
  <c r="Q58" i="76"/>
  <c r="K58" i="76"/>
  <c r="W57" i="76" a="1"/>
  <c r="W57" i="76" s="1"/>
  <c r="AC57" i="76" s="1"/>
  <c r="V57" i="76" a="1"/>
  <c r="V57" i="76" s="1"/>
  <c r="AL57" i="76" s="1"/>
  <c r="Q57" i="76"/>
  <c r="K57" i="76"/>
  <c r="W56" i="76" a="1"/>
  <c r="W56" i="76" s="1"/>
  <c r="AC56" i="76" s="1"/>
  <c r="V56" i="76" a="1"/>
  <c r="V56" i="76" s="1"/>
  <c r="AL56" i="76" s="1"/>
  <c r="Q56" i="76"/>
  <c r="K56" i="76"/>
  <c r="W55" i="76" a="1"/>
  <c r="W55" i="76" s="1"/>
  <c r="AC55" i="76" s="1"/>
  <c r="V55" i="76" a="1"/>
  <c r="V55" i="76" s="1"/>
  <c r="AL55" i="76" s="1"/>
  <c r="Q55" i="76"/>
  <c r="K55" i="76"/>
  <c r="W54" i="76" a="1"/>
  <c r="W54" i="76" s="1"/>
  <c r="AC54" i="76" s="1"/>
  <c r="V54" i="76" a="1"/>
  <c r="V54" i="76" s="1"/>
  <c r="AL54" i="76" s="1"/>
  <c r="Q54" i="76"/>
  <c r="K54" i="76"/>
  <c r="W53" i="76" a="1"/>
  <c r="W53" i="76" s="1"/>
  <c r="AC53" i="76" s="1"/>
  <c r="V53" i="76" a="1"/>
  <c r="V53" i="76" s="1"/>
  <c r="AL53" i="76" s="1"/>
  <c r="Q53" i="76"/>
  <c r="K53" i="76"/>
  <c r="W52" i="76" a="1"/>
  <c r="W52" i="76" s="1"/>
  <c r="AC52" i="76" s="1"/>
  <c r="V52" i="76" a="1"/>
  <c r="V52" i="76" s="1"/>
  <c r="AL52" i="76" s="1"/>
  <c r="Q52" i="76"/>
  <c r="K52" i="76"/>
  <c r="W51" i="76" a="1"/>
  <c r="W51" i="76" s="1"/>
  <c r="AC51" i="76" s="1"/>
  <c r="V51" i="76" a="1"/>
  <c r="V51" i="76" s="1"/>
  <c r="AL51" i="76" s="1"/>
  <c r="Q51" i="76"/>
  <c r="K51" i="76"/>
  <c r="W50" i="76" a="1"/>
  <c r="W50" i="76" s="1"/>
  <c r="AC50" i="76" s="1"/>
  <c r="V50" i="76" a="1"/>
  <c r="V50" i="76" s="1"/>
  <c r="AL50" i="76" s="1"/>
  <c r="Q50" i="76"/>
  <c r="K50" i="76"/>
  <c r="W49" i="76" a="1"/>
  <c r="W49" i="76" s="1"/>
  <c r="AC49" i="76" s="1"/>
  <c r="V49" i="76" a="1"/>
  <c r="V49" i="76" s="1"/>
  <c r="AL49" i="76" s="1"/>
  <c r="Q49" i="76"/>
  <c r="K49" i="76"/>
  <c r="W48" i="76" a="1"/>
  <c r="W48" i="76" s="1"/>
  <c r="AC48" i="76" s="1"/>
  <c r="V48" i="76" a="1"/>
  <c r="V48" i="76" s="1"/>
  <c r="AL48" i="76" s="1"/>
  <c r="Q48" i="76"/>
  <c r="K48" i="76"/>
  <c r="W47" i="76" a="1"/>
  <c r="W47" i="76" s="1"/>
  <c r="AC47" i="76" s="1"/>
  <c r="V47" i="76" a="1"/>
  <c r="V47" i="76" s="1"/>
  <c r="AL47" i="76" s="1"/>
  <c r="Q47" i="76"/>
  <c r="K47" i="76"/>
  <c r="W46" i="76" a="1"/>
  <c r="W46" i="76" s="1"/>
  <c r="AC46" i="76" s="1"/>
  <c r="V46" i="76" a="1"/>
  <c r="V46" i="76" s="1"/>
  <c r="AL46" i="76" s="1"/>
  <c r="Q46" i="76"/>
  <c r="K46" i="76"/>
  <c r="W45" i="76" a="1"/>
  <c r="W45" i="76" s="1"/>
  <c r="AC45" i="76" s="1"/>
  <c r="V45" i="76" a="1"/>
  <c r="V45" i="76" s="1"/>
  <c r="AL45" i="76" s="1"/>
  <c r="Q45" i="76"/>
  <c r="K45" i="76"/>
  <c r="W44" i="76" a="1"/>
  <c r="W44" i="76" s="1"/>
  <c r="AC44" i="76" s="1"/>
  <c r="V44" i="76" a="1"/>
  <c r="V44" i="76" s="1"/>
  <c r="AL44" i="76" s="1"/>
  <c r="Q44" i="76"/>
  <c r="K44" i="76"/>
  <c r="W43" i="76" a="1"/>
  <c r="W43" i="76" s="1"/>
  <c r="AC43" i="76" s="1"/>
  <c r="V43" i="76" a="1"/>
  <c r="V43" i="76" s="1"/>
  <c r="AL43" i="76" s="1"/>
  <c r="Q43" i="76"/>
  <c r="K43" i="76"/>
  <c r="W42" i="76" a="1"/>
  <c r="W42" i="76" s="1"/>
  <c r="AC42" i="76" s="1"/>
  <c r="V42" i="76" a="1"/>
  <c r="V42" i="76" s="1"/>
  <c r="AL42" i="76" s="1"/>
  <c r="Q42" i="76"/>
  <c r="K42" i="76"/>
  <c r="W41" i="76" a="1"/>
  <c r="W41" i="76" s="1"/>
  <c r="AC41" i="76" s="1"/>
  <c r="V41" i="76" a="1"/>
  <c r="V41" i="76" s="1"/>
  <c r="AL41" i="76" s="1"/>
  <c r="Q41" i="76"/>
  <c r="K41" i="76"/>
  <c r="W40" i="76" a="1"/>
  <c r="W40" i="76" s="1"/>
  <c r="AC40" i="76" s="1"/>
  <c r="V40" i="76" a="1"/>
  <c r="V40" i="76" s="1"/>
  <c r="AL40" i="76" s="1"/>
  <c r="Q40" i="76"/>
  <c r="K40" i="76"/>
  <c r="W39" i="76" a="1"/>
  <c r="W39" i="76" s="1"/>
  <c r="AC39" i="76" s="1"/>
  <c r="V39" i="76" a="1"/>
  <c r="V39" i="76" s="1"/>
  <c r="AL39" i="76" s="1"/>
  <c r="Q39" i="76"/>
  <c r="K39" i="76"/>
  <c r="W38" i="76" a="1"/>
  <c r="W38" i="76" s="1"/>
  <c r="AC38" i="76" s="1"/>
  <c r="V38" i="76" a="1"/>
  <c r="V38" i="76" s="1"/>
  <c r="AL38" i="76" s="1"/>
  <c r="Q38" i="76"/>
  <c r="K38" i="76"/>
  <c r="W37" i="76" a="1"/>
  <c r="W37" i="76" s="1"/>
  <c r="AC37" i="76" s="1"/>
  <c r="V37" i="76" a="1"/>
  <c r="V37" i="76" s="1"/>
  <c r="AL37" i="76" s="1"/>
  <c r="Q37" i="76"/>
  <c r="K37" i="76"/>
  <c r="W36" i="76" a="1"/>
  <c r="W36" i="76" s="1"/>
  <c r="AC36" i="76" s="1"/>
  <c r="V36" i="76" a="1"/>
  <c r="V36" i="76" s="1"/>
  <c r="AL36" i="76" s="1"/>
  <c r="Q36" i="76"/>
  <c r="K36" i="76"/>
  <c r="W35" i="76" a="1"/>
  <c r="W35" i="76" s="1"/>
  <c r="AC35" i="76" s="1"/>
  <c r="V35" i="76" a="1"/>
  <c r="V35" i="76" s="1"/>
  <c r="AL35" i="76" s="1"/>
  <c r="Q35" i="76"/>
  <c r="K35" i="76"/>
  <c r="W34" i="76" a="1"/>
  <c r="W34" i="76" s="1"/>
  <c r="AC34" i="76" s="1"/>
  <c r="V34" i="76" a="1"/>
  <c r="V34" i="76" s="1"/>
  <c r="AL34" i="76" s="1"/>
  <c r="Q34" i="76"/>
  <c r="K34" i="76"/>
  <c r="W33" i="76" a="1"/>
  <c r="W33" i="76" s="1"/>
  <c r="AC33" i="76" s="1"/>
  <c r="V33" i="76" a="1"/>
  <c r="V33" i="76" s="1"/>
  <c r="AL33" i="76" s="1"/>
  <c r="Q33" i="76"/>
  <c r="K33" i="76"/>
  <c r="W32" i="76" a="1"/>
  <c r="W32" i="76" s="1"/>
  <c r="AC32" i="76" s="1"/>
  <c r="V32" i="76" a="1"/>
  <c r="V32" i="76" s="1"/>
  <c r="AL32" i="76" s="1"/>
  <c r="Q32" i="76"/>
  <c r="K32" i="76"/>
  <c r="W31" i="76" a="1"/>
  <c r="W31" i="76" s="1"/>
  <c r="AC31" i="76" s="1"/>
  <c r="V31" i="76" a="1"/>
  <c r="V31" i="76" s="1"/>
  <c r="AL31" i="76" s="1"/>
  <c r="Q31" i="76"/>
  <c r="K31" i="76"/>
  <c r="W30" i="76" a="1"/>
  <c r="W30" i="76" s="1"/>
  <c r="AC30" i="76" s="1"/>
  <c r="V30" i="76" a="1"/>
  <c r="V30" i="76" s="1"/>
  <c r="AL30" i="76" s="1"/>
  <c r="Q30" i="76"/>
  <c r="K30" i="76"/>
  <c r="W29" i="76" a="1"/>
  <c r="W29" i="76" s="1"/>
  <c r="AC29" i="76" s="1"/>
  <c r="V29" i="76" a="1"/>
  <c r="V29" i="76" s="1"/>
  <c r="AL29" i="76" s="1"/>
  <c r="Q29" i="76"/>
  <c r="K29" i="76"/>
  <c r="W28" i="76" a="1"/>
  <c r="W28" i="76" s="1"/>
  <c r="AC28" i="76" s="1"/>
  <c r="V28" i="76" a="1"/>
  <c r="V28" i="76" s="1"/>
  <c r="AL28" i="76" s="1"/>
  <c r="Q28" i="76"/>
  <c r="K28" i="76"/>
  <c r="W27" i="76" a="1"/>
  <c r="W27" i="76" s="1"/>
  <c r="AC27" i="76" s="1"/>
  <c r="V27" i="76" a="1"/>
  <c r="V27" i="76" s="1"/>
  <c r="AL27" i="76" s="1"/>
  <c r="Q27" i="76"/>
  <c r="K27" i="76"/>
  <c r="W26" i="76" a="1"/>
  <c r="W26" i="76" s="1"/>
  <c r="AC26" i="76" s="1"/>
  <c r="V26" i="76" a="1"/>
  <c r="V26" i="76" s="1"/>
  <c r="AL26" i="76" s="1"/>
  <c r="Q26" i="76"/>
  <c r="K26" i="76"/>
  <c r="W25" i="76" a="1"/>
  <c r="W25" i="76" s="1"/>
  <c r="AC25" i="76" s="1"/>
  <c r="V25" i="76" a="1"/>
  <c r="V25" i="76" s="1"/>
  <c r="AL25" i="76" s="1"/>
  <c r="Q25" i="76"/>
  <c r="K25" i="76"/>
  <c r="W24" i="76" a="1"/>
  <c r="W24" i="76" s="1"/>
  <c r="AC24" i="76" s="1"/>
  <c r="V24" i="76" a="1"/>
  <c r="V24" i="76" s="1"/>
  <c r="AL24" i="76" s="1"/>
  <c r="Q24" i="76"/>
  <c r="K24" i="76"/>
  <c r="W23" i="76" a="1"/>
  <c r="W23" i="76" s="1"/>
  <c r="AC23" i="76" s="1"/>
  <c r="V23" i="76" a="1"/>
  <c r="V23" i="76" s="1"/>
  <c r="AL23" i="76" s="1"/>
  <c r="Q23" i="76"/>
  <c r="K23" i="76"/>
  <c r="W22" i="76" a="1"/>
  <c r="W22" i="76" s="1"/>
  <c r="AC22" i="76" s="1"/>
  <c r="V22" i="76" a="1"/>
  <c r="V22" i="76" s="1"/>
  <c r="AL22" i="76" s="1"/>
  <c r="Q22" i="76"/>
  <c r="K22" i="76"/>
  <c r="W21" i="76" a="1"/>
  <c r="W21" i="76" s="1"/>
  <c r="AC21" i="76" s="1"/>
  <c r="V21" i="76" a="1"/>
  <c r="V21" i="76" s="1"/>
  <c r="AL21" i="76" s="1"/>
  <c r="Q21" i="76"/>
  <c r="K21" i="76"/>
  <c r="W20" i="76" a="1"/>
  <c r="W20" i="76" s="1"/>
  <c r="AC20" i="76" s="1"/>
  <c r="V20" i="76" a="1"/>
  <c r="V20" i="76" s="1"/>
  <c r="AL20" i="76" s="1"/>
  <c r="Q20" i="76"/>
  <c r="K20" i="76"/>
  <c r="W19" i="76" a="1"/>
  <c r="W19" i="76" s="1"/>
  <c r="AC19" i="76" s="1"/>
  <c r="V19" i="76" a="1"/>
  <c r="V19" i="76" s="1"/>
  <c r="AL19" i="76" s="1"/>
  <c r="Q19" i="76"/>
  <c r="K19" i="76"/>
  <c r="W18" i="76" a="1"/>
  <c r="W18" i="76" s="1"/>
  <c r="AC18" i="76" s="1"/>
  <c r="V18" i="76" a="1"/>
  <c r="V18" i="76" s="1"/>
  <c r="AL18" i="76" s="1"/>
  <c r="Q18" i="76"/>
  <c r="K18" i="76"/>
  <c r="W17" i="76" a="1"/>
  <c r="W17" i="76" s="1"/>
  <c r="AC17" i="76" s="1"/>
  <c r="V17" i="76" a="1"/>
  <c r="V17" i="76" s="1"/>
  <c r="AL17" i="76" s="1"/>
  <c r="Q17" i="76"/>
  <c r="K17" i="76"/>
  <c r="W16" i="76" a="1"/>
  <c r="W16" i="76" s="1"/>
  <c r="AC16" i="76" s="1"/>
  <c r="V16" i="76" a="1"/>
  <c r="V16" i="76" s="1"/>
  <c r="AL16" i="76" s="1"/>
  <c r="Q16" i="76"/>
  <c r="K16" i="76"/>
  <c r="W15" i="76" a="1"/>
  <c r="W15" i="76" s="1"/>
  <c r="AC15" i="76" s="1"/>
  <c r="V15" i="76" a="1"/>
  <c r="V15" i="76" s="1"/>
  <c r="AL15" i="76" s="1"/>
  <c r="Q15" i="76"/>
  <c r="K15" i="76"/>
  <c r="W14" i="76" a="1"/>
  <c r="W14" i="76" s="1"/>
  <c r="AC14" i="76" s="1"/>
  <c r="V14" i="76" a="1"/>
  <c r="V14" i="76" s="1"/>
  <c r="AL14" i="76" s="1"/>
  <c r="Q14" i="76"/>
  <c r="K14" i="76"/>
  <c r="W13" i="76" a="1"/>
  <c r="W13" i="76" s="1"/>
  <c r="AC13" i="76" s="1"/>
  <c r="V13" i="76" a="1"/>
  <c r="V13" i="76" s="1"/>
  <c r="AL13" i="76" s="1"/>
  <c r="Q13" i="76"/>
  <c r="K13" i="76"/>
  <c r="W12" i="76" a="1"/>
  <c r="W12" i="76" s="1"/>
  <c r="AC12" i="76" s="1"/>
  <c r="V12" i="76" a="1"/>
  <c r="V12" i="76" s="1"/>
  <c r="AL12" i="76" s="1"/>
  <c r="Q12" i="76"/>
  <c r="K12" i="76"/>
  <c r="W11" i="76" a="1"/>
  <c r="W11" i="76" s="1"/>
  <c r="AC11" i="76" s="1"/>
  <c r="V11" i="76" a="1"/>
  <c r="V11" i="76" s="1"/>
  <c r="AL11" i="76" s="1"/>
  <c r="Q11" i="76"/>
  <c r="K11" i="76"/>
  <c r="W10" i="76" a="1"/>
  <c r="W10" i="76" s="1"/>
  <c r="AC10" i="76" s="1"/>
  <c r="V10" i="76" a="1"/>
  <c r="V10" i="76" s="1"/>
  <c r="AL10" i="76" s="1"/>
  <c r="Q10" i="76"/>
  <c r="K10" i="76"/>
  <c r="AR3" i="76"/>
  <c r="H3" i="76"/>
  <c r="M38" i="75" a="1"/>
  <c r="M38" i="75" s="1"/>
  <c r="L36" i="75" s="1"/>
  <c r="W209" i="74" a="1"/>
  <c r="W209" i="74" s="1"/>
  <c r="AC209" i="74" s="1"/>
  <c r="V209" i="74" a="1"/>
  <c r="V209" i="74" s="1"/>
  <c r="AL209" i="74" s="1"/>
  <c r="Q209" i="74"/>
  <c r="K209" i="74"/>
  <c r="W208" i="74" a="1"/>
  <c r="W208" i="74" s="1"/>
  <c r="AC208" i="74" s="1"/>
  <c r="V208" i="74" a="1"/>
  <c r="V208" i="74" s="1"/>
  <c r="AL208" i="74" s="1"/>
  <c r="Q208" i="74"/>
  <c r="K208" i="74"/>
  <c r="W207" i="74" a="1"/>
  <c r="W207" i="74" s="1"/>
  <c r="AC207" i="74" s="1"/>
  <c r="V207" i="74" a="1"/>
  <c r="V207" i="74" s="1"/>
  <c r="AL207" i="74" s="1"/>
  <c r="Q207" i="74"/>
  <c r="K207" i="74"/>
  <c r="W206" i="74" a="1"/>
  <c r="W206" i="74" s="1"/>
  <c r="AC206" i="74" s="1"/>
  <c r="V206" i="74" a="1"/>
  <c r="V206" i="74" s="1"/>
  <c r="AL206" i="74" s="1"/>
  <c r="Q206" i="74"/>
  <c r="K206" i="74"/>
  <c r="W205" i="74" a="1"/>
  <c r="W205" i="74" s="1"/>
  <c r="AC205" i="74" s="1"/>
  <c r="V205" i="74" a="1"/>
  <c r="V205" i="74" s="1"/>
  <c r="AL205" i="74" s="1"/>
  <c r="Q205" i="74"/>
  <c r="K205" i="74"/>
  <c r="W204" i="74" a="1"/>
  <c r="W204" i="74" s="1"/>
  <c r="AC204" i="74" s="1"/>
  <c r="V204" i="74" a="1"/>
  <c r="V204" i="74" s="1"/>
  <c r="AL204" i="74" s="1"/>
  <c r="Q204" i="74"/>
  <c r="K204" i="74"/>
  <c r="W203" i="74" a="1"/>
  <c r="W203" i="74" s="1"/>
  <c r="AC203" i="74" s="1"/>
  <c r="V203" i="74" a="1"/>
  <c r="V203" i="74" s="1"/>
  <c r="AL203" i="74" s="1"/>
  <c r="Q203" i="74"/>
  <c r="K203" i="74"/>
  <c r="W202" i="74" a="1"/>
  <c r="W202" i="74" s="1"/>
  <c r="AC202" i="74" s="1"/>
  <c r="V202" i="74" a="1"/>
  <c r="V202" i="74" s="1"/>
  <c r="AL202" i="74" s="1"/>
  <c r="Q202" i="74"/>
  <c r="K202" i="74"/>
  <c r="W201" i="74" a="1"/>
  <c r="W201" i="74" s="1"/>
  <c r="AC201" i="74" s="1"/>
  <c r="V201" i="74" a="1"/>
  <c r="V201" i="74" s="1"/>
  <c r="AL201" i="74" s="1"/>
  <c r="Q201" i="74"/>
  <c r="K201" i="74"/>
  <c r="W200" i="74" a="1"/>
  <c r="W200" i="74" s="1"/>
  <c r="AC200" i="74" s="1"/>
  <c r="V200" i="74" a="1"/>
  <c r="V200" i="74" s="1"/>
  <c r="AL200" i="74" s="1"/>
  <c r="Q200" i="74"/>
  <c r="K200" i="74"/>
  <c r="W199" i="74" a="1"/>
  <c r="W199" i="74" s="1"/>
  <c r="AC199" i="74" s="1"/>
  <c r="V199" i="74" a="1"/>
  <c r="V199" i="74" s="1"/>
  <c r="AL199" i="74" s="1"/>
  <c r="Q199" i="74"/>
  <c r="K199" i="74"/>
  <c r="W198" i="74" a="1"/>
  <c r="W198" i="74" s="1"/>
  <c r="AC198" i="74" s="1"/>
  <c r="V198" i="74" a="1"/>
  <c r="V198" i="74" s="1"/>
  <c r="AL198" i="74" s="1"/>
  <c r="Q198" i="74"/>
  <c r="K198" i="74"/>
  <c r="W197" i="74" a="1"/>
  <c r="W197" i="74" s="1"/>
  <c r="AC197" i="74" s="1"/>
  <c r="V197" i="74" a="1"/>
  <c r="V197" i="74" s="1"/>
  <c r="AL197" i="74" s="1"/>
  <c r="Q197" i="74"/>
  <c r="K197" i="74"/>
  <c r="W196" i="74" a="1"/>
  <c r="W196" i="74" s="1"/>
  <c r="AC196" i="74" s="1"/>
  <c r="V196" i="74" a="1"/>
  <c r="V196" i="74" s="1"/>
  <c r="AL196" i="74" s="1"/>
  <c r="Q196" i="74"/>
  <c r="K196" i="74"/>
  <c r="W195" i="74" a="1"/>
  <c r="W195" i="74" s="1"/>
  <c r="AC195" i="74" s="1"/>
  <c r="V195" i="74" a="1"/>
  <c r="V195" i="74" s="1"/>
  <c r="AL195" i="74" s="1"/>
  <c r="Q195" i="74"/>
  <c r="K195" i="74"/>
  <c r="W194" i="74" a="1"/>
  <c r="W194" i="74" s="1"/>
  <c r="AC194" i="74" s="1"/>
  <c r="V194" i="74" a="1"/>
  <c r="V194" i="74" s="1"/>
  <c r="AL194" i="74" s="1"/>
  <c r="Q194" i="74"/>
  <c r="K194" i="74"/>
  <c r="W193" i="74" a="1"/>
  <c r="W193" i="74" s="1"/>
  <c r="AC193" i="74" s="1"/>
  <c r="V193" i="74" a="1"/>
  <c r="V193" i="74" s="1"/>
  <c r="AL193" i="74" s="1"/>
  <c r="Q193" i="74"/>
  <c r="K193" i="74"/>
  <c r="W192" i="74" a="1"/>
  <c r="W192" i="74" s="1"/>
  <c r="AC192" i="74" s="1"/>
  <c r="V192" i="74" a="1"/>
  <c r="V192" i="74" s="1"/>
  <c r="AL192" i="74" s="1"/>
  <c r="Q192" i="74"/>
  <c r="K192" i="74"/>
  <c r="W191" i="74" a="1"/>
  <c r="W191" i="74" s="1"/>
  <c r="AC191" i="74" s="1"/>
  <c r="V191" i="74" a="1"/>
  <c r="V191" i="74" s="1"/>
  <c r="AL191" i="74" s="1"/>
  <c r="Q191" i="74"/>
  <c r="K191" i="74"/>
  <c r="W190" i="74" a="1"/>
  <c r="W190" i="74" s="1"/>
  <c r="AC190" i="74" s="1"/>
  <c r="V190" i="74" a="1"/>
  <c r="V190" i="74" s="1"/>
  <c r="AL190" i="74" s="1"/>
  <c r="Q190" i="74"/>
  <c r="K190" i="74"/>
  <c r="W189" i="74" a="1"/>
  <c r="W189" i="74" s="1"/>
  <c r="AC189" i="74" s="1"/>
  <c r="V189" i="74" a="1"/>
  <c r="V189" i="74" s="1"/>
  <c r="AL189" i="74" s="1"/>
  <c r="Q189" i="74"/>
  <c r="K189" i="74"/>
  <c r="W188" i="74" a="1"/>
  <c r="W188" i="74" s="1"/>
  <c r="AC188" i="74" s="1"/>
  <c r="V188" i="74" a="1"/>
  <c r="V188" i="74" s="1"/>
  <c r="AL188" i="74" s="1"/>
  <c r="Q188" i="74"/>
  <c r="K188" i="74"/>
  <c r="W187" i="74" a="1"/>
  <c r="W187" i="74" s="1"/>
  <c r="AC187" i="74" s="1"/>
  <c r="V187" i="74" a="1"/>
  <c r="V187" i="74" s="1"/>
  <c r="AL187" i="74" s="1"/>
  <c r="Q187" i="74"/>
  <c r="K187" i="74"/>
  <c r="W186" i="74" a="1"/>
  <c r="W186" i="74" s="1"/>
  <c r="AC186" i="74" s="1"/>
  <c r="V186" i="74" a="1"/>
  <c r="V186" i="74" s="1"/>
  <c r="AL186" i="74" s="1"/>
  <c r="Q186" i="74"/>
  <c r="K186" i="74"/>
  <c r="W185" i="74" a="1"/>
  <c r="W185" i="74" s="1"/>
  <c r="AC185" i="74" s="1"/>
  <c r="V185" i="74" a="1"/>
  <c r="V185" i="74" s="1"/>
  <c r="AL185" i="74" s="1"/>
  <c r="Q185" i="74"/>
  <c r="K185" i="74"/>
  <c r="W184" i="74" a="1"/>
  <c r="W184" i="74" s="1"/>
  <c r="AC184" i="74" s="1"/>
  <c r="V184" i="74" a="1"/>
  <c r="V184" i="74" s="1"/>
  <c r="AL184" i="74" s="1"/>
  <c r="Q184" i="74"/>
  <c r="K184" i="74"/>
  <c r="W183" i="74" a="1"/>
  <c r="W183" i="74" s="1"/>
  <c r="AC183" i="74" s="1"/>
  <c r="V183" i="74" a="1"/>
  <c r="V183" i="74" s="1"/>
  <c r="AL183" i="74" s="1"/>
  <c r="Q183" i="74"/>
  <c r="K183" i="74"/>
  <c r="W182" i="74" a="1"/>
  <c r="W182" i="74" s="1"/>
  <c r="AC182" i="74" s="1"/>
  <c r="V182" i="74" a="1"/>
  <c r="V182" i="74" s="1"/>
  <c r="AL182" i="74" s="1"/>
  <c r="Q182" i="74"/>
  <c r="K182" i="74"/>
  <c r="W181" i="74" a="1"/>
  <c r="W181" i="74" s="1"/>
  <c r="AC181" i="74" s="1"/>
  <c r="V181" i="74" a="1"/>
  <c r="V181" i="74" s="1"/>
  <c r="AL181" i="74" s="1"/>
  <c r="Q181" i="74"/>
  <c r="K181" i="74"/>
  <c r="W180" i="74" a="1"/>
  <c r="W180" i="74" s="1"/>
  <c r="AC180" i="74" s="1"/>
  <c r="V180" i="74" a="1"/>
  <c r="V180" i="74" s="1"/>
  <c r="AL180" i="74" s="1"/>
  <c r="Q180" i="74"/>
  <c r="K180" i="74"/>
  <c r="W179" i="74" a="1"/>
  <c r="W179" i="74" s="1"/>
  <c r="AC179" i="74" s="1"/>
  <c r="V179" i="74" a="1"/>
  <c r="V179" i="74" s="1"/>
  <c r="AL179" i="74" s="1"/>
  <c r="Q179" i="74"/>
  <c r="K179" i="74"/>
  <c r="W178" i="74" a="1"/>
  <c r="W178" i="74" s="1"/>
  <c r="AC178" i="74" s="1"/>
  <c r="V178" i="74" a="1"/>
  <c r="V178" i="74" s="1"/>
  <c r="AL178" i="74" s="1"/>
  <c r="Q178" i="74"/>
  <c r="K178" i="74"/>
  <c r="W177" i="74" a="1"/>
  <c r="W177" i="74" s="1"/>
  <c r="AC177" i="74" s="1"/>
  <c r="V177" i="74" a="1"/>
  <c r="V177" i="74" s="1"/>
  <c r="AL177" i="74" s="1"/>
  <c r="Q177" i="74"/>
  <c r="K177" i="74"/>
  <c r="W176" i="74" a="1"/>
  <c r="W176" i="74" s="1"/>
  <c r="AC176" i="74" s="1"/>
  <c r="V176" i="74" a="1"/>
  <c r="V176" i="74" s="1"/>
  <c r="AL176" i="74" s="1"/>
  <c r="Q176" i="74"/>
  <c r="K176" i="74"/>
  <c r="W175" i="74" a="1"/>
  <c r="W175" i="74" s="1"/>
  <c r="AC175" i="74" s="1"/>
  <c r="V175" i="74" a="1"/>
  <c r="V175" i="74" s="1"/>
  <c r="AL175" i="74" s="1"/>
  <c r="Q175" i="74"/>
  <c r="K175" i="74"/>
  <c r="W174" i="74" a="1"/>
  <c r="W174" i="74" s="1"/>
  <c r="AC174" i="74" s="1"/>
  <c r="V174" i="74" a="1"/>
  <c r="V174" i="74" s="1"/>
  <c r="AL174" i="74" s="1"/>
  <c r="Q174" i="74"/>
  <c r="K174" i="74"/>
  <c r="W173" i="74" a="1"/>
  <c r="W173" i="74" s="1"/>
  <c r="AC173" i="74" s="1"/>
  <c r="V173" i="74" a="1"/>
  <c r="V173" i="74" s="1"/>
  <c r="AL173" i="74" s="1"/>
  <c r="Q173" i="74"/>
  <c r="K173" i="74"/>
  <c r="W172" i="74" a="1"/>
  <c r="W172" i="74" s="1"/>
  <c r="AC172" i="74" s="1"/>
  <c r="V172" i="74" a="1"/>
  <c r="V172" i="74" s="1"/>
  <c r="AL172" i="74" s="1"/>
  <c r="Q172" i="74"/>
  <c r="K172" i="74"/>
  <c r="W171" i="74" a="1"/>
  <c r="W171" i="74" s="1"/>
  <c r="AC171" i="74" s="1"/>
  <c r="V171" i="74" a="1"/>
  <c r="V171" i="74" s="1"/>
  <c r="AL171" i="74" s="1"/>
  <c r="Q171" i="74"/>
  <c r="K171" i="74"/>
  <c r="W170" i="74" a="1"/>
  <c r="W170" i="74" s="1"/>
  <c r="AC170" i="74" s="1"/>
  <c r="V170" i="74" a="1"/>
  <c r="V170" i="74" s="1"/>
  <c r="AL170" i="74" s="1"/>
  <c r="Q170" i="74"/>
  <c r="K170" i="74"/>
  <c r="W169" i="74" a="1"/>
  <c r="W169" i="74" s="1"/>
  <c r="AC169" i="74" s="1"/>
  <c r="V169" i="74" a="1"/>
  <c r="V169" i="74" s="1"/>
  <c r="AL169" i="74" s="1"/>
  <c r="Q169" i="74"/>
  <c r="K169" i="74"/>
  <c r="W168" i="74" a="1"/>
  <c r="W168" i="74" s="1"/>
  <c r="AC168" i="74" s="1"/>
  <c r="V168" i="74" a="1"/>
  <c r="V168" i="74" s="1"/>
  <c r="AL168" i="74" s="1"/>
  <c r="Q168" i="74"/>
  <c r="K168" i="74"/>
  <c r="W167" i="74" a="1"/>
  <c r="W167" i="74" s="1"/>
  <c r="AC167" i="74" s="1"/>
  <c r="V167" i="74" a="1"/>
  <c r="V167" i="74" s="1"/>
  <c r="AL167" i="74" s="1"/>
  <c r="Q167" i="74"/>
  <c r="K167" i="74"/>
  <c r="W166" i="74" a="1"/>
  <c r="W166" i="74" s="1"/>
  <c r="AC166" i="74" s="1"/>
  <c r="V166" i="74" a="1"/>
  <c r="V166" i="74" s="1"/>
  <c r="AL166" i="74" s="1"/>
  <c r="Q166" i="74"/>
  <c r="K166" i="74"/>
  <c r="W165" i="74" a="1"/>
  <c r="W165" i="74" s="1"/>
  <c r="AC165" i="74" s="1"/>
  <c r="V165" i="74" a="1"/>
  <c r="V165" i="74" s="1"/>
  <c r="AL165" i="74" s="1"/>
  <c r="Q165" i="74"/>
  <c r="K165" i="74"/>
  <c r="W164" i="74" a="1"/>
  <c r="W164" i="74" s="1"/>
  <c r="AC164" i="74" s="1"/>
  <c r="V164" i="74" a="1"/>
  <c r="V164" i="74" s="1"/>
  <c r="AL164" i="74" s="1"/>
  <c r="Q164" i="74"/>
  <c r="K164" i="74"/>
  <c r="W163" i="74" a="1"/>
  <c r="W163" i="74" s="1"/>
  <c r="AC163" i="74" s="1"/>
  <c r="V163" i="74" a="1"/>
  <c r="V163" i="74" s="1"/>
  <c r="AL163" i="74" s="1"/>
  <c r="Q163" i="74"/>
  <c r="K163" i="74"/>
  <c r="W162" i="74" a="1"/>
  <c r="W162" i="74" s="1"/>
  <c r="AC162" i="74" s="1"/>
  <c r="V162" i="74" a="1"/>
  <c r="V162" i="74" s="1"/>
  <c r="AL162" i="74" s="1"/>
  <c r="Q162" i="74"/>
  <c r="K162" i="74"/>
  <c r="W161" i="74" a="1"/>
  <c r="W161" i="74" s="1"/>
  <c r="AC161" i="74" s="1"/>
  <c r="V161" i="74" a="1"/>
  <c r="V161" i="74" s="1"/>
  <c r="AL161" i="74" s="1"/>
  <c r="Q161" i="74"/>
  <c r="K161" i="74"/>
  <c r="W160" i="74" a="1"/>
  <c r="W160" i="74" s="1"/>
  <c r="AC160" i="74" s="1"/>
  <c r="V160" i="74" a="1"/>
  <c r="V160" i="74" s="1"/>
  <c r="AL160" i="74" s="1"/>
  <c r="Q160" i="74"/>
  <c r="K160" i="74"/>
  <c r="W159" i="74" a="1"/>
  <c r="W159" i="74" s="1"/>
  <c r="AC159" i="74" s="1"/>
  <c r="V159" i="74" a="1"/>
  <c r="V159" i="74" s="1"/>
  <c r="AL159" i="74" s="1"/>
  <c r="Q159" i="74"/>
  <c r="K159" i="74"/>
  <c r="W158" i="74" a="1"/>
  <c r="W158" i="74" s="1"/>
  <c r="AC158" i="74" s="1"/>
  <c r="V158" i="74" a="1"/>
  <c r="V158" i="74" s="1"/>
  <c r="AL158" i="74" s="1"/>
  <c r="Q158" i="74"/>
  <c r="K158" i="74"/>
  <c r="W157" i="74" a="1"/>
  <c r="W157" i="74" s="1"/>
  <c r="AC157" i="74" s="1"/>
  <c r="V157" i="74" a="1"/>
  <c r="V157" i="74" s="1"/>
  <c r="AL157" i="74" s="1"/>
  <c r="Q157" i="74"/>
  <c r="K157" i="74"/>
  <c r="W156" i="74" a="1"/>
  <c r="W156" i="74" s="1"/>
  <c r="AC156" i="74" s="1"/>
  <c r="V156" i="74" a="1"/>
  <c r="V156" i="74" s="1"/>
  <c r="AL156" i="74" s="1"/>
  <c r="Q156" i="74"/>
  <c r="K156" i="74"/>
  <c r="W155" i="74" a="1"/>
  <c r="W155" i="74" s="1"/>
  <c r="AC155" i="74" s="1"/>
  <c r="V155" i="74" a="1"/>
  <c r="V155" i="74" s="1"/>
  <c r="AL155" i="74" s="1"/>
  <c r="Q155" i="74"/>
  <c r="K155" i="74"/>
  <c r="W154" i="74" a="1"/>
  <c r="W154" i="74" s="1"/>
  <c r="AC154" i="74" s="1"/>
  <c r="V154" i="74" a="1"/>
  <c r="V154" i="74" s="1"/>
  <c r="AL154" i="74" s="1"/>
  <c r="Q154" i="74"/>
  <c r="K154" i="74"/>
  <c r="W153" i="74" a="1"/>
  <c r="W153" i="74" s="1"/>
  <c r="AC153" i="74" s="1"/>
  <c r="V153" i="74" a="1"/>
  <c r="V153" i="74" s="1"/>
  <c r="AL153" i="74" s="1"/>
  <c r="Q153" i="74"/>
  <c r="K153" i="74"/>
  <c r="W152" i="74" a="1"/>
  <c r="W152" i="74" s="1"/>
  <c r="AC152" i="74" s="1"/>
  <c r="V152" i="74" a="1"/>
  <c r="V152" i="74" s="1"/>
  <c r="AL152" i="74" s="1"/>
  <c r="Q152" i="74"/>
  <c r="K152" i="74"/>
  <c r="W151" i="74" a="1"/>
  <c r="W151" i="74" s="1"/>
  <c r="AC151" i="74" s="1"/>
  <c r="V151" i="74" a="1"/>
  <c r="V151" i="74" s="1"/>
  <c r="AL151" i="74" s="1"/>
  <c r="Q151" i="74"/>
  <c r="K151" i="74"/>
  <c r="W150" i="74" a="1"/>
  <c r="W150" i="74" s="1"/>
  <c r="AC150" i="74" s="1"/>
  <c r="V150" i="74" a="1"/>
  <c r="V150" i="74" s="1"/>
  <c r="AL150" i="74" s="1"/>
  <c r="Q150" i="74"/>
  <c r="K150" i="74"/>
  <c r="W149" i="74" a="1"/>
  <c r="W149" i="74" s="1"/>
  <c r="AC149" i="74" s="1"/>
  <c r="V149" i="74" a="1"/>
  <c r="V149" i="74" s="1"/>
  <c r="AL149" i="74" s="1"/>
  <c r="Q149" i="74"/>
  <c r="K149" i="74"/>
  <c r="W148" i="74" a="1"/>
  <c r="W148" i="74" s="1"/>
  <c r="AC148" i="74" s="1"/>
  <c r="V148" i="74" a="1"/>
  <c r="V148" i="74" s="1"/>
  <c r="AL148" i="74" s="1"/>
  <c r="Q148" i="74"/>
  <c r="K148" i="74"/>
  <c r="W147" i="74" a="1"/>
  <c r="W147" i="74" s="1"/>
  <c r="AC147" i="74" s="1"/>
  <c r="V147" i="74" a="1"/>
  <c r="V147" i="74" s="1"/>
  <c r="AL147" i="74" s="1"/>
  <c r="Q147" i="74"/>
  <c r="K147" i="74"/>
  <c r="W146" i="74" a="1"/>
  <c r="W146" i="74" s="1"/>
  <c r="AC146" i="74" s="1"/>
  <c r="V146" i="74" a="1"/>
  <c r="V146" i="74" s="1"/>
  <c r="AL146" i="74" s="1"/>
  <c r="Q146" i="74"/>
  <c r="K146" i="74"/>
  <c r="W145" i="74" a="1"/>
  <c r="W145" i="74" s="1"/>
  <c r="AC145" i="74" s="1"/>
  <c r="V145" i="74" a="1"/>
  <c r="V145" i="74" s="1"/>
  <c r="AL145" i="74" s="1"/>
  <c r="Q145" i="74"/>
  <c r="K145" i="74"/>
  <c r="W144" i="74" a="1"/>
  <c r="W144" i="74" s="1"/>
  <c r="AC144" i="74" s="1"/>
  <c r="V144" i="74" a="1"/>
  <c r="V144" i="74" s="1"/>
  <c r="AL144" i="74" s="1"/>
  <c r="Q144" i="74"/>
  <c r="K144" i="74"/>
  <c r="W143" i="74" a="1"/>
  <c r="W143" i="74" s="1"/>
  <c r="AC143" i="74" s="1"/>
  <c r="V143" i="74" a="1"/>
  <c r="V143" i="74" s="1"/>
  <c r="AL143" i="74" s="1"/>
  <c r="Q143" i="74"/>
  <c r="K143" i="74"/>
  <c r="W142" i="74" a="1"/>
  <c r="W142" i="74" s="1"/>
  <c r="AC142" i="74" s="1"/>
  <c r="V142" i="74" a="1"/>
  <c r="V142" i="74" s="1"/>
  <c r="AL142" i="74" s="1"/>
  <c r="Q142" i="74"/>
  <c r="K142" i="74"/>
  <c r="W141" i="74" a="1"/>
  <c r="W141" i="74" s="1"/>
  <c r="AC141" i="74" s="1"/>
  <c r="V141" i="74" a="1"/>
  <c r="V141" i="74" s="1"/>
  <c r="AL141" i="74" s="1"/>
  <c r="Q141" i="74"/>
  <c r="K141" i="74"/>
  <c r="W140" i="74" a="1"/>
  <c r="W140" i="74" s="1"/>
  <c r="AC140" i="74" s="1"/>
  <c r="V140" i="74" a="1"/>
  <c r="V140" i="74" s="1"/>
  <c r="AL140" i="74" s="1"/>
  <c r="Q140" i="74"/>
  <c r="K140" i="74"/>
  <c r="W139" i="74" a="1"/>
  <c r="W139" i="74" s="1"/>
  <c r="AC139" i="74" s="1"/>
  <c r="V139" i="74" a="1"/>
  <c r="V139" i="74" s="1"/>
  <c r="AL139" i="74" s="1"/>
  <c r="Q139" i="74"/>
  <c r="K139" i="74"/>
  <c r="W138" i="74" a="1"/>
  <c r="W138" i="74" s="1"/>
  <c r="AC138" i="74" s="1"/>
  <c r="V138" i="74" a="1"/>
  <c r="V138" i="74" s="1"/>
  <c r="AL138" i="74" s="1"/>
  <c r="Q138" i="74"/>
  <c r="K138" i="74"/>
  <c r="W137" i="74" a="1"/>
  <c r="W137" i="74" s="1"/>
  <c r="AC137" i="74" s="1"/>
  <c r="V137" i="74" a="1"/>
  <c r="V137" i="74" s="1"/>
  <c r="AL137" i="74" s="1"/>
  <c r="Q137" i="74"/>
  <c r="K137" i="74"/>
  <c r="W136" i="74" a="1"/>
  <c r="W136" i="74" s="1"/>
  <c r="AC136" i="74" s="1"/>
  <c r="V136" i="74" a="1"/>
  <c r="V136" i="74" s="1"/>
  <c r="AL136" i="74" s="1"/>
  <c r="Q136" i="74"/>
  <c r="K136" i="74"/>
  <c r="W135" i="74" a="1"/>
  <c r="W135" i="74" s="1"/>
  <c r="AC135" i="74" s="1"/>
  <c r="V135" i="74" a="1"/>
  <c r="V135" i="74" s="1"/>
  <c r="AL135" i="74" s="1"/>
  <c r="Q135" i="74"/>
  <c r="K135" i="74"/>
  <c r="W134" i="74" a="1"/>
  <c r="W134" i="74" s="1"/>
  <c r="AC134" i="74" s="1"/>
  <c r="V134" i="74" a="1"/>
  <c r="V134" i="74" s="1"/>
  <c r="AL134" i="74" s="1"/>
  <c r="Q134" i="74"/>
  <c r="K134" i="74"/>
  <c r="W133" i="74" a="1"/>
  <c r="W133" i="74" s="1"/>
  <c r="AC133" i="74" s="1"/>
  <c r="V133" i="74" a="1"/>
  <c r="V133" i="74" s="1"/>
  <c r="AL133" i="74" s="1"/>
  <c r="Q133" i="74"/>
  <c r="K133" i="74"/>
  <c r="W132" i="74" a="1"/>
  <c r="W132" i="74" s="1"/>
  <c r="AC132" i="74" s="1"/>
  <c r="V132" i="74" a="1"/>
  <c r="V132" i="74" s="1"/>
  <c r="AL132" i="74" s="1"/>
  <c r="Q132" i="74"/>
  <c r="K132" i="74"/>
  <c r="W131" i="74" a="1"/>
  <c r="W131" i="74" s="1"/>
  <c r="AC131" i="74" s="1"/>
  <c r="V131" i="74" a="1"/>
  <c r="V131" i="74" s="1"/>
  <c r="AL131" i="74" s="1"/>
  <c r="Q131" i="74"/>
  <c r="K131" i="74"/>
  <c r="W130" i="74" a="1"/>
  <c r="W130" i="74" s="1"/>
  <c r="AC130" i="74" s="1"/>
  <c r="V130" i="74" a="1"/>
  <c r="V130" i="74" s="1"/>
  <c r="AL130" i="74" s="1"/>
  <c r="Q130" i="74"/>
  <c r="K130" i="74"/>
  <c r="W129" i="74" a="1"/>
  <c r="W129" i="74" s="1"/>
  <c r="AC129" i="74" s="1"/>
  <c r="V129" i="74" a="1"/>
  <c r="V129" i="74" s="1"/>
  <c r="AL129" i="74" s="1"/>
  <c r="Q129" i="74"/>
  <c r="K129" i="74"/>
  <c r="W128" i="74" a="1"/>
  <c r="W128" i="74" s="1"/>
  <c r="AC128" i="74" s="1"/>
  <c r="V128" i="74" a="1"/>
  <c r="V128" i="74" s="1"/>
  <c r="AL128" i="74" s="1"/>
  <c r="Q128" i="74"/>
  <c r="K128" i="74"/>
  <c r="W127" i="74" a="1"/>
  <c r="W127" i="74" s="1"/>
  <c r="AC127" i="74" s="1"/>
  <c r="V127" i="74" a="1"/>
  <c r="V127" i="74" s="1"/>
  <c r="AL127" i="74" s="1"/>
  <c r="Q127" i="74"/>
  <c r="K127" i="74"/>
  <c r="W126" i="74" a="1"/>
  <c r="W126" i="74" s="1"/>
  <c r="AC126" i="74" s="1"/>
  <c r="V126" i="74" a="1"/>
  <c r="V126" i="74" s="1"/>
  <c r="AL126" i="74" s="1"/>
  <c r="Q126" i="74"/>
  <c r="K126" i="74"/>
  <c r="W125" i="74" a="1"/>
  <c r="W125" i="74" s="1"/>
  <c r="AC125" i="74" s="1"/>
  <c r="V125" i="74" a="1"/>
  <c r="V125" i="74" s="1"/>
  <c r="AL125" i="74" s="1"/>
  <c r="Q125" i="74"/>
  <c r="K125" i="74"/>
  <c r="W124" i="74" a="1"/>
  <c r="W124" i="74" s="1"/>
  <c r="AC124" i="74" s="1"/>
  <c r="V124" i="74" a="1"/>
  <c r="V124" i="74" s="1"/>
  <c r="AL124" i="74" s="1"/>
  <c r="Q124" i="74"/>
  <c r="K124" i="74"/>
  <c r="W123" i="74" a="1"/>
  <c r="W123" i="74" s="1"/>
  <c r="AC123" i="74" s="1"/>
  <c r="V123" i="74" a="1"/>
  <c r="V123" i="74" s="1"/>
  <c r="AL123" i="74" s="1"/>
  <c r="Q123" i="74"/>
  <c r="K123" i="74"/>
  <c r="W122" i="74" a="1"/>
  <c r="W122" i="74" s="1"/>
  <c r="AC122" i="74" s="1"/>
  <c r="V122" i="74" a="1"/>
  <c r="V122" i="74" s="1"/>
  <c r="AL122" i="74" s="1"/>
  <c r="Q122" i="74"/>
  <c r="K122" i="74"/>
  <c r="W121" i="74" a="1"/>
  <c r="W121" i="74" s="1"/>
  <c r="AC121" i="74" s="1"/>
  <c r="V121" i="74" a="1"/>
  <c r="V121" i="74" s="1"/>
  <c r="AL121" i="74" s="1"/>
  <c r="Q121" i="74"/>
  <c r="K121" i="74"/>
  <c r="W120" i="74" a="1"/>
  <c r="W120" i="74" s="1"/>
  <c r="AC120" i="74" s="1"/>
  <c r="V120" i="74" a="1"/>
  <c r="V120" i="74" s="1"/>
  <c r="AL120" i="74" s="1"/>
  <c r="Q120" i="74"/>
  <c r="K120" i="74"/>
  <c r="W119" i="74" a="1"/>
  <c r="W119" i="74" s="1"/>
  <c r="AC119" i="74" s="1"/>
  <c r="V119" i="74" a="1"/>
  <c r="V119" i="74" s="1"/>
  <c r="AL119" i="74" s="1"/>
  <c r="Q119" i="74"/>
  <c r="K119" i="74"/>
  <c r="W118" i="74" a="1"/>
  <c r="W118" i="74" s="1"/>
  <c r="AC118" i="74" s="1"/>
  <c r="V118" i="74" a="1"/>
  <c r="V118" i="74" s="1"/>
  <c r="AL118" i="74" s="1"/>
  <c r="Q118" i="74"/>
  <c r="K118" i="74"/>
  <c r="W117" i="74" a="1"/>
  <c r="W117" i="74" s="1"/>
  <c r="AC117" i="74" s="1"/>
  <c r="V117" i="74" a="1"/>
  <c r="V117" i="74" s="1"/>
  <c r="AL117" i="74" s="1"/>
  <c r="Q117" i="74"/>
  <c r="K117" i="74"/>
  <c r="W116" i="74" a="1"/>
  <c r="W116" i="74" s="1"/>
  <c r="AC116" i="74" s="1"/>
  <c r="V116" i="74" a="1"/>
  <c r="V116" i="74" s="1"/>
  <c r="AL116" i="74" s="1"/>
  <c r="Q116" i="74"/>
  <c r="K116" i="74"/>
  <c r="W115" i="74" a="1"/>
  <c r="W115" i="74" s="1"/>
  <c r="AC115" i="74" s="1"/>
  <c r="V115" i="74" a="1"/>
  <c r="V115" i="74" s="1"/>
  <c r="AL115" i="74" s="1"/>
  <c r="Q115" i="74"/>
  <c r="K115" i="74"/>
  <c r="W114" i="74" a="1"/>
  <c r="W114" i="74" s="1"/>
  <c r="AC114" i="74" s="1"/>
  <c r="V114" i="74" a="1"/>
  <c r="V114" i="74" s="1"/>
  <c r="AL114" i="74" s="1"/>
  <c r="Q114" i="74"/>
  <c r="K114" i="74"/>
  <c r="W113" i="74" a="1"/>
  <c r="W113" i="74" s="1"/>
  <c r="AC113" i="74" s="1"/>
  <c r="V113" i="74" a="1"/>
  <c r="V113" i="74" s="1"/>
  <c r="AL113" i="74" s="1"/>
  <c r="Q113" i="74"/>
  <c r="K113" i="74"/>
  <c r="W112" i="74" a="1"/>
  <c r="W112" i="74" s="1"/>
  <c r="AC112" i="74" s="1"/>
  <c r="V112" i="74" a="1"/>
  <c r="V112" i="74" s="1"/>
  <c r="AL112" i="74" s="1"/>
  <c r="Q112" i="74"/>
  <c r="K112" i="74"/>
  <c r="W111" i="74" a="1"/>
  <c r="W111" i="74" s="1"/>
  <c r="AC111" i="74" s="1"/>
  <c r="V111" i="74" a="1"/>
  <c r="V111" i="74" s="1"/>
  <c r="AL111" i="74" s="1"/>
  <c r="Q111" i="74"/>
  <c r="K111" i="74"/>
  <c r="W110" i="74" a="1"/>
  <c r="W110" i="74" s="1"/>
  <c r="AC110" i="74" s="1"/>
  <c r="V110" i="74" a="1"/>
  <c r="V110" i="74" s="1"/>
  <c r="AL110" i="74" s="1"/>
  <c r="Q110" i="74"/>
  <c r="K110" i="74"/>
  <c r="W109" i="74" a="1"/>
  <c r="W109" i="74" s="1"/>
  <c r="AC109" i="74" s="1"/>
  <c r="V109" i="74" a="1"/>
  <c r="V109" i="74" s="1"/>
  <c r="AL109" i="74" s="1"/>
  <c r="Q109" i="74"/>
  <c r="K109" i="74"/>
  <c r="W108" i="74" a="1"/>
  <c r="W108" i="74" s="1"/>
  <c r="AC108" i="74" s="1"/>
  <c r="V108" i="74" a="1"/>
  <c r="V108" i="74" s="1"/>
  <c r="AL108" i="74" s="1"/>
  <c r="Q108" i="74"/>
  <c r="K108" i="74"/>
  <c r="W107" i="74" a="1"/>
  <c r="W107" i="74" s="1"/>
  <c r="AC107" i="74" s="1"/>
  <c r="V107" i="74" a="1"/>
  <c r="V107" i="74" s="1"/>
  <c r="AL107" i="74" s="1"/>
  <c r="Q107" i="74"/>
  <c r="K107" i="74"/>
  <c r="W106" i="74" a="1"/>
  <c r="W106" i="74" s="1"/>
  <c r="AC106" i="74" s="1"/>
  <c r="V106" i="74" a="1"/>
  <c r="V106" i="74" s="1"/>
  <c r="AL106" i="74" s="1"/>
  <c r="Q106" i="74"/>
  <c r="K106" i="74"/>
  <c r="W105" i="74" a="1"/>
  <c r="W105" i="74" s="1"/>
  <c r="AC105" i="74" s="1"/>
  <c r="V105" i="74" a="1"/>
  <c r="V105" i="74" s="1"/>
  <c r="AL105" i="74" s="1"/>
  <c r="Q105" i="74"/>
  <c r="K105" i="74"/>
  <c r="W104" i="74" a="1"/>
  <c r="W104" i="74" s="1"/>
  <c r="AC104" i="74" s="1"/>
  <c r="V104" i="74" a="1"/>
  <c r="V104" i="74" s="1"/>
  <c r="AL104" i="74" s="1"/>
  <c r="Q104" i="74"/>
  <c r="K104" i="74"/>
  <c r="W103" i="74" a="1"/>
  <c r="W103" i="74" s="1"/>
  <c r="AC103" i="74" s="1"/>
  <c r="V103" i="74" a="1"/>
  <c r="V103" i="74" s="1"/>
  <c r="AL103" i="74" s="1"/>
  <c r="Q103" i="74"/>
  <c r="K103" i="74"/>
  <c r="W102" i="74" a="1"/>
  <c r="W102" i="74" s="1"/>
  <c r="AC102" i="74" s="1"/>
  <c r="V102" i="74" a="1"/>
  <c r="V102" i="74" s="1"/>
  <c r="AL102" i="74" s="1"/>
  <c r="Q102" i="74"/>
  <c r="K102" i="74"/>
  <c r="W101" i="74" a="1"/>
  <c r="W101" i="74" s="1"/>
  <c r="AC101" i="74" s="1"/>
  <c r="V101" i="74" a="1"/>
  <c r="V101" i="74" s="1"/>
  <c r="AL101" i="74" s="1"/>
  <c r="Q101" i="74"/>
  <c r="K101" i="74"/>
  <c r="W100" i="74" a="1"/>
  <c r="W100" i="74" s="1"/>
  <c r="AC100" i="74" s="1"/>
  <c r="V100" i="74" a="1"/>
  <c r="V100" i="74" s="1"/>
  <c r="AL100" i="74" s="1"/>
  <c r="Q100" i="74"/>
  <c r="K100" i="74"/>
  <c r="W99" i="74" a="1"/>
  <c r="W99" i="74" s="1"/>
  <c r="AC99" i="74" s="1"/>
  <c r="V99" i="74" a="1"/>
  <c r="V99" i="74" s="1"/>
  <c r="AL99" i="74" s="1"/>
  <c r="Q99" i="74"/>
  <c r="K99" i="74"/>
  <c r="W98" i="74" a="1"/>
  <c r="W98" i="74" s="1"/>
  <c r="AC98" i="74" s="1"/>
  <c r="V98" i="74" a="1"/>
  <c r="V98" i="74" s="1"/>
  <c r="AL98" i="74" s="1"/>
  <c r="Q98" i="74"/>
  <c r="K98" i="74"/>
  <c r="W97" i="74" a="1"/>
  <c r="W97" i="74" s="1"/>
  <c r="AC97" i="74" s="1"/>
  <c r="V97" i="74" a="1"/>
  <c r="V97" i="74" s="1"/>
  <c r="AL97" i="74" s="1"/>
  <c r="Q97" i="74"/>
  <c r="K97" i="74"/>
  <c r="W96" i="74" a="1"/>
  <c r="W96" i="74" s="1"/>
  <c r="AC96" i="74" s="1"/>
  <c r="V96" i="74" a="1"/>
  <c r="V96" i="74" s="1"/>
  <c r="AL96" i="74" s="1"/>
  <c r="Q96" i="74"/>
  <c r="K96" i="74"/>
  <c r="W95" i="74" a="1"/>
  <c r="W95" i="74" s="1"/>
  <c r="AC95" i="74" s="1"/>
  <c r="V95" i="74" a="1"/>
  <c r="V95" i="74" s="1"/>
  <c r="AL95" i="74" s="1"/>
  <c r="Q95" i="74"/>
  <c r="K95" i="74"/>
  <c r="W94" i="74" a="1"/>
  <c r="W94" i="74" s="1"/>
  <c r="AC94" i="74" s="1"/>
  <c r="V94" i="74" a="1"/>
  <c r="V94" i="74" s="1"/>
  <c r="AL94" i="74" s="1"/>
  <c r="Q94" i="74"/>
  <c r="K94" i="74"/>
  <c r="W93" i="74" a="1"/>
  <c r="W93" i="74" s="1"/>
  <c r="AC93" i="74" s="1"/>
  <c r="V93" i="74" a="1"/>
  <c r="V93" i="74" s="1"/>
  <c r="AL93" i="74" s="1"/>
  <c r="Q93" i="74"/>
  <c r="K93" i="74"/>
  <c r="W92" i="74" a="1"/>
  <c r="W92" i="74" s="1"/>
  <c r="AC92" i="74" s="1"/>
  <c r="V92" i="74" a="1"/>
  <c r="V92" i="74" s="1"/>
  <c r="AL92" i="74" s="1"/>
  <c r="Q92" i="74"/>
  <c r="K92" i="74"/>
  <c r="W91" i="74" a="1"/>
  <c r="W91" i="74" s="1"/>
  <c r="AC91" i="74" s="1"/>
  <c r="V91" i="74" a="1"/>
  <c r="V91" i="74" s="1"/>
  <c r="AL91" i="74" s="1"/>
  <c r="Q91" i="74"/>
  <c r="K91" i="74"/>
  <c r="W90" i="74" a="1"/>
  <c r="W90" i="74" s="1"/>
  <c r="AC90" i="74" s="1"/>
  <c r="V90" i="74" a="1"/>
  <c r="V90" i="74" s="1"/>
  <c r="AL90" i="74" s="1"/>
  <c r="Q90" i="74"/>
  <c r="K90" i="74"/>
  <c r="W89" i="74" a="1"/>
  <c r="W89" i="74" s="1"/>
  <c r="AC89" i="74" s="1"/>
  <c r="V89" i="74" a="1"/>
  <c r="V89" i="74" s="1"/>
  <c r="AL89" i="74" s="1"/>
  <c r="Q89" i="74"/>
  <c r="K89" i="74"/>
  <c r="W88" i="74" a="1"/>
  <c r="W88" i="74" s="1"/>
  <c r="AC88" i="74" s="1"/>
  <c r="V88" i="74" a="1"/>
  <c r="V88" i="74" s="1"/>
  <c r="AL88" i="74" s="1"/>
  <c r="Q88" i="74"/>
  <c r="K88" i="74"/>
  <c r="W87" i="74" a="1"/>
  <c r="W87" i="74" s="1"/>
  <c r="AC87" i="74" s="1"/>
  <c r="V87" i="74" a="1"/>
  <c r="V87" i="74" s="1"/>
  <c r="AL87" i="74" s="1"/>
  <c r="Q87" i="74"/>
  <c r="K87" i="74"/>
  <c r="W86" i="74" a="1"/>
  <c r="W86" i="74" s="1"/>
  <c r="AC86" i="74" s="1"/>
  <c r="V86" i="74" a="1"/>
  <c r="V86" i="74" s="1"/>
  <c r="AL86" i="74" s="1"/>
  <c r="Q86" i="74"/>
  <c r="K86" i="74"/>
  <c r="W85" i="74" a="1"/>
  <c r="W85" i="74" s="1"/>
  <c r="AC85" i="74" s="1"/>
  <c r="V85" i="74" a="1"/>
  <c r="V85" i="74" s="1"/>
  <c r="AL85" i="74" s="1"/>
  <c r="Q85" i="74"/>
  <c r="K85" i="74"/>
  <c r="W84" i="74" a="1"/>
  <c r="W84" i="74" s="1"/>
  <c r="AC84" i="74" s="1"/>
  <c r="V84" i="74" a="1"/>
  <c r="V84" i="74" s="1"/>
  <c r="AL84" i="74" s="1"/>
  <c r="Q84" i="74"/>
  <c r="K84" i="74"/>
  <c r="W83" i="74" a="1"/>
  <c r="W83" i="74" s="1"/>
  <c r="AC83" i="74" s="1"/>
  <c r="V83" i="74" a="1"/>
  <c r="V83" i="74" s="1"/>
  <c r="AL83" i="74" s="1"/>
  <c r="Q83" i="74"/>
  <c r="K83" i="74"/>
  <c r="W82" i="74" a="1"/>
  <c r="W82" i="74" s="1"/>
  <c r="AC82" i="74" s="1"/>
  <c r="V82" i="74" a="1"/>
  <c r="V82" i="74" s="1"/>
  <c r="AL82" i="74" s="1"/>
  <c r="Q82" i="74"/>
  <c r="K82" i="74"/>
  <c r="W81" i="74" a="1"/>
  <c r="W81" i="74" s="1"/>
  <c r="AC81" i="74" s="1"/>
  <c r="V81" i="74" a="1"/>
  <c r="V81" i="74" s="1"/>
  <c r="AL81" i="74" s="1"/>
  <c r="Q81" i="74"/>
  <c r="K81" i="74"/>
  <c r="W80" i="74" a="1"/>
  <c r="W80" i="74" s="1"/>
  <c r="AC80" i="74" s="1"/>
  <c r="V80" i="74" a="1"/>
  <c r="V80" i="74" s="1"/>
  <c r="AL80" i="74" s="1"/>
  <c r="Q80" i="74"/>
  <c r="K80" i="74"/>
  <c r="W79" i="74" a="1"/>
  <c r="W79" i="74" s="1"/>
  <c r="AC79" i="74" s="1"/>
  <c r="V79" i="74" a="1"/>
  <c r="V79" i="74" s="1"/>
  <c r="AL79" i="74" s="1"/>
  <c r="Q79" i="74"/>
  <c r="K79" i="74"/>
  <c r="W78" i="74" a="1"/>
  <c r="W78" i="74" s="1"/>
  <c r="AC78" i="74" s="1"/>
  <c r="V78" i="74" a="1"/>
  <c r="V78" i="74" s="1"/>
  <c r="AL78" i="74" s="1"/>
  <c r="Q78" i="74"/>
  <c r="K78" i="74"/>
  <c r="W77" i="74" a="1"/>
  <c r="W77" i="74" s="1"/>
  <c r="AC77" i="74" s="1"/>
  <c r="V77" i="74" a="1"/>
  <c r="V77" i="74" s="1"/>
  <c r="AL77" i="74" s="1"/>
  <c r="Q77" i="74"/>
  <c r="K77" i="74"/>
  <c r="W76" i="74" a="1"/>
  <c r="W76" i="74" s="1"/>
  <c r="AC76" i="74" s="1"/>
  <c r="V76" i="74" a="1"/>
  <c r="V76" i="74" s="1"/>
  <c r="AL76" i="74" s="1"/>
  <c r="Q76" i="74"/>
  <c r="K76" i="74"/>
  <c r="W75" i="74" a="1"/>
  <c r="W75" i="74" s="1"/>
  <c r="AC75" i="74" s="1"/>
  <c r="V75" i="74" a="1"/>
  <c r="V75" i="74" s="1"/>
  <c r="AL75" i="74" s="1"/>
  <c r="Q75" i="74"/>
  <c r="K75" i="74"/>
  <c r="W74" i="74" a="1"/>
  <c r="W74" i="74" s="1"/>
  <c r="AC74" i="74" s="1"/>
  <c r="V74" i="74" a="1"/>
  <c r="V74" i="74" s="1"/>
  <c r="AL74" i="74" s="1"/>
  <c r="Q74" i="74"/>
  <c r="K74" i="74"/>
  <c r="W73" i="74" a="1"/>
  <c r="W73" i="74" s="1"/>
  <c r="AC73" i="74" s="1"/>
  <c r="V73" i="74" a="1"/>
  <c r="V73" i="74" s="1"/>
  <c r="AL73" i="74" s="1"/>
  <c r="Q73" i="74"/>
  <c r="K73" i="74"/>
  <c r="W72" i="74" a="1"/>
  <c r="W72" i="74" s="1"/>
  <c r="AC72" i="74" s="1"/>
  <c r="V72" i="74" a="1"/>
  <c r="V72" i="74" s="1"/>
  <c r="AL72" i="74" s="1"/>
  <c r="Q72" i="74"/>
  <c r="K72" i="74"/>
  <c r="W71" i="74" a="1"/>
  <c r="W71" i="74" s="1"/>
  <c r="AC71" i="74" s="1"/>
  <c r="V71" i="74" a="1"/>
  <c r="V71" i="74" s="1"/>
  <c r="AL71" i="74" s="1"/>
  <c r="Q71" i="74"/>
  <c r="K71" i="74"/>
  <c r="W70" i="74" a="1"/>
  <c r="W70" i="74" s="1"/>
  <c r="AC70" i="74" s="1"/>
  <c r="V70" i="74" a="1"/>
  <c r="V70" i="74" s="1"/>
  <c r="AL70" i="74" s="1"/>
  <c r="Q70" i="74"/>
  <c r="K70" i="74"/>
  <c r="BH69" i="74"/>
  <c r="X58" i="37" s="1"/>
  <c r="W69" i="74" a="1"/>
  <c r="W69" i="74" s="1"/>
  <c r="AC69" i="74" s="1"/>
  <c r="V69" i="74" a="1"/>
  <c r="V69" i="74" s="1"/>
  <c r="AL69" i="74" s="1"/>
  <c r="Q69" i="74"/>
  <c r="K69" i="74"/>
  <c r="W68" i="74" a="1"/>
  <c r="W68" i="74" s="1"/>
  <c r="AC68" i="74" s="1"/>
  <c r="V68" i="74" a="1"/>
  <c r="V68" i="74" s="1"/>
  <c r="AL68" i="74" s="1"/>
  <c r="Q68" i="74"/>
  <c r="K68" i="74"/>
  <c r="W67" i="74" a="1"/>
  <c r="W67" i="74" s="1"/>
  <c r="AC67" i="74" s="1"/>
  <c r="V67" i="74" a="1"/>
  <c r="V67" i="74" s="1"/>
  <c r="AL67" i="74" s="1"/>
  <c r="Q67" i="74"/>
  <c r="K67" i="74"/>
  <c r="W66" i="74" a="1"/>
  <c r="W66" i="74" s="1"/>
  <c r="AC66" i="74" s="1"/>
  <c r="V66" i="74" a="1"/>
  <c r="V66" i="74" s="1"/>
  <c r="AL66" i="74" s="1"/>
  <c r="Q66" i="74"/>
  <c r="K66" i="74"/>
  <c r="W65" i="74" a="1"/>
  <c r="W65" i="74" s="1"/>
  <c r="AC65" i="74" s="1"/>
  <c r="V65" i="74" a="1"/>
  <c r="V65" i="74" s="1"/>
  <c r="AL65" i="74" s="1"/>
  <c r="Q65" i="74"/>
  <c r="K65" i="74"/>
  <c r="W64" i="74" a="1"/>
  <c r="W64" i="74" s="1"/>
  <c r="AC64" i="74" s="1"/>
  <c r="V64" i="74" a="1"/>
  <c r="V64" i="74" s="1"/>
  <c r="AL64" i="74" s="1"/>
  <c r="Q64" i="74"/>
  <c r="K64" i="74"/>
  <c r="W63" i="74" a="1"/>
  <c r="W63" i="74" s="1"/>
  <c r="AC63" i="74" s="1"/>
  <c r="V63" i="74" a="1"/>
  <c r="V63" i="74" s="1"/>
  <c r="AL63" i="74" s="1"/>
  <c r="Q63" i="74"/>
  <c r="K63" i="74"/>
  <c r="W62" i="74" a="1"/>
  <c r="W62" i="74" s="1"/>
  <c r="AC62" i="74" s="1"/>
  <c r="V62" i="74" a="1"/>
  <c r="V62" i="74" s="1"/>
  <c r="AL62" i="74" s="1"/>
  <c r="Q62" i="74"/>
  <c r="K62" i="74"/>
  <c r="W61" i="74" a="1"/>
  <c r="W61" i="74" s="1"/>
  <c r="AC61" i="74" s="1"/>
  <c r="V61" i="74" a="1"/>
  <c r="V61" i="74" s="1"/>
  <c r="AL61" i="74" s="1"/>
  <c r="Q61" i="74"/>
  <c r="K61" i="74"/>
  <c r="W60" i="74" a="1"/>
  <c r="W60" i="74" s="1"/>
  <c r="AC60" i="74" s="1"/>
  <c r="V60" i="74" a="1"/>
  <c r="V60" i="74" s="1"/>
  <c r="AL60" i="74" s="1"/>
  <c r="Q60" i="74"/>
  <c r="K60" i="74"/>
  <c r="W59" i="74" a="1"/>
  <c r="W59" i="74" s="1"/>
  <c r="AC59" i="74" s="1"/>
  <c r="V59" i="74" a="1"/>
  <c r="V59" i="74" s="1"/>
  <c r="AL59" i="74" s="1"/>
  <c r="Q59" i="74"/>
  <c r="K59" i="74"/>
  <c r="W58" i="74" a="1"/>
  <c r="W58" i="74" s="1"/>
  <c r="AC58" i="74" s="1"/>
  <c r="V58" i="74" a="1"/>
  <c r="V58" i="74" s="1"/>
  <c r="AL58" i="74" s="1"/>
  <c r="Q58" i="74"/>
  <c r="K58" i="74"/>
  <c r="W57" i="74" a="1"/>
  <c r="W57" i="74" s="1"/>
  <c r="AC57" i="74" s="1"/>
  <c r="V57" i="74" a="1"/>
  <c r="V57" i="74" s="1"/>
  <c r="AL57" i="74" s="1"/>
  <c r="Q57" i="74"/>
  <c r="K57" i="74"/>
  <c r="W56" i="74" a="1"/>
  <c r="W56" i="74" s="1"/>
  <c r="AC56" i="74" s="1"/>
  <c r="V56" i="74" a="1"/>
  <c r="V56" i="74" s="1"/>
  <c r="AL56" i="74" s="1"/>
  <c r="Q56" i="74"/>
  <c r="K56" i="74"/>
  <c r="W55" i="74" a="1"/>
  <c r="W55" i="74" s="1"/>
  <c r="AC55" i="74" s="1"/>
  <c r="V55" i="74" a="1"/>
  <c r="V55" i="74" s="1"/>
  <c r="AL55" i="74" s="1"/>
  <c r="Q55" i="74"/>
  <c r="K55" i="74"/>
  <c r="W54" i="74" a="1"/>
  <c r="W54" i="74" s="1"/>
  <c r="AC54" i="74" s="1"/>
  <c r="V54" i="74" a="1"/>
  <c r="V54" i="74" s="1"/>
  <c r="AL54" i="74" s="1"/>
  <c r="Q54" i="74"/>
  <c r="K54" i="74"/>
  <c r="W53" i="74" a="1"/>
  <c r="W53" i="74" s="1"/>
  <c r="AC53" i="74" s="1"/>
  <c r="V53" i="74" a="1"/>
  <c r="V53" i="74" s="1"/>
  <c r="AL53" i="74" s="1"/>
  <c r="Q53" i="74"/>
  <c r="K53" i="74"/>
  <c r="W52" i="74" a="1"/>
  <c r="W52" i="74" s="1"/>
  <c r="AC52" i="74" s="1"/>
  <c r="V52" i="74" a="1"/>
  <c r="V52" i="74" s="1"/>
  <c r="AL52" i="74" s="1"/>
  <c r="Q52" i="74"/>
  <c r="K52" i="74"/>
  <c r="W51" i="74" a="1"/>
  <c r="W51" i="74" s="1"/>
  <c r="AC51" i="74" s="1"/>
  <c r="V51" i="74" a="1"/>
  <c r="V51" i="74" s="1"/>
  <c r="AL51" i="74" s="1"/>
  <c r="Q51" i="74"/>
  <c r="K51" i="74"/>
  <c r="W50" i="74" a="1"/>
  <c r="W50" i="74" s="1"/>
  <c r="AC50" i="74" s="1"/>
  <c r="V50" i="74" a="1"/>
  <c r="V50" i="74" s="1"/>
  <c r="AL50" i="74" s="1"/>
  <c r="Q50" i="74"/>
  <c r="K50" i="74"/>
  <c r="W49" i="74" a="1"/>
  <c r="W49" i="74" s="1"/>
  <c r="AC49" i="74" s="1"/>
  <c r="V49" i="74" a="1"/>
  <c r="V49" i="74" s="1"/>
  <c r="AL49" i="74" s="1"/>
  <c r="Q49" i="74"/>
  <c r="K49" i="74"/>
  <c r="W48" i="74" a="1"/>
  <c r="W48" i="74" s="1"/>
  <c r="AC48" i="74" s="1"/>
  <c r="V48" i="74" a="1"/>
  <c r="V48" i="74" s="1"/>
  <c r="AL48" i="74" s="1"/>
  <c r="Q48" i="74"/>
  <c r="K48" i="74"/>
  <c r="W47" i="74" a="1"/>
  <c r="W47" i="74" s="1"/>
  <c r="AC47" i="74" s="1"/>
  <c r="V47" i="74" a="1"/>
  <c r="V47" i="74" s="1"/>
  <c r="AL47" i="74" s="1"/>
  <c r="Q47" i="74"/>
  <c r="K47" i="74"/>
  <c r="W46" i="74" a="1"/>
  <c r="W46" i="74" s="1"/>
  <c r="AC46" i="74" s="1"/>
  <c r="V46" i="74" a="1"/>
  <c r="V46" i="74" s="1"/>
  <c r="AL46" i="74" s="1"/>
  <c r="Q46" i="74"/>
  <c r="K46" i="74"/>
  <c r="W45" i="74" a="1"/>
  <c r="W45" i="74" s="1"/>
  <c r="AC45" i="74" s="1"/>
  <c r="V45" i="74" a="1"/>
  <c r="V45" i="74" s="1"/>
  <c r="AL45" i="74" s="1"/>
  <c r="Q45" i="74"/>
  <c r="K45" i="74"/>
  <c r="W44" i="74" a="1"/>
  <c r="W44" i="74" s="1"/>
  <c r="AC44" i="74" s="1"/>
  <c r="V44" i="74" a="1"/>
  <c r="V44" i="74" s="1"/>
  <c r="AL44" i="74" s="1"/>
  <c r="Q44" i="74"/>
  <c r="K44" i="74"/>
  <c r="W43" i="74" a="1"/>
  <c r="W43" i="74" s="1"/>
  <c r="AC43" i="74" s="1"/>
  <c r="V43" i="74" a="1"/>
  <c r="V43" i="74" s="1"/>
  <c r="AL43" i="74" s="1"/>
  <c r="Q43" i="74"/>
  <c r="K43" i="74"/>
  <c r="W42" i="74" a="1"/>
  <c r="W42" i="74" s="1"/>
  <c r="AC42" i="74" s="1"/>
  <c r="V42" i="74" a="1"/>
  <c r="V42" i="74" s="1"/>
  <c r="AL42" i="74" s="1"/>
  <c r="Q42" i="74"/>
  <c r="K42" i="74"/>
  <c r="W41" i="74" a="1"/>
  <c r="W41" i="74" s="1"/>
  <c r="AC41" i="74" s="1"/>
  <c r="V41" i="74" a="1"/>
  <c r="V41" i="74" s="1"/>
  <c r="AL41" i="74" s="1"/>
  <c r="Q41" i="74"/>
  <c r="K41" i="74"/>
  <c r="W40" i="74" a="1"/>
  <c r="W40" i="74" s="1"/>
  <c r="AC40" i="74" s="1"/>
  <c r="V40" i="74" a="1"/>
  <c r="V40" i="74" s="1"/>
  <c r="AL40" i="74" s="1"/>
  <c r="Q40" i="74"/>
  <c r="K40" i="74"/>
  <c r="W39" i="74" a="1"/>
  <c r="W39" i="74" s="1"/>
  <c r="AC39" i="74" s="1"/>
  <c r="V39" i="74" a="1"/>
  <c r="V39" i="74" s="1"/>
  <c r="AL39" i="74" s="1"/>
  <c r="Q39" i="74"/>
  <c r="K39" i="74"/>
  <c r="W38" i="74" a="1"/>
  <c r="W38" i="74" s="1"/>
  <c r="AC38" i="74" s="1"/>
  <c r="V38" i="74" a="1"/>
  <c r="V38" i="74" s="1"/>
  <c r="AL38" i="74" s="1"/>
  <c r="Q38" i="74"/>
  <c r="K38" i="74"/>
  <c r="W37" i="74" a="1"/>
  <c r="W37" i="74" s="1"/>
  <c r="AC37" i="74" s="1"/>
  <c r="V37" i="74" a="1"/>
  <c r="V37" i="74" s="1"/>
  <c r="AL37" i="74" s="1"/>
  <c r="Q37" i="74"/>
  <c r="K37" i="74"/>
  <c r="W36" i="74" a="1"/>
  <c r="W36" i="74" s="1"/>
  <c r="AC36" i="74" s="1"/>
  <c r="V36" i="74" a="1"/>
  <c r="V36" i="74" s="1"/>
  <c r="AL36" i="74" s="1"/>
  <c r="Q36" i="74"/>
  <c r="K36" i="74"/>
  <c r="W35" i="74" a="1"/>
  <c r="W35" i="74" s="1"/>
  <c r="AC35" i="74" s="1"/>
  <c r="V35" i="74" a="1"/>
  <c r="V35" i="74" s="1"/>
  <c r="AL35" i="74" s="1"/>
  <c r="Q35" i="74"/>
  <c r="K35" i="74"/>
  <c r="W34" i="74" a="1"/>
  <c r="W34" i="74" s="1"/>
  <c r="AC34" i="74" s="1"/>
  <c r="V34" i="74" a="1"/>
  <c r="V34" i="74" s="1"/>
  <c r="AL34" i="74" s="1"/>
  <c r="Q34" i="74"/>
  <c r="K34" i="74"/>
  <c r="W33" i="74" a="1"/>
  <c r="W33" i="74" s="1"/>
  <c r="AC33" i="74" s="1"/>
  <c r="V33" i="74" a="1"/>
  <c r="V33" i="74" s="1"/>
  <c r="AL33" i="74" s="1"/>
  <c r="Q33" i="74"/>
  <c r="K33" i="74"/>
  <c r="W32" i="74" a="1"/>
  <c r="W32" i="74" s="1"/>
  <c r="AC32" i="74" s="1"/>
  <c r="V32" i="74" a="1"/>
  <c r="V32" i="74" s="1"/>
  <c r="AL32" i="74" s="1"/>
  <c r="Q32" i="74"/>
  <c r="K32" i="74"/>
  <c r="W31" i="74" a="1"/>
  <c r="W31" i="74" s="1"/>
  <c r="AC31" i="74" s="1"/>
  <c r="V31" i="74" a="1"/>
  <c r="V31" i="74" s="1"/>
  <c r="AL31" i="74" s="1"/>
  <c r="Q31" i="74"/>
  <c r="K31" i="74"/>
  <c r="W30" i="74" a="1"/>
  <c r="W30" i="74" s="1"/>
  <c r="AC30" i="74" s="1"/>
  <c r="V30" i="74" a="1"/>
  <c r="V30" i="74" s="1"/>
  <c r="AL30" i="74" s="1"/>
  <c r="Q30" i="74"/>
  <c r="K30" i="74"/>
  <c r="W29" i="74" a="1"/>
  <c r="W29" i="74" s="1"/>
  <c r="AC29" i="74" s="1"/>
  <c r="V29" i="74" a="1"/>
  <c r="V29" i="74" s="1"/>
  <c r="AL29" i="74" s="1"/>
  <c r="Q29" i="74"/>
  <c r="K29" i="74"/>
  <c r="W28" i="74" a="1"/>
  <c r="W28" i="74" s="1"/>
  <c r="AC28" i="74" s="1"/>
  <c r="V28" i="74" a="1"/>
  <c r="V28" i="74" s="1"/>
  <c r="AL28" i="74" s="1"/>
  <c r="Q28" i="74"/>
  <c r="K28" i="74"/>
  <c r="W27" i="74" a="1"/>
  <c r="W27" i="74" s="1"/>
  <c r="AC27" i="74" s="1"/>
  <c r="V27" i="74" a="1"/>
  <c r="V27" i="74" s="1"/>
  <c r="AL27" i="74" s="1"/>
  <c r="Q27" i="74"/>
  <c r="K27" i="74"/>
  <c r="W26" i="74" a="1"/>
  <c r="W26" i="74" s="1"/>
  <c r="AC26" i="74" s="1"/>
  <c r="V26" i="74" a="1"/>
  <c r="V26" i="74" s="1"/>
  <c r="AL26" i="74" s="1"/>
  <c r="Q26" i="74"/>
  <c r="K26" i="74"/>
  <c r="W25" i="74" a="1"/>
  <c r="W25" i="74" s="1"/>
  <c r="AC25" i="74" s="1"/>
  <c r="V25" i="74" a="1"/>
  <c r="V25" i="74" s="1"/>
  <c r="AL25" i="74" s="1"/>
  <c r="Q25" i="74"/>
  <c r="K25" i="74"/>
  <c r="W24" i="74" a="1"/>
  <c r="W24" i="74" s="1"/>
  <c r="AC24" i="74" s="1"/>
  <c r="V24" i="74" a="1"/>
  <c r="V24" i="74" s="1"/>
  <c r="AL24" i="74" s="1"/>
  <c r="Q24" i="74"/>
  <c r="K24" i="74"/>
  <c r="W23" i="74" a="1"/>
  <c r="W23" i="74" s="1"/>
  <c r="AC23" i="74" s="1"/>
  <c r="V23" i="74" a="1"/>
  <c r="V23" i="74" s="1"/>
  <c r="AL23" i="74" s="1"/>
  <c r="Q23" i="74"/>
  <c r="K23" i="74"/>
  <c r="W22" i="74" a="1"/>
  <c r="W22" i="74" s="1"/>
  <c r="AC22" i="74" s="1"/>
  <c r="V22" i="74" a="1"/>
  <c r="V22" i="74" s="1"/>
  <c r="AL22" i="74" s="1"/>
  <c r="Q22" i="74"/>
  <c r="K22" i="74"/>
  <c r="W21" i="74" a="1"/>
  <c r="W21" i="74" s="1"/>
  <c r="AC21" i="74" s="1"/>
  <c r="V21" i="74" a="1"/>
  <c r="V21" i="74" s="1"/>
  <c r="AL21" i="74" s="1"/>
  <c r="Q21" i="74"/>
  <c r="K21" i="74"/>
  <c r="W20" i="74" a="1"/>
  <c r="W20" i="74" s="1"/>
  <c r="AC20" i="74" s="1"/>
  <c r="V20" i="74" a="1"/>
  <c r="V20" i="74" s="1"/>
  <c r="AL20" i="74" s="1"/>
  <c r="Q20" i="74"/>
  <c r="K20" i="74"/>
  <c r="W19" i="74" a="1"/>
  <c r="W19" i="74" s="1"/>
  <c r="AC19" i="74" s="1"/>
  <c r="V19" i="74" a="1"/>
  <c r="V19" i="74" s="1"/>
  <c r="AL19" i="74" s="1"/>
  <c r="Q19" i="74"/>
  <c r="K19" i="74"/>
  <c r="W18" i="74" a="1"/>
  <c r="W18" i="74" s="1"/>
  <c r="AC18" i="74" s="1"/>
  <c r="V18" i="74" a="1"/>
  <c r="V18" i="74" s="1"/>
  <c r="AL18" i="74" s="1"/>
  <c r="Q18" i="74"/>
  <c r="K18" i="74"/>
  <c r="W17" i="74" a="1"/>
  <c r="W17" i="74" s="1"/>
  <c r="AC17" i="74" s="1"/>
  <c r="V17" i="74" a="1"/>
  <c r="V17" i="74" s="1"/>
  <c r="AL17" i="74" s="1"/>
  <c r="Q17" i="74"/>
  <c r="K17" i="74"/>
  <c r="W16" i="74" a="1"/>
  <c r="W16" i="74" s="1"/>
  <c r="AC16" i="74" s="1"/>
  <c r="V16" i="74" a="1"/>
  <c r="V16" i="74" s="1"/>
  <c r="AL16" i="74" s="1"/>
  <c r="Q16" i="74"/>
  <c r="K16" i="74"/>
  <c r="W15" i="74" a="1"/>
  <c r="W15" i="74" s="1"/>
  <c r="AC15" i="74" s="1"/>
  <c r="V15" i="74" a="1"/>
  <c r="V15" i="74" s="1"/>
  <c r="AL15" i="74" s="1"/>
  <c r="Q15" i="74"/>
  <c r="K15" i="74"/>
  <c r="W14" i="74" a="1"/>
  <c r="W14" i="74" s="1"/>
  <c r="AC14" i="74" s="1"/>
  <c r="V14" i="74" a="1"/>
  <c r="V14" i="74" s="1"/>
  <c r="AL14" i="74" s="1"/>
  <c r="Q14" i="74"/>
  <c r="K14" i="74"/>
  <c r="W13" i="74" a="1"/>
  <c r="W13" i="74" s="1"/>
  <c r="AC13" i="74" s="1"/>
  <c r="V13" i="74" a="1"/>
  <c r="V13" i="74" s="1"/>
  <c r="AL13" i="74" s="1"/>
  <c r="Q13" i="74"/>
  <c r="K13" i="74"/>
  <c r="W12" i="74" a="1"/>
  <c r="W12" i="74" s="1"/>
  <c r="AC12" i="74" s="1"/>
  <c r="V12" i="74" a="1"/>
  <c r="V12" i="74" s="1"/>
  <c r="AL12" i="74" s="1"/>
  <c r="Q12" i="74"/>
  <c r="K12" i="74"/>
  <c r="W11" i="74" a="1"/>
  <c r="W11" i="74" s="1"/>
  <c r="AC11" i="74" s="1"/>
  <c r="V11" i="74" a="1"/>
  <c r="V11" i="74" s="1"/>
  <c r="AL11" i="74" s="1"/>
  <c r="Q11" i="74"/>
  <c r="K11" i="74"/>
  <c r="W10" i="74" a="1"/>
  <c r="W10" i="74" s="1"/>
  <c r="AC10" i="74" s="1"/>
  <c r="V10" i="74" a="1"/>
  <c r="V10" i="74" s="1"/>
  <c r="AL10" i="74" s="1"/>
  <c r="Q10" i="74"/>
  <c r="K10" i="74"/>
  <c r="AR3" i="74"/>
  <c r="H3" i="74"/>
  <c r="M38" i="73" a="1"/>
  <c r="M38" i="73" s="1"/>
  <c r="L36" i="73" s="1"/>
  <c r="W209" i="72" a="1"/>
  <c r="W209" i="72" s="1"/>
  <c r="AC209" i="72" s="1"/>
  <c r="V209" i="72" a="1"/>
  <c r="V209" i="72" s="1"/>
  <c r="AL209" i="72" s="1"/>
  <c r="Q209" i="72"/>
  <c r="K209" i="72"/>
  <c r="W208" i="72" a="1"/>
  <c r="W208" i="72" s="1"/>
  <c r="AC208" i="72" s="1"/>
  <c r="V208" i="72" a="1"/>
  <c r="V208" i="72" s="1"/>
  <c r="AL208" i="72" s="1"/>
  <c r="Q208" i="72"/>
  <c r="K208" i="72"/>
  <c r="W207" i="72" a="1"/>
  <c r="W207" i="72" s="1"/>
  <c r="AC207" i="72" s="1"/>
  <c r="V207" i="72" a="1"/>
  <c r="V207" i="72" s="1"/>
  <c r="AL207" i="72" s="1"/>
  <c r="Q207" i="72"/>
  <c r="K207" i="72"/>
  <c r="W206" i="72" a="1"/>
  <c r="W206" i="72" s="1"/>
  <c r="AC206" i="72" s="1"/>
  <c r="V206" i="72" a="1"/>
  <c r="V206" i="72" s="1"/>
  <c r="AL206" i="72" s="1"/>
  <c r="Q206" i="72"/>
  <c r="K206" i="72"/>
  <c r="W205" i="72" a="1"/>
  <c r="W205" i="72" s="1"/>
  <c r="AC205" i="72" s="1"/>
  <c r="V205" i="72" a="1"/>
  <c r="V205" i="72" s="1"/>
  <c r="AL205" i="72" s="1"/>
  <c r="Q205" i="72"/>
  <c r="K205" i="72"/>
  <c r="W204" i="72" a="1"/>
  <c r="W204" i="72" s="1"/>
  <c r="AC204" i="72" s="1"/>
  <c r="V204" i="72" a="1"/>
  <c r="V204" i="72" s="1"/>
  <c r="AL204" i="72" s="1"/>
  <c r="Q204" i="72"/>
  <c r="K204" i="72"/>
  <c r="W203" i="72" a="1"/>
  <c r="W203" i="72" s="1"/>
  <c r="AC203" i="72" s="1"/>
  <c r="V203" i="72" a="1"/>
  <c r="V203" i="72" s="1"/>
  <c r="AL203" i="72" s="1"/>
  <c r="Q203" i="72"/>
  <c r="K203" i="72"/>
  <c r="W202" i="72" a="1"/>
  <c r="W202" i="72" s="1"/>
  <c r="AC202" i="72" s="1"/>
  <c r="V202" i="72" a="1"/>
  <c r="V202" i="72" s="1"/>
  <c r="AL202" i="72" s="1"/>
  <c r="Q202" i="72"/>
  <c r="K202" i="72"/>
  <c r="W201" i="72" a="1"/>
  <c r="W201" i="72" s="1"/>
  <c r="AC201" i="72" s="1"/>
  <c r="V201" i="72" a="1"/>
  <c r="V201" i="72" s="1"/>
  <c r="AL201" i="72" s="1"/>
  <c r="Q201" i="72"/>
  <c r="K201" i="72"/>
  <c r="W200" i="72" a="1"/>
  <c r="W200" i="72" s="1"/>
  <c r="AC200" i="72" s="1"/>
  <c r="V200" i="72" a="1"/>
  <c r="V200" i="72" s="1"/>
  <c r="AL200" i="72" s="1"/>
  <c r="Q200" i="72"/>
  <c r="K200" i="72"/>
  <c r="W199" i="72" a="1"/>
  <c r="W199" i="72" s="1"/>
  <c r="AC199" i="72" s="1"/>
  <c r="V199" i="72" a="1"/>
  <c r="V199" i="72" s="1"/>
  <c r="AL199" i="72" s="1"/>
  <c r="Q199" i="72"/>
  <c r="K199" i="72"/>
  <c r="W198" i="72" a="1"/>
  <c r="W198" i="72" s="1"/>
  <c r="AC198" i="72" s="1"/>
  <c r="V198" i="72" a="1"/>
  <c r="V198" i="72" s="1"/>
  <c r="AL198" i="72" s="1"/>
  <c r="Q198" i="72"/>
  <c r="K198" i="72"/>
  <c r="W197" i="72" a="1"/>
  <c r="W197" i="72" s="1"/>
  <c r="AC197" i="72" s="1"/>
  <c r="V197" i="72" a="1"/>
  <c r="V197" i="72" s="1"/>
  <c r="AL197" i="72" s="1"/>
  <c r="Q197" i="72"/>
  <c r="K197" i="72"/>
  <c r="W196" i="72" a="1"/>
  <c r="W196" i="72" s="1"/>
  <c r="AC196" i="72" s="1"/>
  <c r="V196" i="72" a="1"/>
  <c r="V196" i="72" s="1"/>
  <c r="AL196" i="72" s="1"/>
  <c r="Q196" i="72"/>
  <c r="K196" i="72"/>
  <c r="W195" i="72" a="1"/>
  <c r="W195" i="72" s="1"/>
  <c r="AC195" i="72" s="1"/>
  <c r="V195" i="72" a="1"/>
  <c r="V195" i="72" s="1"/>
  <c r="AL195" i="72" s="1"/>
  <c r="Q195" i="72"/>
  <c r="K195" i="72"/>
  <c r="W194" i="72" a="1"/>
  <c r="W194" i="72" s="1"/>
  <c r="AC194" i="72" s="1"/>
  <c r="V194" i="72" a="1"/>
  <c r="V194" i="72" s="1"/>
  <c r="AL194" i="72" s="1"/>
  <c r="Q194" i="72"/>
  <c r="K194" i="72"/>
  <c r="W193" i="72" a="1"/>
  <c r="W193" i="72" s="1"/>
  <c r="AC193" i="72" s="1"/>
  <c r="V193" i="72" a="1"/>
  <c r="V193" i="72" s="1"/>
  <c r="AL193" i="72" s="1"/>
  <c r="Q193" i="72"/>
  <c r="K193" i="72"/>
  <c r="W192" i="72" a="1"/>
  <c r="W192" i="72" s="1"/>
  <c r="AC192" i="72" s="1"/>
  <c r="V192" i="72" a="1"/>
  <c r="V192" i="72" s="1"/>
  <c r="AL192" i="72" s="1"/>
  <c r="Q192" i="72"/>
  <c r="K192" i="72"/>
  <c r="W191" i="72" a="1"/>
  <c r="W191" i="72" s="1"/>
  <c r="AC191" i="72" s="1"/>
  <c r="V191" i="72" a="1"/>
  <c r="V191" i="72" s="1"/>
  <c r="AL191" i="72" s="1"/>
  <c r="Q191" i="72"/>
  <c r="K191" i="72"/>
  <c r="W190" i="72" a="1"/>
  <c r="W190" i="72" s="1"/>
  <c r="AC190" i="72" s="1"/>
  <c r="V190" i="72" a="1"/>
  <c r="V190" i="72" s="1"/>
  <c r="AL190" i="72" s="1"/>
  <c r="Q190" i="72"/>
  <c r="K190" i="72"/>
  <c r="W189" i="72" a="1"/>
  <c r="W189" i="72" s="1"/>
  <c r="AC189" i="72" s="1"/>
  <c r="V189" i="72" a="1"/>
  <c r="V189" i="72" s="1"/>
  <c r="AL189" i="72" s="1"/>
  <c r="Q189" i="72"/>
  <c r="K189" i="72"/>
  <c r="W188" i="72" a="1"/>
  <c r="W188" i="72" s="1"/>
  <c r="AC188" i="72" s="1"/>
  <c r="V188" i="72" a="1"/>
  <c r="V188" i="72" s="1"/>
  <c r="AL188" i="72" s="1"/>
  <c r="Q188" i="72"/>
  <c r="K188" i="72"/>
  <c r="W187" i="72" a="1"/>
  <c r="W187" i="72" s="1"/>
  <c r="AC187" i="72" s="1"/>
  <c r="V187" i="72" a="1"/>
  <c r="V187" i="72" s="1"/>
  <c r="AL187" i="72" s="1"/>
  <c r="Q187" i="72"/>
  <c r="K187" i="72"/>
  <c r="W186" i="72" a="1"/>
  <c r="W186" i="72" s="1"/>
  <c r="AC186" i="72" s="1"/>
  <c r="V186" i="72" a="1"/>
  <c r="V186" i="72" s="1"/>
  <c r="AL186" i="72" s="1"/>
  <c r="Q186" i="72"/>
  <c r="K186" i="72"/>
  <c r="W185" i="72" a="1"/>
  <c r="W185" i="72" s="1"/>
  <c r="AC185" i="72" s="1"/>
  <c r="V185" i="72" a="1"/>
  <c r="V185" i="72" s="1"/>
  <c r="AL185" i="72" s="1"/>
  <c r="Q185" i="72"/>
  <c r="K185" i="72"/>
  <c r="W184" i="72" a="1"/>
  <c r="W184" i="72" s="1"/>
  <c r="AC184" i="72" s="1"/>
  <c r="V184" i="72" a="1"/>
  <c r="V184" i="72" s="1"/>
  <c r="AL184" i="72" s="1"/>
  <c r="Q184" i="72"/>
  <c r="K184" i="72"/>
  <c r="W183" i="72" a="1"/>
  <c r="W183" i="72" s="1"/>
  <c r="AC183" i="72" s="1"/>
  <c r="V183" i="72" a="1"/>
  <c r="V183" i="72" s="1"/>
  <c r="AL183" i="72" s="1"/>
  <c r="Q183" i="72"/>
  <c r="K183" i="72"/>
  <c r="W182" i="72" a="1"/>
  <c r="W182" i="72" s="1"/>
  <c r="AC182" i="72" s="1"/>
  <c r="V182" i="72" a="1"/>
  <c r="V182" i="72" s="1"/>
  <c r="AL182" i="72" s="1"/>
  <c r="Q182" i="72"/>
  <c r="K182" i="72"/>
  <c r="W181" i="72" a="1"/>
  <c r="W181" i="72" s="1"/>
  <c r="AC181" i="72" s="1"/>
  <c r="V181" i="72" a="1"/>
  <c r="V181" i="72" s="1"/>
  <c r="AL181" i="72" s="1"/>
  <c r="Q181" i="72"/>
  <c r="K181" i="72"/>
  <c r="W180" i="72" a="1"/>
  <c r="W180" i="72" s="1"/>
  <c r="AC180" i="72" s="1"/>
  <c r="V180" i="72" a="1"/>
  <c r="V180" i="72" s="1"/>
  <c r="AL180" i="72" s="1"/>
  <c r="Q180" i="72"/>
  <c r="K180" i="72"/>
  <c r="W179" i="72" a="1"/>
  <c r="W179" i="72" s="1"/>
  <c r="AC179" i="72" s="1"/>
  <c r="V179" i="72" a="1"/>
  <c r="V179" i="72" s="1"/>
  <c r="AL179" i="72" s="1"/>
  <c r="Q179" i="72"/>
  <c r="K179" i="72"/>
  <c r="W178" i="72" a="1"/>
  <c r="W178" i="72" s="1"/>
  <c r="AC178" i="72" s="1"/>
  <c r="V178" i="72" a="1"/>
  <c r="V178" i="72" s="1"/>
  <c r="AL178" i="72" s="1"/>
  <c r="Q178" i="72"/>
  <c r="K178" i="72"/>
  <c r="W177" i="72" a="1"/>
  <c r="W177" i="72" s="1"/>
  <c r="AC177" i="72" s="1"/>
  <c r="V177" i="72" a="1"/>
  <c r="V177" i="72" s="1"/>
  <c r="AL177" i="72" s="1"/>
  <c r="Q177" i="72"/>
  <c r="K177" i="72"/>
  <c r="W176" i="72" a="1"/>
  <c r="W176" i="72" s="1"/>
  <c r="AC176" i="72" s="1"/>
  <c r="V176" i="72" a="1"/>
  <c r="V176" i="72" s="1"/>
  <c r="AL176" i="72" s="1"/>
  <c r="Q176" i="72"/>
  <c r="K176" i="72"/>
  <c r="W175" i="72" a="1"/>
  <c r="W175" i="72" s="1"/>
  <c r="AC175" i="72" s="1"/>
  <c r="V175" i="72" a="1"/>
  <c r="V175" i="72" s="1"/>
  <c r="AL175" i="72" s="1"/>
  <c r="Q175" i="72"/>
  <c r="K175" i="72"/>
  <c r="W174" i="72" a="1"/>
  <c r="W174" i="72" s="1"/>
  <c r="AC174" i="72" s="1"/>
  <c r="V174" i="72" a="1"/>
  <c r="V174" i="72" s="1"/>
  <c r="AL174" i="72" s="1"/>
  <c r="Q174" i="72"/>
  <c r="K174" i="72"/>
  <c r="W173" i="72" a="1"/>
  <c r="W173" i="72" s="1"/>
  <c r="AC173" i="72" s="1"/>
  <c r="V173" i="72" a="1"/>
  <c r="V173" i="72" s="1"/>
  <c r="AL173" i="72" s="1"/>
  <c r="Q173" i="72"/>
  <c r="K173" i="72"/>
  <c r="W172" i="72" a="1"/>
  <c r="W172" i="72" s="1"/>
  <c r="AC172" i="72" s="1"/>
  <c r="V172" i="72" a="1"/>
  <c r="V172" i="72" s="1"/>
  <c r="AL172" i="72" s="1"/>
  <c r="Q172" i="72"/>
  <c r="K172" i="72"/>
  <c r="W171" i="72" a="1"/>
  <c r="W171" i="72" s="1"/>
  <c r="AC171" i="72" s="1"/>
  <c r="V171" i="72" a="1"/>
  <c r="V171" i="72" s="1"/>
  <c r="AL171" i="72" s="1"/>
  <c r="Q171" i="72"/>
  <c r="K171" i="72"/>
  <c r="W170" i="72" a="1"/>
  <c r="W170" i="72" s="1"/>
  <c r="AC170" i="72" s="1"/>
  <c r="V170" i="72" a="1"/>
  <c r="V170" i="72" s="1"/>
  <c r="AL170" i="72" s="1"/>
  <c r="Q170" i="72"/>
  <c r="K170" i="72"/>
  <c r="W169" i="72" a="1"/>
  <c r="W169" i="72" s="1"/>
  <c r="AC169" i="72" s="1"/>
  <c r="V169" i="72" a="1"/>
  <c r="V169" i="72" s="1"/>
  <c r="AL169" i="72" s="1"/>
  <c r="Q169" i="72"/>
  <c r="K169" i="72"/>
  <c r="W168" i="72" a="1"/>
  <c r="W168" i="72" s="1"/>
  <c r="AC168" i="72" s="1"/>
  <c r="V168" i="72" a="1"/>
  <c r="V168" i="72" s="1"/>
  <c r="AL168" i="72" s="1"/>
  <c r="Q168" i="72"/>
  <c r="K168" i="72"/>
  <c r="W167" i="72" a="1"/>
  <c r="W167" i="72" s="1"/>
  <c r="AC167" i="72" s="1"/>
  <c r="V167" i="72" a="1"/>
  <c r="V167" i="72" s="1"/>
  <c r="AL167" i="72" s="1"/>
  <c r="Q167" i="72"/>
  <c r="K167" i="72"/>
  <c r="W166" i="72" a="1"/>
  <c r="W166" i="72" s="1"/>
  <c r="AC166" i="72" s="1"/>
  <c r="V166" i="72" a="1"/>
  <c r="V166" i="72" s="1"/>
  <c r="AL166" i="72" s="1"/>
  <c r="Q166" i="72"/>
  <c r="K166" i="72"/>
  <c r="W165" i="72" a="1"/>
  <c r="W165" i="72" s="1"/>
  <c r="AC165" i="72" s="1"/>
  <c r="V165" i="72" a="1"/>
  <c r="V165" i="72" s="1"/>
  <c r="AL165" i="72" s="1"/>
  <c r="Q165" i="72"/>
  <c r="K165" i="72"/>
  <c r="W164" i="72" a="1"/>
  <c r="W164" i="72" s="1"/>
  <c r="AC164" i="72" s="1"/>
  <c r="V164" i="72" a="1"/>
  <c r="V164" i="72" s="1"/>
  <c r="AL164" i="72" s="1"/>
  <c r="Q164" i="72"/>
  <c r="K164" i="72"/>
  <c r="W163" i="72" a="1"/>
  <c r="W163" i="72" s="1"/>
  <c r="AC163" i="72" s="1"/>
  <c r="V163" i="72" a="1"/>
  <c r="V163" i="72" s="1"/>
  <c r="AL163" i="72" s="1"/>
  <c r="Q163" i="72"/>
  <c r="K163" i="72"/>
  <c r="W162" i="72" a="1"/>
  <c r="W162" i="72" s="1"/>
  <c r="AC162" i="72" s="1"/>
  <c r="V162" i="72" a="1"/>
  <c r="V162" i="72" s="1"/>
  <c r="AL162" i="72" s="1"/>
  <c r="Q162" i="72"/>
  <c r="K162" i="72"/>
  <c r="W161" i="72" a="1"/>
  <c r="W161" i="72" s="1"/>
  <c r="AC161" i="72" s="1"/>
  <c r="V161" i="72" a="1"/>
  <c r="V161" i="72" s="1"/>
  <c r="AL161" i="72" s="1"/>
  <c r="Q161" i="72"/>
  <c r="K161" i="72"/>
  <c r="W160" i="72" a="1"/>
  <c r="W160" i="72" s="1"/>
  <c r="AC160" i="72" s="1"/>
  <c r="V160" i="72" a="1"/>
  <c r="V160" i="72" s="1"/>
  <c r="AL160" i="72" s="1"/>
  <c r="Q160" i="72"/>
  <c r="K160" i="72"/>
  <c r="W159" i="72" a="1"/>
  <c r="W159" i="72" s="1"/>
  <c r="AC159" i="72" s="1"/>
  <c r="V159" i="72" a="1"/>
  <c r="V159" i="72" s="1"/>
  <c r="AL159" i="72" s="1"/>
  <c r="Q159" i="72"/>
  <c r="K159" i="72"/>
  <c r="W158" i="72" a="1"/>
  <c r="W158" i="72" s="1"/>
  <c r="AC158" i="72" s="1"/>
  <c r="V158" i="72" a="1"/>
  <c r="V158" i="72" s="1"/>
  <c r="AL158" i="72" s="1"/>
  <c r="Q158" i="72"/>
  <c r="K158" i="72"/>
  <c r="W157" i="72" a="1"/>
  <c r="W157" i="72" s="1"/>
  <c r="AC157" i="72" s="1"/>
  <c r="V157" i="72" a="1"/>
  <c r="V157" i="72" s="1"/>
  <c r="AL157" i="72" s="1"/>
  <c r="Q157" i="72"/>
  <c r="K157" i="72"/>
  <c r="W156" i="72" a="1"/>
  <c r="W156" i="72" s="1"/>
  <c r="AC156" i="72" s="1"/>
  <c r="V156" i="72" a="1"/>
  <c r="V156" i="72" s="1"/>
  <c r="AL156" i="72" s="1"/>
  <c r="Q156" i="72"/>
  <c r="K156" i="72"/>
  <c r="W155" i="72" a="1"/>
  <c r="W155" i="72" s="1"/>
  <c r="AC155" i="72" s="1"/>
  <c r="V155" i="72" a="1"/>
  <c r="V155" i="72" s="1"/>
  <c r="AL155" i="72" s="1"/>
  <c r="Q155" i="72"/>
  <c r="K155" i="72"/>
  <c r="W154" i="72" a="1"/>
  <c r="W154" i="72" s="1"/>
  <c r="AC154" i="72" s="1"/>
  <c r="V154" i="72" a="1"/>
  <c r="V154" i="72" s="1"/>
  <c r="AL154" i="72" s="1"/>
  <c r="Q154" i="72"/>
  <c r="K154" i="72"/>
  <c r="W153" i="72" a="1"/>
  <c r="W153" i="72" s="1"/>
  <c r="AC153" i="72" s="1"/>
  <c r="V153" i="72" a="1"/>
  <c r="V153" i="72" s="1"/>
  <c r="AL153" i="72" s="1"/>
  <c r="Q153" i="72"/>
  <c r="K153" i="72"/>
  <c r="W152" i="72" a="1"/>
  <c r="W152" i="72" s="1"/>
  <c r="AC152" i="72" s="1"/>
  <c r="V152" i="72" a="1"/>
  <c r="V152" i="72" s="1"/>
  <c r="AL152" i="72" s="1"/>
  <c r="Q152" i="72"/>
  <c r="K152" i="72"/>
  <c r="W151" i="72" a="1"/>
  <c r="W151" i="72" s="1"/>
  <c r="AC151" i="72" s="1"/>
  <c r="V151" i="72" a="1"/>
  <c r="V151" i="72" s="1"/>
  <c r="AL151" i="72" s="1"/>
  <c r="Q151" i="72"/>
  <c r="K151" i="72"/>
  <c r="W150" i="72" a="1"/>
  <c r="W150" i="72" s="1"/>
  <c r="AC150" i="72" s="1"/>
  <c r="V150" i="72" a="1"/>
  <c r="V150" i="72" s="1"/>
  <c r="AL150" i="72" s="1"/>
  <c r="Q150" i="72"/>
  <c r="K150" i="72"/>
  <c r="W149" i="72" a="1"/>
  <c r="W149" i="72" s="1"/>
  <c r="AC149" i="72" s="1"/>
  <c r="V149" i="72" a="1"/>
  <c r="V149" i="72" s="1"/>
  <c r="AL149" i="72" s="1"/>
  <c r="Q149" i="72"/>
  <c r="K149" i="72"/>
  <c r="W148" i="72" a="1"/>
  <c r="W148" i="72" s="1"/>
  <c r="AC148" i="72" s="1"/>
  <c r="V148" i="72" a="1"/>
  <c r="V148" i="72" s="1"/>
  <c r="AL148" i="72" s="1"/>
  <c r="Q148" i="72"/>
  <c r="K148" i="72"/>
  <c r="W147" i="72" a="1"/>
  <c r="W147" i="72" s="1"/>
  <c r="AC147" i="72" s="1"/>
  <c r="V147" i="72" a="1"/>
  <c r="V147" i="72" s="1"/>
  <c r="AL147" i="72" s="1"/>
  <c r="Q147" i="72"/>
  <c r="K147" i="72"/>
  <c r="W146" i="72" a="1"/>
  <c r="W146" i="72" s="1"/>
  <c r="AC146" i="72" s="1"/>
  <c r="V146" i="72" a="1"/>
  <c r="V146" i="72" s="1"/>
  <c r="AL146" i="72" s="1"/>
  <c r="Q146" i="72"/>
  <c r="K146" i="72"/>
  <c r="W145" i="72" a="1"/>
  <c r="W145" i="72" s="1"/>
  <c r="AC145" i="72" s="1"/>
  <c r="V145" i="72" a="1"/>
  <c r="V145" i="72" s="1"/>
  <c r="AL145" i="72" s="1"/>
  <c r="Q145" i="72"/>
  <c r="K145" i="72"/>
  <c r="W144" i="72" a="1"/>
  <c r="W144" i="72" s="1"/>
  <c r="AC144" i="72" s="1"/>
  <c r="V144" i="72" a="1"/>
  <c r="V144" i="72" s="1"/>
  <c r="AL144" i="72" s="1"/>
  <c r="Q144" i="72"/>
  <c r="K144" i="72"/>
  <c r="W143" i="72" a="1"/>
  <c r="W143" i="72" s="1"/>
  <c r="AC143" i="72" s="1"/>
  <c r="V143" i="72" a="1"/>
  <c r="V143" i="72" s="1"/>
  <c r="AL143" i="72" s="1"/>
  <c r="Q143" i="72"/>
  <c r="K143" i="72"/>
  <c r="W142" i="72" a="1"/>
  <c r="W142" i="72" s="1"/>
  <c r="AC142" i="72" s="1"/>
  <c r="V142" i="72" a="1"/>
  <c r="V142" i="72" s="1"/>
  <c r="AL142" i="72" s="1"/>
  <c r="Q142" i="72"/>
  <c r="K142" i="72"/>
  <c r="W141" i="72" a="1"/>
  <c r="W141" i="72" s="1"/>
  <c r="AC141" i="72" s="1"/>
  <c r="V141" i="72" a="1"/>
  <c r="V141" i="72" s="1"/>
  <c r="AL141" i="72" s="1"/>
  <c r="Q141" i="72"/>
  <c r="K141" i="72"/>
  <c r="W140" i="72" a="1"/>
  <c r="W140" i="72" s="1"/>
  <c r="AC140" i="72" s="1"/>
  <c r="V140" i="72" a="1"/>
  <c r="V140" i="72" s="1"/>
  <c r="AL140" i="72" s="1"/>
  <c r="Q140" i="72"/>
  <c r="K140" i="72"/>
  <c r="W139" i="72" a="1"/>
  <c r="W139" i="72" s="1"/>
  <c r="AC139" i="72" s="1"/>
  <c r="V139" i="72" a="1"/>
  <c r="V139" i="72" s="1"/>
  <c r="AL139" i="72" s="1"/>
  <c r="Q139" i="72"/>
  <c r="K139" i="72"/>
  <c r="W138" i="72" a="1"/>
  <c r="W138" i="72" s="1"/>
  <c r="AC138" i="72" s="1"/>
  <c r="V138" i="72" a="1"/>
  <c r="V138" i="72" s="1"/>
  <c r="AL138" i="72" s="1"/>
  <c r="Q138" i="72"/>
  <c r="K138" i="72"/>
  <c r="W137" i="72" a="1"/>
  <c r="W137" i="72" s="1"/>
  <c r="AC137" i="72" s="1"/>
  <c r="V137" i="72" a="1"/>
  <c r="V137" i="72" s="1"/>
  <c r="AL137" i="72" s="1"/>
  <c r="Q137" i="72"/>
  <c r="K137" i="72"/>
  <c r="W136" i="72" a="1"/>
  <c r="W136" i="72" s="1"/>
  <c r="AC136" i="72" s="1"/>
  <c r="V136" i="72" a="1"/>
  <c r="V136" i="72" s="1"/>
  <c r="AL136" i="72" s="1"/>
  <c r="Q136" i="72"/>
  <c r="K136" i="72"/>
  <c r="W135" i="72" a="1"/>
  <c r="W135" i="72" s="1"/>
  <c r="AC135" i="72" s="1"/>
  <c r="V135" i="72" a="1"/>
  <c r="V135" i="72" s="1"/>
  <c r="AL135" i="72" s="1"/>
  <c r="Q135" i="72"/>
  <c r="K135" i="72"/>
  <c r="W134" i="72" a="1"/>
  <c r="W134" i="72" s="1"/>
  <c r="AC134" i="72" s="1"/>
  <c r="V134" i="72" a="1"/>
  <c r="V134" i="72" s="1"/>
  <c r="AL134" i="72" s="1"/>
  <c r="Q134" i="72"/>
  <c r="K134" i="72"/>
  <c r="W133" i="72" a="1"/>
  <c r="W133" i="72" s="1"/>
  <c r="AC133" i="72" s="1"/>
  <c r="V133" i="72" a="1"/>
  <c r="V133" i="72" s="1"/>
  <c r="AL133" i="72" s="1"/>
  <c r="Q133" i="72"/>
  <c r="K133" i="72"/>
  <c r="W132" i="72" a="1"/>
  <c r="W132" i="72" s="1"/>
  <c r="AC132" i="72" s="1"/>
  <c r="V132" i="72" a="1"/>
  <c r="V132" i="72" s="1"/>
  <c r="AL132" i="72" s="1"/>
  <c r="Q132" i="72"/>
  <c r="K132" i="72"/>
  <c r="W131" i="72" a="1"/>
  <c r="W131" i="72" s="1"/>
  <c r="AC131" i="72" s="1"/>
  <c r="V131" i="72" a="1"/>
  <c r="V131" i="72" s="1"/>
  <c r="AL131" i="72" s="1"/>
  <c r="Q131" i="72"/>
  <c r="K131" i="72"/>
  <c r="W130" i="72" a="1"/>
  <c r="W130" i="72" s="1"/>
  <c r="AC130" i="72" s="1"/>
  <c r="V130" i="72" a="1"/>
  <c r="V130" i="72" s="1"/>
  <c r="AL130" i="72" s="1"/>
  <c r="Q130" i="72"/>
  <c r="K130" i="72"/>
  <c r="W129" i="72" a="1"/>
  <c r="W129" i="72" s="1"/>
  <c r="AC129" i="72" s="1"/>
  <c r="V129" i="72" a="1"/>
  <c r="V129" i="72" s="1"/>
  <c r="AL129" i="72" s="1"/>
  <c r="Q129" i="72"/>
  <c r="K129" i="72"/>
  <c r="W128" i="72" a="1"/>
  <c r="W128" i="72" s="1"/>
  <c r="AC128" i="72" s="1"/>
  <c r="V128" i="72" a="1"/>
  <c r="V128" i="72" s="1"/>
  <c r="AL128" i="72" s="1"/>
  <c r="Q128" i="72"/>
  <c r="K128" i="72"/>
  <c r="W127" i="72" a="1"/>
  <c r="W127" i="72" s="1"/>
  <c r="AC127" i="72" s="1"/>
  <c r="V127" i="72" a="1"/>
  <c r="V127" i="72" s="1"/>
  <c r="AL127" i="72" s="1"/>
  <c r="Q127" i="72"/>
  <c r="K127" i="72"/>
  <c r="W126" i="72" a="1"/>
  <c r="W126" i="72" s="1"/>
  <c r="AC126" i="72" s="1"/>
  <c r="V126" i="72" a="1"/>
  <c r="V126" i="72" s="1"/>
  <c r="AL126" i="72" s="1"/>
  <c r="Q126" i="72"/>
  <c r="K126" i="72"/>
  <c r="W125" i="72" a="1"/>
  <c r="W125" i="72" s="1"/>
  <c r="AC125" i="72" s="1"/>
  <c r="V125" i="72" a="1"/>
  <c r="V125" i="72" s="1"/>
  <c r="AL125" i="72" s="1"/>
  <c r="Q125" i="72"/>
  <c r="K125" i="72"/>
  <c r="W124" i="72" a="1"/>
  <c r="W124" i="72" s="1"/>
  <c r="AC124" i="72" s="1"/>
  <c r="V124" i="72" a="1"/>
  <c r="V124" i="72" s="1"/>
  <c r="AL124" i="72" s="1"/>
  <c r="Q124" i="72"/>
  <c r="K124" i="72"/>
  <c r="W123" i="72" a="1"/>
  <c r="W123" i="72" s="1"/>
  <c r="AC123" i="72" s="1"/>
  <c r="V123" i="72" a="1"/>
  <c r="V123" i="72" s="1"/>
  <c r="AL123" i="72" s="1"/>
  <c r="Q123" i="72"/>
  <c r="K123" i="72"/>
  <c r="W122" i="72" a="1"/>
  <c r="W122" i="72" s="1"/>
  <c r="AC122" i="72" s="1"/>
  <c r="V122" i="72" a="1"/>
  <c r="V122" i="72" s="1"/>
  <c r="AL122" i="72" s="1"/>
  <c r="Q122" i="72"/>
  <c r="K122" i="72"/>
  <c r="W121" i="72" a="1"/>
  <c r="W121" i="72" s="1"/>
  <c r="AC121" i="72" s="1"/>
  <c r="V121" i="72" a="1"/>
  <c r="V121" i="72" s="1"/>
  <c r="AL121" i="72" s="1"/>
  <c r="Q121" i="72"/>
  <c r="K121" i="72"/>
  <c r="W120" i="72" a="1"/>
  <c r="W120" i="72" s="1"/>
  <c r="AC120" i="72" s="1"/>
  <c r="V120" i="72" a="1"/>
  <c r="V120" i="72" s="1"/>
  <c r="AL120" i="72" s="1"/>
  <c r="Q120" i="72"/>
  <c r="K120" i="72"/>
  <c r="W119" i="72" a="1"/>
  <c r="W119" i="72" s="1"/>
  <c r="AC119" i="72" s="1"/>
  <c r="V119" i="72" a="1"/>
  <c r="V119" i="72" s="1"/>
  <c r="AL119" i="72" s="1"/>
  <c r="Q119" i="72"/>
  <c r="K119" i="72"/>
  <c r="W118" i="72" a="1"/>
  <c r="W118" i="72" s="1"/>
  <c r="AC118" i="72" s="1"/>
  <c r="V118" i="72" a="1"/>
  <c r="V118" i="72" s="1"/>
  <c r="AL118" i="72" s="1"/>
  <c r="Q118" i="72"/>
  <c r="K118" i="72"/>
  <c r="W117" i="72" a="1"/>
  <c r="W117" i="72" s="1"/>
  <c r="AC117" i="72" s="1"/>
  <c r="V117" i="72" a="1"/>
  <c r="V117" i="72" s="1"/>
  <c r="AL117" i="72" s="1"/>
  <c r="Q117" i="72"/>
  <c r="K117" i="72"/>
  <c r="W116" i="72" a="1"/>
  <c r="W116" i="72" s="1"/>
  <c r="AC116" i="72" s="1"/>
  <c r="V116" i="72" a="1"/>
  <c r="V116" i="72" s="1"/>
  <c r="AL116" i="72" s="1"/>
  <c r="Q116" i="72"/>
  <c r="K116" i="72"/>
  <c r="W115" i="72" a="1"/>
  <c r="W115" i="72" s="1"/>
  <c r="AC115" i="72" s="1"/>
  <c r="V115" i="72" a="1"/>
  <c r="V115" i="72" s="1"/>
  <c r="AL115" i="72" s="1"/>
  <c r="Q115" i="72"/>
  <c r="K115" i="72"/>
  <c r="W114" i="72" a="1"/>
  <c r="W114" i="72" s="1"/>
  <c r="AC114" i="72" s="1"/>
  <c r="V114" i="72" a="1"/>
  <c r="V114" i="72" s="1"/>
  <c r="AL114" i="72" s="1"/>
  <c r="Q114" i="72"/>
  <c r="K114" i="72"/>
  <c r="W113" i="72" a="1"/>
  <c r="W113" i="72" s="1"/>
  <c r="AC113" i="72" s="1"/>
  <c r="V113" i="72" a="1"/>
  <c r="V113" i="72" s="1"/>
  <c r="AL113" i="72" s="1"/>
  <c r="Q113" i="72"/>
  <c r="K113" i="72"/>
  <c r="W112" i="72" a="1"/>
  <c r="W112" i="72" s="1"/>
  <c r="AC112" i="72" s="1"/>
  <c r="V112" i="72" a="1"/>
  <c r="V112" i="72" s="1"/>
  <c r="AL112" i="72" s="1"/>
  <c r="Q112" i="72"/>
  <c r="K112" i="72"/>
  <c r="W111" i="72" a="1"/>
  <c r="W111" i="72" s="1"/>
  <c r="AC111" i="72" s="1"/>
  <c r="V111" i="72" a="1"/>
  <c r="V111" i="72" s="1"/>
  <c r="AL111" i="72" s="1"/>
  <c r="Q111" i="72"/>
  <c r="K111" i="72"/>
  <c r="W110" i="72" a="1"/>
  <c r="W110" i="72" s="1"/>
  <c r="AC110" i="72" s="1"/>
  <c r="V110" i="72" a="1"/>
  <c r="V110" i="72" s="1"/>
  <c r="AL110" i="72" s="1"/>
  <c r="Q110" i="72"/>
  <c r="K110" i="72"/>
  <c r="W109" i="72" a="1"/>
  <c r="W109" i="72" s="1"/>
  <c r="AC109" i="72" s="1"/>
  <c r="V109" i="72" a="1"/>
  <c r="V109" i="72" s="1"/>
  <c r="AL109" i="72" s="1"/>
  <c r="Q109" i="72"/>
  <c r="K109" i="72"/>
  <c r="W108" i="72" a="1"/>
  <c r="W108" i="72" s="1"/>
  <c r="AC108" i="72" s="1"/>
  <c r="V108" i="72" a="1"/>
  <c r="V108" i="72" s="1"/>
  <c r="AL108" i="72" s="1"/>
  <c r="Q108" i="72"/>
  <c r="K108" i="72"/>
  <c r="W107" i="72" a="1"/>
  <c r="W107" i="72" s="1"/>
  <c r="AC107" i="72" s="1"/>
  <c r="V107" i="72" a="1"/>
  <c r="V107" i="72" s="1"/>
  <c r="AL107" i="72" s="1"/>
  <c r="Q107" i="72"/>
  <c r="K107" i="72"/>
  <c r="W106" i="72" a="1"/>
  <c r="W106" i="72" s="1"/>
  <c r="AC106" i="72" s="1"/>
  <c r="V106" i="72" a="1"/>
  <c r="V106" i="72" s="1"/>
  <c r="AL106" i="72" s="1"/>
  <c r="Q106" i="72"/>
  <c r="K106" i="72"/>
  <c r="W105" i="72" a="1"/>
  <c r="W105" i="72" s="1"/>
  <c r="AC105" i="72" s="1"/>
  <c r="V105" i="72" a="1"/>
  <c r="V105" i="72" s="1"/>
  <c r="AL105" i="72" s="1"/>
  <c r="Q105" i="72"/>
  <c r="K105" i="72"/>
  <c r="W104" i="72" a="1"/>
  <c r="W104" i="72" s="1"/>
  <c r="AC104" i="72" s="1"/>
  <c r="V104" i="72" a="1"/>
  <c r="V104" i="72" s="1"/>
  <c r="AL104" i="72" s="1"/>
  <c r="Q104" i="72"/>
  <c r="K104" i="72"/>
  <c r="W103" i="72" a="1"/>
  <c r="W103" i="72" s="1"/>
  <c r="AC103" i="72" s="1"/>
  <c r="V103" i="72" a="1"/>
  <c r="V103" i="72" s="1"/>
  <c r="AL103" i="72" s="1"/>
  <c r="Q103" i="72"/>
  <c r="K103" i="72"/>
  <c r="W102" i="72" a="1"/>
  <c r="W102" i="72" s="1"/>
  <c r="AC102" i="72" s="1"/>
  <c r="V102" i="72" a="1"/>
  <c r="V102" i="72" s="1"/>
  <c r="AL102" i="72" s="1"/>
  <c r="Q102" i="72"/>
  <c r="K102" i="72"/>
  <c r="W101" i="72" a="1"/>
  <c r="W101" i="72" s="1"/>
  <c r="AC101" i="72" s="1"/>
  <c r="V101" i="72" a="1"/>
  <c r="V101" i="72" s="1"/>
  <c r="AL101" i="72" s="1"/>
  <c r="Q101" i="72"/>
  <c r="K101" i="72"/>
  <c r="W100" i="72" a="1"/>
  <c r="W100" i="72" s="1"/>
  <c r="AC100" i="72" s="1"/>
  <c r="V100" i="72" a="1"/>
  <c r="V100" i="72" s="1"/>
  <c r="AL100" i="72" s="1"/>
  <c r="Q100" i="72"/>
  <c r="K100" i="72"/>
  <c r="W99" i="72" a="1"/>
  <c r="W99" i="72" s="1"/>
  <c r="AC99" i="72" s="1"/>
  <c r="V99" i="72" a="1"/>
  <c r="V99" i="72" s="1"/>
  <c r="AL99" i="72" s="1"/>
  <c r="Q99" i="72"/>
  <c r="K99" i="72"/>
  <c r="W98" i="72" a="1"/>
  <c r="W98" i="72" s="1"/>
  <c r="AC98" i="72" s="1"/>
  <c r="V98" i="72" a="1"/>
  <c r="V98" i="72" s="1"/>
  <c r="AL98" i="72" s="1"/>
  <c r="Q98" i="72"/>
  <c r="K98" i="72"/>
  <c r="W97" i="72" a="1"/>
  <c r="W97" i="72" s="1"/>
  <c r="AC97" i="72" s="1"/>
  <c r="V97" i="72" a="1"/>
  <c r="V97" i="72" s="1"/>
  <c r="AL97" i="72" s="1"/>
  <c r="Q97" i="72"/>
  <c r="K97" i="72"/>
  <c r="W96" i="72" a="1"/>
  <c r="W96" i="72" s="1"/>
  <c r="AC96" i="72" s="1"/>
  <c r="V96" i="72" a="1"/>
  <c r="V96" i="72" s="1"/>
  <c r="AL96" i="72" s="1"/>
  <c r="Q96" i="72"/>
  <c r="K96" i="72"/>
  <c r="W95" i="72" a="1"/>
  <c r="W95" i="72" s="1"/>
  <c r="AC95" i="72" s="1"/>
  <c r="V95" i="72" a="1"/>
  <c r="V95" i="72" s="1"/>
  <c r="AL95" i="72" s="1"/>
  <c r="Q95" i="72"/>
  <c r="K95" i="72"/>
  <c r="W94" i="72" a="1"/>
  <c r="W94" i="72" s="1"/>
  <c r="AC94" i="72" s="1"/>
  <c r="V94" i="72" a="1"/>
  <c r="V94" i="72" s="1"/>
  <c r="AL94" i="72" s="1"/>
  <c r="Q94" i="72"/>
  <c r="K94" i="72"/>
  <c r="W93" i="72" a="1"/>
  <c r="W93" i="72" s="1"/>
  <c r="AC93" i="72" s="1"/>
  <c r="V93" i="72" a="1"/>
  <c r="V93" i="72" s="1"/>
  <c r="AL93" i="72" s="1"/>
  <c r="Q93" i="72"/>
  <c r="K93" i="72"/>
  <c r="W92" i="72" a="1"/>
  <c r="W92" i="72" s="1"/>
  <c r="AC92" i="72" s="1"/>
  <c r="V92" i="72" a="1"/>
  <c r="V92" i="72" s="1"/>
  <c r="AL92" i="72" s="1"/>
  <c r="Q92" i="72"/>
  <c r="K92" i="72"/>
  <c r="W91" i="72" a="1"/>
  <c r="W91" i="72" s="1"/>
  <c r="AC91" i="72" s="1"/>
  <c r="V91" i="72" a="1"/>
  <c r="V91" i="72" s="1"/>
  <c r="AL91" i="72" s="1"/>
  <c r="Q91" i="72"/>
  <c r="K91" i="72"/>
  <c r="W90" i="72" a="1"/>
  <c r="W90" i="72" s="1"/>
  <c r="AC90" i="72" s="1"/>
  <c r="V90" i="72" a="1"/>
  <c r="V90" i="72" s="1"/>
  <c r="AL90" i="72" s="1"/>
  <c r="Q90" i="72"/>
  <c r="K90" i="72"/>
  <c r="W89" i="72" a="1"/>
  <c r="W89" i="72" s="1"/>
  <c r="AC89" i="72" s="1"/>
  <c r="V89" i="72" a="1"/>
  <c r="V89" i="72" s="1"/>
  <c r="AL89" i="72" s="1"/>
  <c r="Q89" i="72"/>
  <c r="K89" i="72"/>
  <c r="W88" i="72" a="1"/>
  <c r="W88" i="72" s="1"/>
  <c r="AC88" i="72" s="1"/>
  <c r="V88" i="72" a="1"/>
  <c r="V88" i="72" s="1"/>
  <c r="AL88" i="72" s="1"/>
  <c r="Q88" i="72"/>
  <c r="K88" i="72"/>
  <c r="W87" i="72" a="1"/>
  <c r="W87" i="72" s="1"/>
  <c r="AC87" i="72" s="1"/>
  <c r="V87" i="72" a="1"/>
  <c r="V87" i="72" s="1"/>
  <c r="AL87" i="72" s="1"/>
  <c r="Q87" i="72"/>
  <c r="K87" i="72"/>
  <c r="W86" i="72" a="1"/>
  <c r="W86" i="72" s="1"/>
  <c r="AC86" i="72" s="1"/>
  <c r="V86" i="72" a="1"/>
  <c r="V86" i="72" s="1"/>
  <c r="AL86" i="72" s="1"/>
  <c r="Q86" i="72"/>
  <c r="K86" i="72"/>
  <c r="W85" i="72" a="1"/>
  <c r="W85" i="72" s="1"/>
  <c r="AC85" i="72" s="1"/>
  <c r="V85" i="72" a="1"/>
  <c r="V85" i="72" s="1"/>
  <c r="AL85" i="72" s="1"/>
  <c r="Q85" i="72"/>
  <c r="K85" i="72"/>
  <c r="W84" i="72" a="1"/>
  <c r="W84" i="72" s="1"/>
  <c r="AC84" i="72" s="1"/>
  <c r="V84" i="72" a="1"/>
  <c r="V84" i="72" s="1"/>
  <c r="AL84" i="72" s="1"/>
  <c r="Q84" i="72"/>
  <c r="K84" i="72"/>
  <c r="W83" i="72" a="1"/>
  <c r="W83" i="72" s="1"/>
  <c r="AC83" i="72" s="1"/>
  <c r="V83" i="72" a="1"/>
  <c r="V83" i="72" s="1"/>
  <c r="AL83" i="72" s="1"/>
  <c r="Q83" i="72"/>
  <c r="K83" i="72"/>
  <c r="W82" i="72" a="1"/>
  <c r="W82" i="72" s="1"/>
  <c r="AC82" i="72" s="1"/>
  <c r="V82" i="72" a="1"/>
  <c r="V82" i="72" s="1"/>
  <c r="AL82" i="72" s="1"/>
  <c r="Q82" i="72"/>
  <c r="K82" i="72"/>
  <c r="W81" i="72" a="1"/>
  <c r="W81" i="72" s="1"/>
  <c r="AC81" i="72" s="1"/>
  <c r="V81" i="72" a="1"/>
  <c r="V81" i="72" s="1"/>
  <c r="AL81" i="72" s="1"/>
  <c r="Q81" i="72"/>
  <c r="K81" i="72"/>
  <c r="W80" i="72" a="1"/>
  <c r="W80" i="72" s="1"/>
  <c r="AC80" i="72" s="1"/>
  <c r="V80" i="72" a="1"/>
  <c r="V80" i="72" s="1"/>
  <c r="AL80" i="72" s="1"/>
  <c r="Q80" i="72"/>
  <c r="K80" i="72"/>
  <c r="W79" i="72" a="1"/>
  <c r="W79" i="72" s="1"/>
  <c r="AC79" i="72" s="1"/>
  <c r="V79" i="72" a="1"/>
  <c r="V79" i="72" s="1"/>
  <c r="AL79" i="72" s="1"/>
  <c r="Q79" i="72"/>
  <c r="K79" i="72"/>
  <c r="W78" i="72" a="1"/>
  <c r="W78" i="72" s="1"/>
  <c r="AC78" i="72" s="1"/>
  <c r="V78" i="72" a="1"/>
  <c r="V78" i="72" s="1"/>
  <c r="AL78" i="72" s="1"/>
  <c r="Q78" i="72"/>
  <c r="K78" i="72"/>
  <c r="W77" i="72" a="1"/>
  <c r="W77" i="72" s="1"/>
  <c r="AC77" i="72" s="1"/>
  <c r="V77" i="72" a="1"/>
  <c r="V77" i="72" s="1"/>
  <c r="AL77" i="72" s="1"/>
  <c r="Q77" i="72"/>
  <c r="K77" i="72"/>
  <c r="W76" i="72" a="1"/>
  <c r="W76" i="72" s="1"/>
  <c r="AC76" i="72" s="1"/>
  <c r="V76" i="72" a="1"/>
  <c r="V76" i="72" s="1"/>
  <c r="AL76" i="72" s="1"/>
  <c r="Q76" i="72"/>
  <c r="K76" i="72"/>
  <c r="W75" i="72" a="1"/>
  <c r="W75" i="72" s="1"/>
  <c r="AC75" i="72" s="1"/>
  <c r="V75" i="72" a="1"/>
  <c r="V75" i="72" s="1"/>
  <c r="AL75" i="72" s="1"/>
  <c r="Q75" i="72"/>
  <c r="K75" i="72"/>
  <c r="W74" i="72" a="1"/>
  <c r="W74" i="72" s="1"/>
  <c r="AC74" i="72" s="1"/>
  <c r="V74" i="72" a="1"/>
  <c r="V74" i="72" s="1"/>
  <c r="AL74" i="72" s="1"/>
  <c r="Q74" i="72"/>
  <c r="K74" i="72"/>
  <c r="W73" i="72" a="1"/>
  <c r="W73" i="72" s="1"/>
  <c r="AC73" i="72" s="1"/>
  <c r="V73" i="72" a="1"/>
  <c r="V73" i="72" s="1"/>
  <c r="AL73" i="72" s="1"/>
  <c r="Q73" i="72"/>
  <c r="K73" i="72"/>
  <c r="W72" i="72" a="1"/>
  <c r="W72" i="72" s="1"/>
  <c r="AC72" i="72" s="1"/>
  <c r="V72" i="72" a="1"/>
  <c r="V72" i="72" s="1"/>
  <c r="AL72" i="72" s="1"/>
  <c r="Q72" i="72"/>
  <c r="K72" i="72"/>
  <c r="W71" i="72" a="1"/>
  <c r="W71" i="72" s="1"/>
  <c r="AC71" i="72" s="1"/>
  <c r="V71" i="72" a="1"/>
  <c r="V71" i="72" s="1"/>
  <c r="AL71" i="72" s="1"/>
  <c r="Q71" i="72"/>
  <c r="K71" i="72"/>
  <c r="W70" i="72" a="1"/>
  <c r="W70" i="72" s="1"/>
  <c r="AC70" i="72" s="1"/>
  <c r="V70" i="72" a="1"/>
  <c r="V70" i="72" s="1"/>
  <c r="AL70" i="72" s="1"/>
  <c r="Q70" i="72"/>
  <c r="K70" i="72"/>
  <c r="BH69" i="72"/>
  <c r="V58" i="37" s="1"/>
  <c r="W69" i="72" a="1"/>
  <c r="W69" i="72" s="1"/>
  <c r="AC69" i="72" s="1"/>
  <c r="V69" i="72" a="1"/>
  <c r="V69" i="72" s="1"/>
  <c r="AL69" i="72" s="1"/>
  <c r="Q69" i="72"/>
  <c r="K69" i="72"/>
  <c r="W68" i="72" a="1"/>
  <c r="W68" i="72" s="1"/>
  <c r="AC68" i="72" s="1"/>
  <c r="V68" i="72" a="1"/>
  <c r="V68" i="72" s="1"/>
  <c r="AL68" i="72" s="1"/>
  <c r="Q68" i="72"/>
  <c r="K68" i="72"/>
  <c r="W67" i="72" a="1"/>
  <c r="W67" i="72" s="1"/>
  <c r="AC67" i="72" s="1"/>
  <c r="V67" i="72" a="1"/>
  <c r="V67" i="72" s="1"/>
  <c r="AL67" i="72" s="1"/>
  <c r="Q67" i="72"/>
  <c r="K67" i="72"/>
  <c r="W66" i="72" a="1"/>
  <c r="W66" i="72" s="1"/>
  <c r="AC66" i="72" s="1"/>
  <c r="V66" i="72" a="1"/>
  <c r="V66" i="72" s="1"/>
  <c r="AL66" i="72" s="1"/>
  <c r="Q66" i="72"/>
  <c r="K66" i="72"/>
  <c r="W65" i="72" a="1"/>
  <c r="W65" i="72" s="1"/>
  <c r="AC65" i="72" s="1"/>
  <c r="V65" i="72" a="1"/>
  <c r="V65" i="72" s="1"/>
  <c r="AL65" i="72" s="1"/>
  <c r="Q65" i="72"/>
  <c r="K65" i="72"/>
  <c r="W64" i="72" a="1"/>
  <c r="W64" i="72" s="1"/>
  <c r="AC64" i="72" s="1"/>
  <c r="V64" i="72" a="1"/>
  <c r="V64" i="72" s="1"/>
  <c r="AL64" i="72" s="1"/>
  <c r="Q64" i="72"/>
  <c r="K64" i="72"/>
  <c r="W63" i="72" a="1"/>
  <c r="W63" i="72" s="1"/>
  <c r="AC63" i="72" s="1"/>
  <c r="V63" i="72" a="1"/>
  <c r="V63" i="72" s="1"/>
  <c r="AL63" i="72" s="1"/>
  <c r="Q63" i="72"/>
  <c r="K63" i="72"/>
  <c r="W62" i="72" a="1"/>
  <c r="W62" i="72" s="1"/>
  <c r="AC62" i="72" s="1"/>
  <c r="V62" i="72" a="1"/>
  <c r="V62" i="72" s="1"/>
  <c r="AL62" i="72" s="1"/>
  <c r="Q62" i="72"/>
  <c r="K62" i="72"/>
  <c r="W61" i="72" a="1"/>
  <c r="W61" i="72" s="1"/>
  <c r="AC61" i="72" s="1"/>
  <c r="V61" i="72" a="1"/>
  <c r="V61" i="72" s="1"/>
  <c r="AL61" i="72" s="1"/>
  <c r="Q61" i="72"/>
  <c r="K61" i="72"/>
  <c r="W60" i="72" a="1"/>
  <c r="W60" i="72" s="1"/>
  <c r="AC60" i="72" s="1"/>
  <c r="V60" i="72" a="1"/>
  <c r="V60" i="72" s="1"/>
  <c r="AL60" i="72" s="1"/>
  <c r="Q60" i="72"/>
  <c r="K60" i="72"/>
  <c r="W59" i="72" a="1"/>
  <c r="W59" i="72" s="1"/>
  <c r="AC59" i="72" s="1"/>
  <c r="V59" i="72" a="1"/>
  <c r="V59" i="72" s="1"/>
  <c r="AL59" i="72" s="1"/>
  <c r="Q59" i="72"/>
  <c r="K59" i="72"/>
  <c r="W58" i="72" a="1"/>
  <c r="W58" i="72" s="1"/>
  <c r="AC58" i="72" s="1"/>
  <c r="V58" i="72" a="1"/>
  <c r="V58" i="72" s="1"/>
  <c r="AL58" i="72" s="1"/>
  <c r="Q58" i="72"/>
  <c r="K58" i="72"/>
  <c r="W57" i="72" a="1"/>
  <c r="W57" i="72" s="1"/>
  <c r="AC57" i="72" s="1"/>
  <c r="V57" i="72" a="1"/>
  <c r="V57" i="72" s="1"/>
  <c r="AL57" i="72" s="1"/>
  <c r="Q57" i="72"/>
  <c r="K57" i="72"/>
  <c r="W56" i="72" a="1"/>
  <c r="W56" i="72" s="1"/>
  <c r="AC56" i="72" s="1"/>
  <c r="V56" i="72" a="1"/>
  <c r="V56" i="72" s="1"/>
  <c r="AL56" i="72" s="1"/>
  <c r="Q56" i="72"/>
  <c r="K56" i="72"/>
  <c r="W55" i="72" a="1"/>
  <c r="W55" i="72" s="1"/>
  <c r="AC55" i="72" s="1"/>
  <c r="V55" i="72" a="1"/>
  <c r="V55" i="72" s="1"/>
  <c r="AL55" i="72" s="1"/>
  <c r="Q55" i="72"/>
  <c r="K55" i="72"/>
  <c r="W54" i="72" a="1"/>
  <c r="W54" i="72" s="1"/>
  <c r="AC54" i="72" s="1"/>
  <c r="V54" i="72" a="1"/>
  <c r="V54" i="72" s="1"/>
  <c r="AL54" i="72" s="1"/>
  <c r="Q54" i="72"/>
  <c r="K54" i="72"/>
  <c r="W53" i="72" a="1"/>
  <c r="W53" i="72" s="1"/>
  <c r="AC53" i="72" s="1"/>
  <c r="V53" i="72" a="1"/>
  <c r="V53" i="72" s="1"/>
  <c r="AL53" i="72" s="1"/>
  <c r="Q53" i="72"/>
  <c r="K53" i="72"/>
  <c r="W52" i="72" a="1"/>
  <c r="W52" i="72" s="1"/>
  <c r="AC52" i="72" s="1"/>
  <c r="V52" i="72" a="1"/>
  <c r="V52" i="72" s="1"/>
  <c r="AL52" i="72" s="1"/>
  <c r="Q52" i="72"/>
  <c r="K52" i="72"/>
  <c r="W51" i="72" a="1"/>
  <c r="W51" i="72" s="1"/>
  <c r="AC51" i="72" s="1"/>
  <c r="V51" i="72" a="1"/>
  <c r="V51" i="72" s="1"/>
  <c r="AL51" i="72" s="1"/>
  <c r="Q51" i="72"/>
  <c r="K51" i="72"/>
  <c r="W50" i="72" a="1"/>
  <c r="W50" i="72" s="1"/>
  <c r="AC50" i="72" s="1"/>
  <c r="V50" i="72" a="1"/>
  <c r="V50" i="72" s="1"/>
  <c r="AL50" i="72" s="1"/>
  <c r="Q50" i="72"/>
  <c r="K50" i="72"/>
  <c r="W49" i="72" a="1"/>
  <c r="W49" i="72" s="1"/>
  <c r="AC49" i="72" s="1"/>
  <c r="V49" i="72" a="1"/>
  <c r="V49" i="72" s="1"/>
  <c r="AL49" i="72" s="1"/>
  <c r="Q49" i="72"/>
  <c r="K49" i="72"/>
  <c r="W48" i="72" a="1"/>
  <c r="W48" i="72" s="1"/>
  <c r="AC48" i="72" s="1"/>
  <c r="V48" i="72" a="1"/>
  <c r="V48" i="72" s="1"/>
  <c r="AL48" i="72" s="1"/>
  <c r="Q48" i="72"/>
  <c r="K48" i="72"/>
  <c r="W47" i="72" a="1"/>
  <c r="W47" i="72" s="1"/>
  <c r="AC47" i="72" s="1"/>
  <c r="V47" i="72" a="1"/>
  <c r="V47" i="72" s="1"/>
  <c r="AL47" i="72" s="1"/>
  <c r="Q47" i="72"/>
  <c r="K47" i="72"/>
  <c r="W46" i="72" a="1"/>
  <c r="W46" i="72" s="1"/>
  <c r="AC46" i="72" s="1"/>
  <c r="V46" i="72" a="1"/>
  <c r="V46" i="72" s="1"/>
  <c r="AL46" i="72" s="1"/>
  <c r="Q46" i="72"/>
  <c r="K46" i="72"/>
  <c r="W45" i="72" a="1"/>
  <c r="W45" i="72" s="1"/>
  <c r="AC45" i="72" s="1"/>
  <c r="V45" i="72" a="1"/>
  <c r="V45" i="72" s="1"/>
  <c r="AL45" i="72" s="1"/>
  <c r="Q45" i="72"/>
  <c r="K45" i="72"/>
  <c r="W44" i="72" a="1"/>
  <c r="W44" i="72" s="1"/>
  <c r="AC44" i="72" s="1"/>
  <c r="V44" i="72" a="1"/>
  <c r="V44" i="72" s="1"/>
  <c r="AL44" i="72" s="1"/>
  <c r="Q44" i="72"/>
  <c r="K44" i="72"/>
  <c r="W43" i="72" a="1"/>
  <c r="W43" i="72" s="1"/>
  <c r="AC43" i="72" s="1"/>
  <c r="V43" i="72" a="1"/>
  <c r="V43" i="72" s="1"/>
  <c r="AL43" i="72" s="1"/>
  <c r="Q43" i="72"/>
  <c r="K43" i="72"/>
  <c r="W42" i="72" a="1"/>
  <c r="W42" i="72" s="1"/>
  <c r="AC42" i="72" s="1"/>
  <c r="V42" i="72" a="1"/>
  <c r="V42" i="72" s="1"/>
  <c r="AL42" i="72" s="1"/>
  <c r="Q42" i="72"/>
  <c r="K42" i="72"/>
  <c r="W41" i="72" a="1"/>
  <c r="W41" i="72" s="1"/>
  <c r="AC41" i="72" s="1"/>
  <c r="V41" i="72" a="1"/>
  <c r="V41" i="72" s="1"/>
  <c r="AL41" i="72" s="1"/>
  <c r="Q41" i="72"/>
  <c r="K41" i="72"/>
  <c r="W40" i="72" a="1"/>
  <c r="W40" i="72" s="1"/>
  <c r="AC40" i="72" s="1"/>
  <c r="V40" i="72" a="1"/>
  <c r="V40" i="72" s="1"/>
  <c r="AL40" i="72" s="1"/>
  <c r="Q40" i="72"/>
  <c r="K40" i="72"/>
  <c r="W39" i="72" a="1"/>
  <c r="W39" i="72" s="1"/>
  <c r="AC39" i="72" s="1"/>
  <c r="V39" i="72" a="1"/>
  <c r="V39" i="72" s="1"/>
  <c r="AL39" i="72" s="1"/>
  <c r="Q39" i="72"/>
  <c r="K39" i="72"/>
  <c r="W38" i="72" a="1"/>
  <c r="W38" i="72" s="1"/>
  <c r="AC38" i="72" s="1"/>
  <c r="V38" i="72" a="1"/>
  <c r="V38" i="72" s="1"/>
  <c r="AL38" i="72" s="1"/>
  <c r="Q38" i="72"/>
  <c r="K38" i="72"/>
  <c r="W37" i="72" a="1"/>
  <c r="W37" i="72" s="1"/>
  <c r="AC37" i="72" s="1"/>
  <c r="V37" i="72" a="1"/>
  <c r="V37" i="72" s="1"/>
  <c r="AL37" i="72" s="1"/>
  <c r="Q37" i="72"/>
  <c r="K37" i="72"/>
  <c r="W36" i="72" a="1"/>
  <c r="W36" i="72" s="1"/>
  <c r="AC36" i="72" s="1"/>
  <c r="V36" i="72" a="1"/>
  <c r="V36" i="72" s="1"/>
  <c r="AL36" i="72" s="1"/>
  <c r="Q36" i="72"/>
  <c r="K36" i="72"/>
  <c r="W35" i="72" a="1"/>
  <c r="W35" i="72" s="1"/>
  <c r="AC35" i="72" s="1"/>
  <c r="V35" i="72" a="1"/>
  <c r="V35" i="72" s="1"/>
  <c r="AL35" i="72" s="1"/>
  <c r="Q35" i="72"/>
  <c r="K35" i="72"/>
  <c r="W34" i="72" a="1"/>
  <c r="W34" i="72" s="1"/>
  <c r="AC34" i="72" s="1"/>
  <c r="V34" i="72" a="1"/>
  <c r="V34" i="72" s="1"/>
  <c r="AL34" i="72" s="1"/>
  <c r="Q34" i="72"/>
  <c r="K34" i="72"/>
  <c r="W33" i="72" a="1"/>
  <c r="W33" i="72" s="1"/>
  <c r="AC33" i="72" s="1"/>
  <c r="V33" i="72" a="1"/>
  <c r="V33" i="72" s="1"/>
  <c r="AL33" i="72" s="1"/>
  <c r="Q33" i="72"/>
  <c r="K33" i="72"/>
  <c r="W32" i="72" a="1"/>
  <c r="W32" i="72" s="1"/>
  <c r="AC32" i="72" s="1"/>
  <c r="V32" i="72" a="1"/>
  <c r="V32" i="72" s="1"/>
  <c r="AL32" i="72" s="1"/>
  <c r="Q32" i="72"/>
  <c r="K32" i="72"/>
  <c r="W31" i="72" a="1"/>
  <c r="W31" i="72" s="1"/>
  <c r="AC31" i="72" s="1"/>
  <c r="V31" i="72" a="1"/>
  <c r="V31" i="72" s="1"/>
  <c r="AL31" i="72" s="1"/>
  <c r="Q31" i="72"/>
  <c r="K31" i="72"/>
  <c r="W30" i="72" a="1"/>
  <c r="W30" i="72" s="1"/>
  <c r="AC30" i="72" s="1"/>
  <c r="V30" i="72" a="1"/>
  <c r="V30" i="72" s="1"/>
  <c r="AL30" i="72" s="1"/>
  <c r="Q30" i="72"/>
  <c r="K30" i="72"/>
  <c r="W29" i="72" a="1"/>
  <c r="W29" i="72" s="1"/>
  <c r="AC29" i="72" s="1"/>
  <c r="V29" i="72" a="1"/>
  <c r="V29" i="72" s="1"/>
  <c r="AL29" i="72" s="1"/>
  <c r="Q29" i="72"/>
  <c r="K29" i="72"/>
  <c r="W28" i="72" a="1"/>
  <c r="W28" i="72" s="1"/>
  <c r="AC28" i="72" s="1"/>
  <c r="V28" i="72" a="1"/>
  <c r="V28" i="72" s="1"/>
  <c r="AL28" i="72" s="1"/>
  <c r="Q28" i="72"/>
  <c r="K28" i="72"/>
  <c r="W27" i="72" a="1"/>
  <c r="W27" i="72" s="1"/>
  <c r="AC27" i="72" s="1"/>
  <c r="V27" i="72" a="1"/>
  <c r="V27" i="72" s="1"/>
  <c r="AL27" i="72" s="1"/>
  <c r="Q27" i="72"/>
  <c r="K27" i="72"/>
  <c r="W26" i="72" a="1"/>
  <c r="W26" i="72" s="1"/>
  <c r="AC26" i="72" s="1"/>
  <c r="V26" i="72" a="1"/>
  <c r="V26" i="72" s="1"/>
  <c r="AL26" i="72" s="1"/>
  <c r="Q26" i="72"/>
  <c r="K26" i="72"/>
  <c r="W25" i="72" a="1"/>
  <c r="W25" i="72" s="1"/>
  <c r="AC25" i="72" s="1"/>
  <c r="V25" i="72" a="1"/>
  <c r="V25" i="72" s="1"/>
  <c r="AL25" i="72" s="1"/>
  <c r="Q25" i="72"/>
  <c r="K25" i="72"/>
  <c r="W24" i="72" a="1"/>
  <c r="W24" i="72" s="1"/>
  <c r="AC24" i="72" s="1"/>
  <c r="V24" i="72" a="1"/>
  <c r="V24" i="72" s="1"/>
  <c r="AL24" i="72" s="1"/>
  <c r="Q24" i="72"/>
  <c r="K24" i="72"/>
  <c r="W23" i="72" a="1"/>
  <c r="W23" i="72" s="1"/>
  <c r="AC23" i="72" s="1"/>
  <c r="V23" i="72" a="1"/>
  <c r="V23" i="72" s="1"/>
  <c r="AL23" i="72" s="1"/>
  <c r="Q23" i="72"/>
  <c r="K23" i="72"/>
  <c r="W22" i="72" a="1"/>
  <c r="W22" i="72" s="1"/>
  <c r="AC22" i="72" s="1"/>
  <c r="V22" i="72" a="1"/>
  <c r="V22" i="72" s="1"/>
  <c r="AL22" i="72" s="1"/>
  <c r="Q22" i="72"/>
  <c r="K22" i="72"/>
  <c r="W21" i="72" a="1"/>
  <c r="W21" i="72" s="1"/>
  <c r="AC21" i="72" s="1"/>
  <c r="V21" i="72" a="1"/>
  <c r="V21" i="72" s="1"/>
  <c r="AL21" i="72" s="1"/>
  <c r="Q21" i="72"/>
  <c r="K21" i="72"/>
  <c r="W20" i="72" a="1"/>
  <c r="W20" i="72" s="1"/>
  <c r="AC20" i="72" s="1"/>
  <c r="V20" i="72" a="1"/>
  <c r="V20" i="72" s="1"/>
  <c r="AL20" i="72" s="1"/>
  <c r="Q20" i="72"/>
  <c r="K20" i="72"/>
  <c r="W19" i="72" a="1"/>
  <c r="W19" i="72" s="1"/>
  <c r="AC19" i="72" s="1"/>
  <c r="V19" i="72" a="1"/>
  <c r="V19" i="72" s="1"/>
  <c r="AL19" i="72" s="1"/>
  <c r="Q19" i="72"/>
  <c r="K19" i="72"/>
  <c r="W18" i="72" a="1"/>
  <c r="W18" i="72" s="1"/>
  <c r="AC18" i="72" s="1"/>
  <c r="V18" i="72" a="1"/>
  <c r="V18" i="72" s="1"/>
  <c r="AL18" i="72" s="1"/>
  <c r="Q18" i="72"/>
  <c r="K18" i="72"/>
  <c r="W17" i="72" a="1"/>
  <c r="W17" i="72" s="1"/>
  <c r="AC17" i="72" s="1"/>
  <c r="V17" i="72" a="1"/>
  <c r="V17" i="72" s="1"/>
  <c r="AL17" i="72" s="1"/>
  <c r="Q17" i="72"/>
  <c r="K17" i="72"/>
  <c r="W16" i="72" a="1"/>
  <c r="W16" i="72" s="1"/>
  <c r="AC16" i="72" s="1"/>
  <c r="V16" i="72" a="1"/>
  <c r="V16" i="72" s="1"/>
  <c r="AL16" i="72" s="1"/>
  <c r="Q16" i="72"/>
  <c r="K16" i="72"/>
  <c r="W15" i="72" a="1"/>
  <c r="W15" i="72" s="1"/>
  <c r="AC15" i="72" s="1"/>
  <c r="V15" i="72" a="1"/>
  <c r="V15" i="72" s="1"/>
  <c r="AL15" i="72" s="1"/>
  <c r="Q15" i="72"/>
  <c r="K15" i="72"/>
  <c r="W14" i="72" a="1"/>
  <c r="W14" i="72" s="1"/>
  <c r="AC14" i="72" s="1"/>
  <c r="V14" i="72" a="1"/>
  <c r="V14" i="72" s="1"/>
  <c r="AL14" i="72" s="1"/>
  <c r="Q14" i="72"/>
  <c r="K14" i="72"/>
  <c r="W13" i="72" a="1"/>
  <c r="W13" i="72" s="1"/>
  <c r="AC13" i="72" s="1"/>
  <c r="V13" i="72" a="1"/>
  <c r="V13" i="72" s="1"/>
  <c r="AL13" i="72" s="1"/>
  <c r="Q13" i="72"/>
  <c r="K13" i="72"/>
  <c r="W12" i="72" a="1"/>
  <c r="W12" i="72" s="1"/>
  <c r="AC12" i="72" s="1"/>
  <c r="V12" i="72" a="1"/>
  <c r="V12" i="72" s="1"/>
  <c r="AL12" i="72" s="1"/>
  <c r="Q12" i="72"/>
  <c r="K12" i="72"/>
  <c r="W11" i="72" a="1"/>
  <c r="W11" i="72" s="1"/>
  <c r="AC11" i="72" s="1"/>
  <c r="V11" i="72" a="1"/>
  <c r="V11" i="72" s="1"/>
  <c r="AL11" i="72" s="1"/>
  <c r="Q11" i="72"/>
  <c r="K11" i="72"/>
  <c r="W10" i="72" a="1"/>
  <c r="W10" i="72" s="1"/>
  <c r="AC10" i="72" s="1"/>
  <c r="V10" i="72" a="1"/>
  <c r="V10" i="72" s="1"/>
  <c r="AL10" i="72" s="1"/>
  <c r="Q10" i="72"/>
  <c r="K10" i="72"/>
  <c r="AR3" i="72"/>
  <c r="H3" i="72"/>
  <c r="M38" i="71" a="1"/>
  <c r="M38" i="71" s="1"/>
  <c r="L36" i="71" s="1"/>
  <c r="W209" i="70" a="1"/>
  <c r="W209" i="70" s="1"/>
  <c r="AC209" i="70" s="1"/>
  <c r="V209" i="70" a="1"/>
  <c r="V209" i="70" s="1"/>
  <c r="AL209" i="70" s="1"/>
  <c r="Q209" i="70"/>
  <c r="K209" i="70"/>
  <c r="W208" i="70" a="1"/>
  <c r="W208" i="70" s="1"/>
  <c r="AC208" i="70" s="1"/>
  <c r="V208" i="70" a="1"/>
  <c r="V208" i="70" s="1"/>
  <c r="AL208" i="70" s="1"/>
  <c r="Q208" i="70"/>
  <c r="K208" i="70"/>
  <c r="W207" i="70" a="1"/>
  <c r="W207" i="70" s="1"/>
  <c r="AC207" i="70" s="1"/>
  <c r="V207" i="70" a="1"/>
  <c r="V207" i="70" s="1"/>
  <c r="AL207" i="70" s="1"/>
  <c r="Q207" i="70"/>
  <c r="K207" i="70"/>
  <c r="W206" i="70" a="1"/>
  <c r="W206" i="70" s="1"/>
  <c r="AC206" i="70" s="1"/>
  <c r="V206" i="70" a="1"/>
  <c r="V206" i="70" s="1"/>
  <c r="AL206" i="70" s="1"/>
  <c r="Q206" i="70"/>
  <c r="K206" i="70"/>
  <c r="W205" i="70" a="1"/>
  <c r="W205" i="70" s="1"/>
  <c r="AC205" i="70" s="1"/>
  <c r="V205" i="70" a="1"/>
  <c r="V205" i="70" s="1"/>
  <c r="AL205" i="70" s="1"/>
  <c r="Q205" i="70"/>
  <c r="K205" i="70"/>
  <c r="W204" i="70" a="1"/>
  <c r="W204" i="70" s="1"/>
  <c r="AC204" i="70" s="1"/>
  <c r="V204" i="70" a="1"/>
  <c r="V204" i="70" s="1"/>
  <c r="AL204" i="70" s="1"/>
  <c r="Q204" i="70"/>
  <c r="K204" i="70"/>
  <c r="W203" i="70" a="1"/>
  <c r="W203" i="70" s="1"/>
  <c r="AC203" i="70" s="1"/>
  <c r="V203" i="70" a="1"/>
  <c r="V203" i="70" s="1"/>
  <c r="AL203" i="70" s="1"/>
  <c r="Q203" i="70"/>
  <c r="K203" i="70"/>
  <c r="W202" i="70" a="1"/>
  <c r="W202" i="70" s="1"/>
  <c r="AC202" i="70" s="1"/>
  <c r="V202" i="70" a="1"/>
  <c r="V202" i="70" s="1"/>
  <c r="AL202" i="70" s="1"/>
  <c r="Q202" i="70"/>
  <c r="K202" i="70"/>
  <c r="W201" i="70" a="1"/>
  <c r="W201" i="70" s="1"/>
  <c r="AC201" i="70" s="1"/>
  <c r="V201" i="70" a="1"/>
  <c r="V201" i="70" s="1"/>
  <c r="AL201" i="70" s="1"/>
  <c r="Q201" i="70"/>
  <c r="K201" i="70"/>
  <c r="W200" i="70" a="1"/>
  <c r="W200" i="70" s="1"/>
  <c r="AC200" i="70" s="1"/>
  <c r="V200" i="70" a="1"/>
  <c r="V200" i="70" s="1"/>
  <c r="AL200" i="70" s="1"/>
  <c r="Q200" i="70"/>
  <c r="K200" i="70"/>
  <c r="W199" i="70" a="1"/>
  <c r="W199" i="70" s="1"/>
  <c r="AC199" i="70" s="1"/>
  <c r="V199" i="70" a="1"/>
  <c r="V199" i="70" s="1"/>
  <c r="AL199" i="70" s="1"/>
  <c r="Q199" i="70"/>
  <c r="K199" i="70"/>
  <c r="W198" i="70" a="1"/>
  <c r="W198" i="70" s="1"/>
  <c r="AC198" i="70" s="1"/>
  <c r="V198" i="70" a="1"/>
  <c r="V198" i="70" s="1"/>
  <c r="AL198" i="70" s="1"/>
  <c r="Q198" i="70"/>
  <c r="K198" i="70"/>
  <c r="W197" i="70" a="1"/>
  <c r="W197" i="70" s="1"/>
  <c r="AC197" i="70" s="1"/>
  <c r="V197" i="70" a="1"/>
  <c r="V197" i="70" s="1"/>
  <c r="AL197" i="70" s="1"/>
  <c r="Q197" i="70"/>
  <c r="K197" i="70"/>
  <c r="W196" i="70" a="1"/>
  <c r="W196" i="70" s="1"/>
  <c r="AC196" i="70" s="1"/>
  <c r="V196" i="70" a="1"/>
  <c r="V196" i="70" s="1"/>
  <c r="AL196" i="70" s="1"/>
  <c r="Q196" i="70"/>
  <c r="K196" i="70"/>
  <c r="W195" i="70" a="1"/>
  <c r="W195" i="70" s="1"/>
  <c r="AC195" i="70" s="1"/>
  <c r="V195" i="70" a="1"/>
  <c r="V195" i="70" s="1"/>
  <c r="AL195" i="70" s="1"/>
  <c r="Q195" i="70"/>
  <c r="K195" i="70"/>
  <c r="W194" i="70" a="1"/>
  <c r="W194" i="70" s="1"/>
  <c r="AC194" i="70" s="1"/>
  <c r="V194" i="70" a="1"/>
  <c r="V194" i="70" s="1"/>
  <c r="AL194" i="70" s="1"/>
  <c r="Q194" i="70"/>
  <c r="K194" i="70"/>
  <c r="W193" i="70" a="1"/>
  <c r="W193" i="70" s="1"/>
  <c r="AC193" i="70" s="1"/>
  <c r="V193" i="70" a="1"/>
  <c r="V193" i="70" s="1"/>
  <c r="AL193" i="70" s="1"/>
  <c r="Q193" i="70"/>
  <c r="K193" i="70"/>
  <c r="W192" i="70" a="1"/>
  <c r="W192" i="70" s="1"/>
  <c r="AC192" i="70" s="1"/>
  <c r="V192" i="70" a="1"/>
  <c r="V192" i="70" s="1"/>
  <c r="AL192" i="70" s="1"/>
  <c r="Q192" i="70"/>
  <c r="K192" i="70"/>
  <c r="W191" i="70" a="1"/>
  <c r="W191" i="70" s="1"/>
  <c r="AC191" i="70" s="1"/>
  <c r="V191" i="70" a="1"/>
  <c r="V191" i="70" s="1"/>
  <c r="AL191" i="70" s="1"/>
  <c r="Q191" i="70"/>
  <c r="K191" i="70"/>
  <c r="W190" i="70" a="1"/>
  <c r="W190" i="70" s="1"/>
  <c r="AC190" i="70" s="1"/>
  <c r="V190" i="70" a="1"/>
  <c r="V190" i="70" s="1"/>
  <c r="AL190" i="70" s="1"/>
  <c r="Q190" i="70"/>
  <c r="K190" i="70"/>
  <c r="W189" i="70" a="1"/>
  <c r="W189" i="70" s="1"/>
  <c r="AC189" i="70" s="1"/>
  <c r="V189" i="70" a="1"/>
  <c r="V189" i="70" s="1"/>
  <c r="AL189" i="70" s="1"/>
  <c r="Q189" i="70"/>
  <c r="K189" i="70"/>
  <c r="W188" i="70" a="1"/>
  <c r="W188" i="70" s="1"/>
  <c r="AC188" i="70" s="1"/>
  <c r="V188" i="70" a="1"/>
  <c r="V188" i="70" s="1"/>
  <c r="AL188" i="70" s="1"/>
  <c r="Q188" i="70"/>
  <c r="K188" i="70"/>
  <c r="W187" i="70" a="1"/>
  <c r="W187" i="70" s="1"/>
  <c r="AC187" i="70" s="1"/>
  <c r="V187" i="70" a="1"/>
  <c r="V187" i="70" s="1"/>
  <c r="AL187" i="70" s="1"/>
  <c r="Q187" i="70"/>
  <c r="K187" i="70"/>
  <c r="W186" i="70" a="1"/>
  <c r="W186" i="70" s="1"/>
  <c r="AC186" i="70" s="1"/>
  <c r="V186" i="70" a="1"/>
  <c r="V186" i="70" s="1"/>
  <c r="AL186" i="70" s="1"/>
  <c r="Q186" i="70"/>
  <c r="K186" i="70"/>
  <c r="W185" i="70" a="1"/>
  <c r="W185" i="70" s="1"/>
  <c r="AC185" i="70" s="1"/>
  <c r="V185" i="70" a="1"/>
  <c r="V185" i="70" s="1"/>
  <c r="AL185" i="70" s="1"/>
  <c r="Q185" i="70"/>
  <c r="K185" i="70"/>
  <c r="W184" i="70" a="1"/>
  <c r="W184" i="70" s="1"/>
  <c r="AC184" i="70" s="1"/>
  <c r="V184" i="70" a="1"/>
  <c r="V184" i="70" s="1"/>
  <c r="AL184" i="70" s="1"/>
  <c r="Q184" i="70"/>
  <c r="K184" i="70"/>
  <c r="W183" i="70" a="1"/>
  <c r="W183" i="70" s="1"/>
  <c r="AC183" i="70" s="1"/>
  <c r="V183" i="70" a="1"/>
  <c r="V183" i="70" s="1"/>
  <c r="AL183" i="70" s="1"/>
  <c r="Q183" i="70"/>
  <c r="K183" i="70"/>
  <c r="W182" i="70" a="1"/>
  <c r="W182" i="70" s="1"/>
  <c r="AC182" i="70" s="1"/>
  <c r="V182" i="70" a="1"/>
  <c r="V182" i="70" s="1"/>
  <c r="AL182" i="70" s="1"/>
  <c r="Q182" i="70"/>
  <c r="K182" i="70"/>
  <c r="W181" i="70" a="1"/>
  <c r="W181" i="70" s="1"/>
  <c r="AC181" i="70" s="1"/>
  <c r="V181" i="70" a="1"/>
  <c r="V181" i="70" s="1"/>
  <c r="AL181" i="70" s="1"/>
  <c r="Q181" i="70"/>
  <c r="K181" i="70"/>
  <c r="W180" i="70" a="1"/>
  <c r="W180" i="70" s="1"/>
  <c r="AC180" i="70" s="1"/>
  <c r="V180" i="70" a="1"/>
  <c r="V180" i="70" s="1"/>
  <c r="AL180" i="70" s="1"/>
  <c r="Q180" i="70"/>
  <c r="K180" i="70"/>
  <c r="W179" i="70" a="1"/>
  <c r="W179" i="70" s="1"/>
  <c r="AC179" i="70" s="1"/>
  <c r="V179" i="70" a="1"/>
  <c r="V179" i="70" s="1"/>
  <c r="AL179" i="70" s="1"/>
  <c r="Q179" i="70"/>
  <c r="K179" i="70"/>
  <c r="W178" i="70" a="1"/>
  <c r="W178" i="70" s="1"/>
  <c r="AC178" i="70" s="1"/>
  <c r="V178" i="70" a="1"/>
  <c r="V178" i="70" s="1"/>
  <c r="AL178" i="70" s="1"/>
  <c r="Q178" i="70"/>
  <c r="K178" i="70"/>
  <c r="W177" i="70" a="1"/>
  <c r="W177" i="70" s="1"/>
  <c r="AC177" i="70" s="1"/>
  <c r="V177" i="70" a="1"/>
  <c r="V177" i="70" s="1"/>
  <c r="AL177" i="70" s="1"/>
  <c r="Q177" i="70"/>
  <c r="K177" i="70"/>
  <c r="W176" i="70" a="1"/>
  <c r="W176" i="70" s="1"/>
  <c r="AC176" i="70" s="1"/>
  <c r="V176" i="70" a="1"/>
  <c r="V176" i="70" s="1"/>
  <c r="AL176" i="70" s="1"/>
  <c r="Q176" i="70"/>
  <c r="K176" i="70"/>
  <c r="W175" i="70" a="1"/>
  <c r="W175" i="70" s="1"/>
  <c r="AC175" i="70" s="1"/>
  <c r="V175" i="70" a="1"/>
  <c r="V175" i="70" s="1"/>
  <c r="AL175" i="70" s="1"/>
  <c r="Q175" i="70"/>
  <c r="K175" i="70"/>
  <c r="W174" i="70" a="1"/>
  <c r="W174" i="70" s="1"/>
  <c r="AC174" i="70" s="1"/>
  <c r="V174" i="70" a="1"/>
  <c r="V174" i="70" s="1"/>
  <c r="AL174" i="70" s="1"/>
  <c r="Q174" i="70"/>
  <c r="K174" i="70"/>
  <c r="W173" i="70" a="1"/>
  <c r="W173" i="70" s="1"/>
  <c r="AC173" i="70" s="1"/>
  <c r="V173" i="70" a="1"/>
  <c r="V173" i="70" s="1"/>
  <c r="AL173" i="70" s="1"/>
  <c r="Q173" i="70"/>
  <c r="K173" i="70"/>
  <c r="W172" i="70" a="1"/>
  <c r="W172" i="70" s="1"/>
  <c r="AC172" i="70" s="1"/>
  <c r="V172" i="70" a="1"/>
  <c r="V172" i="70" s="1"/>
  <c r="AL172" i="70" s="1"/>
  <c r="Q172" i="70"/>
  <c r="K172" i="70"/>
  <c r="W171" i="70" a="1"/>
  <c r="W171" i="70" s="1"/>
  <c r="AC171" i="70" s="1"/>
  <c r="V171" i="70" a="1"/>
  <c r="V171" i="70" s="1"/>
  <c r="AL171" i="70" s="1"/>
  <c r="Q171" i="70"/>
  <c r="K171" i="70"/>
  <c r="W170" i="70" a="1"/>
  <c r="W170" i="70" s="1"/>
  <c r="AC170" i="70" s="1"/>
  <c r="V170" i="70" a="1"/>
  <c r="V170" i="70" s="1"/>
  <c r="AL170" i="70" s="1"/>
  <c r="Q170" i="70"/>
  <c r="K170" i="70"/>
  <c r="W169" i="70" a="1"/>
  <c r="W169" i="70" s="1"/>
  <c r="AC169" i="70" s="1"/>
  <c r="V169" i="70" a="1"/>
  <c r="V169" i="70" s="1"/>
  <c r="AL169" i="70" s="1"/>
  <c r="Q169" i="70"/>
  <c r="K169" i="70"/>
  <c r="W168" i="70" a="1"/>
  <c r="W168" i="70" s="1"/>
  <c r="AC168" i="70" s="1"/>
  <c r="V168" i="70" a="1"/>
  <c r="V168" i="70" s="1"/>
  <c r="AL168" i="70" s="1"/>
  <c r="Q168" i="70"/>
  <c r="K168" i="70"/>
  <c r="W167" i="70" a="1"/>
  <c r="W167" i="70" s="1"/>
  <c r="AC167" i="70" s="1"/>
  <c r="V167" i="70" a="1"/>
  <c r="V167" i="70" s="1"/>
  <c r="AL167" i="70" s="1"/>
  <c r="Q167" i="70"/>
  <c r="K167" i="70"/>
  <c r="W166" i="70" a="1"/>
  <c r="W166" i="70" s="1"/>
  <c r="AC166" i="70" s="1"/>
  <c r="V166" i="70" a="1"/>
  <c r="V166" i="70" s="1"/>
  <c r="AL166" i="70" s="1"/>
  <c r="Q166" i="70"/>
  <c r="K166" i="70"/>
  <c r="W165" i="70" a="1"/>
  <c r="W165" i="70" s="1"/>
  <c r="AC165" i="70" s="1"/>
  <c r="V165" i="70" a="1"/>
  <c r="V165" i="70" s="1"/>
  <c r="AL165" i="70" s="1"/>
  <c r="Q165" i="70"/>
  <c r="K165" i="70"/>
  <c r="W164" i="70" a="1"/>
  <c r="W164" i="70" s="1"/>
  <c r="AC164" i="70" s="1"/>
  <c r="V164" i="70" a="1"/>
  <c r="V164" i="70" s="1"/>
  <c r="AL164" i="70" s="1"/>
  <c r="Q164" i="70"/>
  <c r="K164" i="70"/>
  <c r="W163" i="70" a="1"/>
  <c r="W163" i="70" s="1"/>
  <c r="AC163" i="70" s="1"/>
  <c r="V163" i="70" a="1"/>
  <c r="V163" i="70" s="1"/>
  <c r="AL163" i="70" s="1"/>
  <c r="Q163" i="70"/>
  <c r="K163" i="70"/>
  <c r="W162" i="70" a="1"/>
  <c r="W162" i="70" s="1"/>
  <c r="AC162" i="70" s="1"/>
  <c r="V162" i="70" a="1"/>
  <c r="V162" i="70" s="1"/>
  <c r="AL162" i="70" s="1"/>
  <c r="Q162" i="70"/>
  <c r="K162" i="70"/>
  <c r="W161" i="70" a="1"/>
  <c r="W161" i="70" s="1"/>
  <c r="AC161" i="70" s="1"/>
  <c r="V161" i="70" a="1"/>
  <c r="V161" i="70" s="1"/>
  <c r="AL161" i="70" s="1"/>
  <c r="Q161" i="70"/>
  <c r="K161" i="70"/>
  <c r="W160" i="70" a="1"/>
  <c r="W160" i="70" s="1"/>
  <c r="AC160" i="70" s="1"/>
  <c r="V160" i="70" a="1"/>
  <c r="V160" i="70" s="1"/>
  <c r="AL160" i="70" s="1"/>
  <c r="Q160" i="70"/>
  <c r="K160" i="70"/>
  <c r="W159" i="70" a="1"/>
  <c r="W159" i="70" s="1"/>
  <c r="AC159" i="70" s="1"/>
  <c r="V159" i="70" a="1"/>
  <c r="V159" i="70" s="1"/>
  <c r="AL159" i="70" s="1"/>
  <c r="Q159" i="70"/>
  <c r="K159" i="70"/>
  <c r="W158" i="70" a="1"/>
  <c r="W158" i="70" s="1"/>
  <c r="AC158" i="70" s="1"/>
  <c r="V158" i="70" a="1"/>
  <c r="V158" i="70" s="1"/>
  <c r="AL158" i="70" s="1"/>
  <c r="Q158" i="70"/>
  <c r="K158" i="70"/>
  <c r="W157" i="70" a="1"/>
  <c r="W157" i="70" s="1"/>
  <c r="AC157" i="70" s="1"/>
  <c r="V157" i="70" a="1"/>
  <c r="V157" i="70" s="1"/>
  <c r="AL157" i="70" s="1"/>
  <c r="Q157" i="70"/>
  <c r="K157" i="70"/>
  <c r="W156" i="70" a="1"/>
  <c r="W156" i="70" s="1"/>
  <c r="AC156" i="70" s="1"/>
  <c r="V156" i="70" a="1"/>
  <c r="V156" i="70" s="1"/>
  <c r="AL156" i="70" s="1"/>
  <c r="Q156" i="70"/>
  <c r="K156" i="70"/>
  <c r="W155" i="70" a="1"/>
  <c r="W155" i="70" s="1"/>
  <c r="AC155" i="70" s="1"/>
  <c r="V155" i="70" a="1"/>
  <c r="V155" i="70" s="1"/>
  <c r="AL155" i="70" s="1"/>
  <c r="Q155" i="70"/>
  <c r="K155" i="70"/>
  <c r="W154" i="70" a="1"/>
  <c r="W154" i="70" s="1"/>
  <c r="AC154" i="70" s="1"/>
  <c r="V154" i="70" a="1"/>
  <c r="V154" i="70" s="1"/>
  <c r="AL154" i="70" s="1"/>
  <c r="Q154" i="70"/>
  <c r="K154" i="70"/>
  <c r="W153" i="70" a="1"/>
  <c r="W153" i="70" s="1"/>
  <c r="AC153" i="70" s="1"/>
  <c r="V153" i="70" a="1"/>
  <c r="V153" i="70" s="1"/>
  <c r="AL153" i="70" s="1"/>
  <c r="Q153" i="70"/>
  <c r="K153" i="70"/>
  <c r="W152" i="70" a="1"/>
  <c r="W152" i="70" s="1"/>
  <c r="AC152" i="70" s="1"/>
  <c r="V152" i="70" a="1"/>
  <c r="V152" i="70" s="1"/>
  <c r="AL152" i="70" s="1"/>
  <c r="Q152" i="70"/>
  <c r="K152" i="70"/>
  <c r="W151" i="70" a="1"/>
  <c r="W151" i="70" s="1"/>
  <c r="AC151" i="70" s="1"/>
  <c r="V151" i="70" a="1"/>
  <c r="V151" i="70" s="1"/>
  <c r="AL151" i="70" s="1"/>
  <c r="Q151" i="70"/>
  <c r="K151" i="70"/>
  <c r="W150" i="70" a="1"/>
  <c r="W150" i="70" s="1"/>
  <c r="AC150" i="70" s="1"/>
  <c r="V150" i="70" a="1"/>
  <c r="V150" i="70" s="1"/>
  <c r="AL150" i="70" s="1"/>
  <c r="Q150" i="70"/>
  <c r="K150" i="70"/>
  <c r="W149" i="70" a="1"/>
  <c r="W149" i="70" s="1"/>
  <c r="AC149" i="70" s="1"/>
  <c r="V149" i="70" a="1"/>
  <c r="V149" i="70" s="1"/>
  <c r="AL149" i="70" s="1"/>
  <c r="Q149" i="70"/>
  <c r="K149" i="70"/>
  <c r="W148" i="70" a="1"/>
  <c r="W148" i="70" s="1"/>
  <c r="AC148" i="70" s="1"/>
  <c r="V148" i="70" a="1"/>
  <c r="V148" i="70" s="1"/>
  <c r="AL148" i="70" s="1"/>
  <c r="Q148" i="70"/>
  <c r="K148" i="70"/>
  <c r="W147" i="70" a="1"/>
  <c r="W147" i="70" s="1"/>
  <c r="AC147" i="70" s="1"/>
  <c r="V147" i="70" a="1"/>
  <c r="V147" i="70" s="1"/>
  <c r="AL147" i="70" s="1"/>
  <c r="Q147" i="70"/>
  <c r="K147" i="70"/>
  <c r="W146" i="70" a="1"/>
  <c r="W146" i="70" s="1"/>
  <c r="AC146" i="70" s="1"/>
  <c r="V146" i="70" a="1"/>
  <c r="V146" i="70" s="1"/>
  <c r="AL146" i="70" s="1"/>
  <c r="Q146" i="70"/>
  <c r="K146" i="70"/>
  <c r="W145" i="70" a="1"/>
  <c r="W145" i="70" s="1"/>
  <c r="AC145" i="70" s="1"/>
  <c r="V145" i="70" a="1"/>
  <c r="V145" i="70" s="1"/>
  <c r="AL145" i="70" s="1"/>
  <c r="Q145" i="70"/>
  <c r="K145" i="70"/>
  <c r="W144" i="70" a="1"/>
  <c r="W144" i="70" s="1"/>
  <c r="AC144" i="70" s="1"/>
  <c r="V144" i="70" a="1"/>
  <c r="V144" i="70" s="1"/>
  <c r="AL144" i="70" s="1"/>
  <c r="Q144" i="70"/>
  <c r="K144" i="70"/>
  <c r="W143" i="70" a="1"/>
  <c r="W143" i="70" s="1"/>
  <c r="AC143" i="70" s="1"/>
  <c r="V143" i="70" a="1"/>
  <c r="V143" i="70" s="1"/>
  <c r="AL143" i="70" s="1"/>
  <c r="Q143" i="70"/>
  <c r="K143" i="70"/>
  <c r="W142" i="70" a="1"/>
  <c r="W142" i="70" s="1"/>
  <c r="AC142" i="70" s="1"/>
  <c r="V142" i="70" a="1"/>
  <c r="V142" i="70" s="1"/>
  <c r="AL142" i="70" s="1"/>
  <c r="Q142" i="70"/>
  <c r="K142" i="70"/>
  <c r="W141" i="70" a="1"/>
  <c r="W141" i="70" s="1"/>
  <c r="AC141" i="70" s="1"/>
  <c r="V141" i="70" a="1"/>
  <c r="V141" i="70" s="1"/>
  <c r="AL141" i="70" s="1"/>
  <c r="Q141" i="70"/>
  <c r="K141" i="70"/>
  <c r="W140" i="70" a="1"/>
  <c r="W140" i="70" s="1"/>
  <c r="AC140" i="70" s="1"/>
  <c r="V140" i="70" a="1"/>
  <c r="V140" i="70" s="1"/>
  <c r="AL140" i="70" s="1"/>
  <c r="Q140" i="70"/>
  <c r="K140" i="70"/>
  <c r="W139" i="70" a="1"/>
  <c r="W139" i="70" s="1"/>
  <c r="AC139" i="70" s="1"/>
  <c r="V139" i="70" a="1"/>
  <c r="V139" i="70" s="1"/>
  <c r="AL139" i="70" s="1"/>
  <c r="Q139" i="70"/>
  <c r="K139" i="70"/>
  <c r="W138" i="70" a="1"/>
  <c r="W138" i="70" s="1"/>
  <c r="AC138" i="70" s="1"/>
  <c r="V138" i="70" a="1"/>
  <c r="V138" i="70" s="1"/>
  <c r="AL138" i="70" s="1"/>
  <c r="Q138" i="70"/>
  <c r="K138" i="70"/>
  <c r="W137" i="70" a="1"/>
  <c r="W137" i="70" s="1"/>
  <c r="AC137" i="70" s="1"/>
  <c r="V137" i="70" a="1"/>
  <c r="V137" i="70" s="1"/>
  <c r="AL137" i="70" s="1"/>
  <c r="Q137" i="70"/>
  <c r="K137" i="70"/>
  <c r="W136" i="70" a="1"/>
  <c r="W136" i="70" s="1"/>
  <c r="AC136" i="70" s="1"/>
  <c r="V136" i="70" a="1"/>
  <c r="V136" i="70" s="1"/>
  <c r="AL136" i="70" s="1"/>
  <c r="Q136" i="70"/>
  <c r="K136" i="70"/>
  <c r="W135" i="70" a="1"/>
  <c r="W135" i="70" s="1"/>
  <c r="AC135" i="70" s="1"/>
  <c r="V135" i="70" a="1"/>
  <c r="V135" i="70" s="1"/>
  <c r="AL135" i="70" s="1"/>
  <c r="Q135" i="70"/>
  <c r="K135" i="70"/>
  <c r="W134" i="70" a="1"/>
  <c r="W134" i="70" s="1"/>
  <c r="AC134" i="70" s="1"/>
  <c r="V134" i="70" a="1"/>
  <c r="V134" i="70" s="1"/>
  <c r="AL134" i="70" s="1"/>
  <c r="Q134" i="70"/>
  <c r="K134" i="70"/>
  <c r="W133" i="70" a="1"/>
  <c r="W133" i="70" s="1"/>
  <c r="AC133" i="70" s="1"/>
  <c r="V133" i="70" a="1"/>
  <c r="V133" i="70" s="1"/>
  <c r="AL133" i="70" s="1"/>
  <c r="Q133" i="70"/>
  <c r="K133" i="70"/>
  <c r="W132" i="70" a="1"/>
  <c r="W132" i="70" s="1"/>
  <c r="AC132" i="70" s="1"/>
  <c r="V132" i="70" a="1"/>
  <c r="V132" i="70" s="1"/>
  <c r="AL132" i="70" s="1"/>
  <c r="Q132" i="70"/>
  <c r="K132" i="70"/>
  <c r="W131" i="70" a="1"/>
  <c r="W131" i="70" s="1"/>
  <c r="AC131" i="70" s="1"/>
  <c r="V131" i="70" a="1"/>
  <c r="V131" i="70" s="1"/>
  <c r="AL131" i="70" s="1"/>
  <c r="Q131" i="70"/>
  <c r="K131" i="70"/>
  <c r="W130" i="70" a="1"/>
  <c r="W130" i="70" s="1"/>
  <c r="AC130" i="70" s="1"/>
  <c r="V130" i="70" a="1"/>
  <c r="V130" i="70" s="1"/>
  <c r="AL130" i="70" s="1"/>
  <c r="Q130" i="70"/>
  <c r="K130" i="70"/>
  <c r="W129" i="70" a="1"/>
  <c r="W129" i="70" s="1"/>
  <c r="AC129" i="70" s="1"/>
  <c r="V129" i="70" a="1"/>
  <c r="V129" i="70" s="1"/>
  <c r="AL129" i="70" s="1"/>
  <c r="Q129" i="70"/>
  <c r="K129" i="70"/>
  <c r="W128" i="70" a="1"/>
  <c r="W128" i="70" s="1"/>
  <c r="AC128" i="70" s="1"/>
  <c r="V128" i="70" a="1"/>
  <c r="V128" i="70" s="1"/>
  <c r="AL128" i="70" s="1"/>
  <c r="Q128" i="70"/>
  <c r="K128" i="70"/>
  <c r="W127" i="70" a="1"/>
  <c r="W127" i="70" s="1"/>
  <c r="AC127" i="70" s="1"/>
  <c r="V127" i="70" a="1"/>
  <c r="V127" i="70" s="1"/>
  <c r="AL127" i="70" s="1"/>
  <c r="Q127" i="70"/>
  <c r="K127" i="70"/>
  <c r="W126" i="70" a="1"/>
  <c r="W126" i="70" s="1"/>
  <c r="AC126" i="70" s="1"/>
  <c r="V126" i="70" a="1"/>
  <c r="V126" i="70" s="1"/>
  <c r="AL126" i="70" s="1"/>
  <c r="Q126" i="70"/>
  <c r="K126" i="70"/>
  <c r="W125" i="70" a="1"/>
  <c r="W125" i="70" s="1"/>
  <c r="AC125" i="70" s="1"/>
  <c r="V125" i="70" a="1"/>
  <c r="V125" i="70" s="1"/>
  <c r="AL125" i="70" s="1"/>
  <c r="Q125" i="70"/>
  <c r="K125" i="70"/>
  <c r="W124" i="70" a="1"/>
  <c r="W124" i="70" s="1"/>
  <c r="AC124" i="70" s="1"/>
  <c r="V124" i="70" a="1"/>
  <c r="V124" i="70" s="1"/>
  <c r="AL124" i="70" s="1"/>
  <c r="Q124" i="70"/>
  <c r="K124" i="70"/>
  <c r="W123" i="70" a="1"/>
  <c r="W123" i="70" s="1"/>
  <c r="AC123" i="70" s="1"/>
  <c r="V123" i="70" a="1"/>
  <c r="V123" i="70" s="1"/>
  <c r="AL123" i="70" s="1"/>
  <c r="Q123" i="70"/>
  <c r="K123" i="70"/>
  <c r="W122" i="70" a="1"/>
  <c r="W122" i="70" s="1"/>
  <c r="AC122" i="70" s="1"/>
  <c r="V122" i="70" a="1"/>
  <c r="V122" i="70" s="1"/>
  <c r="AL122" i="70" s="1"/>
  <c r="Q122" i="70"/>
  <c r="K122" i="70"/>
  <c r="W121" i="70" a="1"/>
  <c r="W121" i="70" s="1"/>
  <c r="AC121" i="70" s="1"/>
  <c r="V121" i="70" a="1"/>
  <c r="V121" i="70" s="1"/>
  <c r="AL121" i="70" s="1"/>
  <c r="Q121" i="70"/>
  <c r="K121" i="70"/>
  <c r="W120" i="70" a="1"/>
  <c r="W120" i="70" s="1"/>
  <c r="AC120" i="70" s="1"/>
  <c r="V120" i="70" a="1"/>
  <c r="V120" i="70" s="1"/>
  <c r="AL120" i="70" s="1"/>
  <c r="Q120" i="70"/>
  <c r="K120" i="70"/>
  <c r="W119" i="70" a="1"/>
  <c r="W119" i="70" s="1"/>
  <c r="AC119" i="70" s="1"/>
  <c r="V119" i="70" a="1"/>
  <c r="V119" i="70" s="1"/>
  <c r="AL119" i="70" s="1"/>
  <c r="Q119" i="70"/>
  <c r="K119" i="70"/>
  <c r="W118" i="70" a="1"/>
  <c r="W118" i="70" s="1"/>
  <c r="AC118" i="70" s="1"/>
  <c r="V118" i="70" a="1"/>
  <c r="V118" i="70" s="1"/>
  <c r="AL118" i="70" s="1"/>
  <c r="Q118" i="70"/>
  <c r="K118" i="70"/>
  <c r="W117" i="70" a="1"/>
  <c r="W117" i="70" s="1"/>
  <c r="AC117" i="70" s="1"/>
  <c r="V117" i="70" a="1"/>
  <c r="V117" i="70" s="1"/>
  <c r="AL117" i="70" s="1"/>
  <c r="Q117" i="70"/>
  <c r="K117" i="70"/>
  <c r="W116" i="70" a="1"/>
  <c r="W116" i="70" s="1"/>
  <c r="AC116" i="70" s="1"/>
  <c r="V116" i="70" a="1"/>
  <c r="V116" i="70" s="1"/>
  <c r="AL116" i="70" s="1"/>
  <c r="Q116" i="70"/>
  <c r="K116" i="70"/>
  <c r="W115" i="70" a="1"/>
  <c r="W115" i="70" s="1"/>
  <c r="AC115" i="70" s="1"/>
  <c r="V115" i="70" a="1"/>
  <c r="V115" i="70" s="1"/>
  <c r="AL115" i="70" s="1"/>
  <c r="Q115" i="70"/>
  <c r="K115" i="70"/>
  <c r="W114" i="70" a="1"/>
  <c r="W114" i="70" s="1"/>
  <c r="AC114" i="70" s="1"/>
  <c r="V114" i="70" a="1"/>
  <c r="V114" i="70" s="1"/>
  <c r="AL114" i="70" s="1"/>
  <c r="Q114" i="70"/>
  <c r="K114" i="70"/>
  <c r="W113" i="70" a="1"/>
  <c r="W113" i="70" s="1"/>
  <c r="AC113" i="70" s="1"/>
  <c r="V113" i="70" a="1"/>
  <c r="V113" i="70" s="1"/>
  <c r="AL113" i="70" s="1"/>
  <c r="Q113" i="70"/>
  <c r="K113" i="70"/>
  <c r="W112" i="70" a="1"/>
  <c r="W112" i="70" s="1"/>
  <c r="AC112" i="70" s="1"/>
  <c r="V112" i="70" a="1"/>
  <c r="V112" i="70" s="1"/>
  <c r="AL112" i="70" s="1"/>
  <c r="Q112" i="70"/>
  <c r="K112" i="70"/>
  <c r="W111" i="70" a="1"/>
  <c r="W111" i="70" s="1"/>
  <c r="AC111" i="70" s="1"/>
  <c r="V111" i="70" a="1"/>
  <c r="V111" i="70" s="1"/>
  <c r="AL111" i="70" s="1"/>
  <c r="Q111" i="70"/>
  <c r="K111" i="70"/>
  <c r="W110" i="70" a="1"/>
  <c r="W110" i="70" s="1"/>
  <c r="AC110" i="70" s="1"/>
  <c r="V110" i="70" a="1"/>
  <c r="V110" i="70" s="1"/>
  <c r="AL110" i="70" s="1"/>
  <c r="Q110" i="70"/>
  <c r="K110" i="70"/>
  <c r="W109" i="70" a="1"/>
  <c r="W109" i="70" s="1"/>
  <c r="AC109" i="70" s="1"/>
  <c r="V109" i="70" a="1"/>
  <c r="V109" i="70" s="1"/>
  <c r="AL109" i="70" s="1"/>
  <c r="Q109" i="70"/>
  <c r="K109" i="70"/>
  <c r="W108" i="70" a="1"/>
  <c r="W108" i="70" s="1"/>
  <c r="AC108" i="70" s="1"/>
  <c r="V108" i="70" a="1"/>
  <c r="V108" i="70" s="1"/>
  <c r="AL108" i="70" s="1"/>
  <c r="Q108" i="70"/>
  <c r="K108" i="70"/>
  <c r="W107" i="70" a="1"/>
  <c r="W107" i="70" s="1"/>
  <c r="AC107" i="70" s="1"/>
  <c r="V107" i="70" a="1"/>
  <c r="V107" i="70" s="1"/>
  <c r="AL107" i="70" s="1"/>
  <c r="Q107" i="70"/>
  <c r="K107" i="70"/>
  <c r="W106" i="70" a="1"/>
  <c r="W106" i="70" s="1"/>
  <c r="AC106" i="70" s="1"/>
  <c r="V106" i="70" a="1"/>
  <c r="V106" i="70" s="1"/>
  <c r="AL106" i="70" s="1"/>
  <c r="Q106" i="70"/>
  <c r="K106" i="70"/>
  <c r="W105" i="70" a="1"/>
  <c r="W105" i="70" s="1"/>
  <c r="AC105" i="70" s="1"/>
  <c r="V105" i="70" a="1"/>
  <c r="V105" i="70" s="1"/>
  <c r="AL105" i="70" s="1"/>
  <c r="Q105" i="70"/>
  <c r="K105" i="70"/>
  <c r="W104" i="70" a="1"/>
  <c r="W104" i="70" s="1"/>
  <c r="AC104" i="70" s="1"/>
  <c r="V104" i="70" a="1"/>
  <c r="V104" i="70" s="1"/>
  <c r="AL104" i="70" s="1"/>
  <c r="Q104" i="70"/>
  <c r="K104" i="70"/>
  <c r="W103" i="70" a="1"/>
  <c r="W103" i="70" s="1"/>
  <c r="AC103" i="70" s="1"/>
  <c r="V103" i="70" a="1"/>
  <c r="V103" i="70" s="1"/>
  <c r="AL103" i="70" s="1"/>
  <c r="Q103" i="70"/>
  <c r="K103" i="70"/>
  <c r="W102" i="70" a="1"/>
  <c r="W102" i="70" s="1"/>
  <c r="AC102" i="70" s="1"/>
  <c r="V102" i="70" a="1"/>
  <c r="V102" i="70" s="1"/>
  <c r="AL102" i="70" s="1"/>
  <c r="Q102" i="70"/>
  <c r="K102" i="70"/>
  <c r="W101" i="70" a="1"/>
  <c r="W101" i="70" s="1"/>
  <c r="AC101" i="70" s="1"/>
  <c r="V101" i="70" a="1"/>
  <c r="V101" i="70" s="1"/>
  <c r="AL101" i="70" s="1"/>
  <c r="Q101" i="70"/>
  <c r="K101" i="70"/>
  <c r="W100" i="70" a="1"/>
  <c r="W100" i="70" s="1"/>
  <c r="AC100" i="70" s="1"/>
  <c r="V100" i="70" a="1"/>
  <c r="V100" i="70" s="1"/>
  <c r="AL100" i="70" s="1"/>
  <c r="Q100" i="70"/>
  <c r="K100" i="70"/>
  <c r="W99" i="70" a="1"/>
  <c r="W99" i="70" s="1"/>
  <c r="AC99" i="70" s="1"/>
  <c r="V99" i="70" a="1"/>
  <c r="V99" i="70" s="1"/>
  <c r="AL99" i="70" s="1"/>
  <c r="Q99" i="70"/>
  <c r="K99" i="70"/>
  <c r="W98" i="70" a="1"/>
  <c r="W98" i="70" s="1"/>
  <c r="AC98" i="70" s="1"/>
  <c r="V98" i="70" a="1"/>
  <c r="V98" i="70" s="1"/>
  <c r="AL98" i="70" s="1"/>
  <c r="Q98" i="70"/>
  <c r="K98" i="70"/>
  <c r="W97" i="70" a="1"/>
  <c r="W97" i="70" s="1"/>
  <c r="AC97" i="70" s="1"/>
  <c r="V97" i="70" a="1"/>
  <c r="V97" i="70" s="1"/>
  <c r="AL97" i="70" s="1"/>
  <c r="Q97" i="70"/>
  <c r="K97" i="70"/>
  <c r="W96" i="70" a="1"/>
  <c r="W96" i="70" s="1"/>
  <c r="AC96" i="70" s="1"/>
  <c r="V96" i="70" a="1"/>
  <c r="V96" i="70" s="1"/>
  <c r="AL96" i="70" s="1"/>
  <c r="Q96" i="70"/>
  <c r="K96" i="70"/>
  <c r="W95" i="70" a="1"/>
  <c r="W95" i="70" s="1"/>
  <c r="AC95" i="70" s="1"/>
  <c r="V95" i="70" a="1"/>
  <c r="V95" i="70" s="1"/>
  <c r="AL95" i="70" s="1"/>
  <c r="Q95" i="70"/>
  <c r="K95" i="70"/>
  <c r="W94" i="70" a="1"/>
  <c r="W94" i="70" s="1"/>
  <c r="AC94" i="70" s="1"/>
  <c r="V94" i="70" a="1"/>
  <c r="V94" i="70" s="1"/>
  <c r="AL94" i="70" s="1"/>
  <c r="Q94" i="70"/>
  <c r="K94" i="70"/>
  <c r="W93" i="70" a="1"/>
  <c r="W93" i="70" s="1"/>
  <c r="AC93" i="70" s="1"/>
  <c r="V93" i="70" a="1"/>
  <c r="V93" i="70" s="1"/>
  <c r="AL93" i="70" s="1"/>
  <c r="Q93" i="70"/>
  <c r="K93" i="70"/>
  <c r="W92" i="70" a="1"/>
  <c r="W92" i="70" s="1"/>
  <c r="AC92" i="70" s="1"/>
  <c r="V92" i="70" a="1"/>
  <c r="V92" i="70" s="1"/>
  <c r="AL92" i="70" s="1"/>
  <c r="Q92" i="70"/>
  <c r="K92" i="70"/>
  <c r="W91" i="70" a="1"/>
  <c r="W91" i="70" s="1"/>
  <c r="AC91" i="70" s="1"/>
  <c r="V91" i="70" a="1"/>
  <c r="V91" i="70" s="1"/>
  <c r="AL91" i="70" s="1"/>
  <c r="Q91" i="70"/>
  <c r="K91" i="70"/>
  <c r="W90" i="70" a="1"/>
  <c r="W90" i="70" s="1"/>
  <c r="AC90" i="70" s="1"/>
  <c r="V90" i="70" a="1"/>
  <c r="V90" i="70" s="1"/>
  <c r="AL90" i="70" s="1"/>
  <c r="Q90" i="70"/>
  <c r="K90" i="70"/>
  <c r="W89" i="70" a="1"/>
  <c r="W89" i="70" s="1"/>
  <c r="AC89" i="70" s="1"/>
  <c r="V89" i="70" a="1"/>
  <c r="V89" i="70" s="1"/>
  <c r="AL89" i="70" s="1"/>
  <c r="Q89" i="70"/>
  <c r="K89" i="70"/>
  <c r="W88" i="70" a="1"/>
  <c r="W88" i="70" s="1"/>
  <c r="AC88" i="70" s="1"/>
  <c r="V88" i="70" a="1"/>
  <c r="V88" i="70" s="1"/>
  <c r="AL88" i="70" s="1"/>
  <c r="Q88" i="70"/>
  <c r="K88" i="70"/>
  <c r="W87" i="70" a="1"/>
  <c r="W87" i="70" s="1"/>
  <c r="AC87" i="70" s="1"/>
  <c r="V87" i="70" a="1"/>
  <c r="V87" i="70" s="1"/>
  <c r="AL87" i="70" s="1"/>
  <c r="Q87" i="70"/>
  <c r="K87" i="70"/>
  <c r="W86" i="70" a="1"/>
  <c r="W86" i="70" s="1"/>
  <c r="AC86" i="70" s="1"/>
  <c r="V86" i="70" a="1"/>
  <c r="V86" i="70" s="1"/>
  <c r="AL86" i="70" s="1"/>
  <c r="Q86" i="70"/>
  <c r="K86" i="70"/>
  <c r="W85" i="70" a="1"/>
  <c r="W85" i="70" s="1"/>
  <c r="AC85" i="70" s="1"/>
  <c r="V85" i="70" a="1"/>
  <c r="V85" i="70" s="1"/>
  <c r="AL85" i="70" s="1"/>
  <c r="Q85" i="70"/>
  <c r="K85" i="70"/>
  <c r="W84" i="70" a="1"/>
  <c r="W84" i="70" s="1"/>
  <c r="AC84" i="70" s="1"/>
  <c r="V84" i="70" a="1"/>
  <c r="V84" i="70" s="1"/>
  <c r="AL84" i="70" s="1"/>
  <c r="Q84" i="70"/>
  <c r="K84" i="70"/>
  <c r="W83" i="70" a="1"/>
  <c r="W83" i="70" s="1"/>
  <c r="AC83" i="70" s="1"/>
  <c r="V83" i="70" a="1"/>
  <c r="V83" i="70" s="1"/>
  <c r="AL83" i="70" s="1"/>
  <c r="Q83" i="70"/>
  <c r="K83" i="70"/>
  <c r="W82" i="70" a="1"/>
  <c r="W82" i="70" s="1"/>
  <c r="AC82" i="70" s="1"/>
  <c r="V82" i="70" a="1"/>
  <c r="V82" i="70" s="1"/>
  <c r="AL82" i="70" s="1"/>
  <c r="Q82" i="70"/>
  <c r="K82" i="70"/>
  <c r="W81" i="70" a="1"/>
  <c r="W81" i="70" s="1"/>
  <c r="AC81" i="70" s="1"/>
  <c r="V81" i="70" a="1"/>
  <c r="V81" i="70" s="1"/>
  <c r="AL81" i="70" s="1"/>
  <c r="Q81" i="70"/>
  <c r="K81" i="70"/>
  <c r="W80" i="70" a="1"/>
  <c r="W80" i="70" s="1"/>
  <c r="AC80" i="70" s="1"/>
  <c r="V80" i="70" a="1"/>
  <c r="V80" i="70" s="1"/>
  <c r="AL80" i="70" s="1"/>
  <c r="Q80" i="70"/>
  <c r="K80" i="70"/>
  <c r="W79" i="70" a="1"/>
  <c r="W79" i="70" s="1"/>
  <c r="AC79" i="70" s="1"/>
  <c r="V79" i="70" a="1"/>
  <c r="V79" i="70" s="1"/>
  <c r="AL79" i="70" s="1"/>
  <c r="Q79" i="70"/>
  <c r="K79" i="70"/>
  <c r="W78" i="70" a="1"/>
  <c r="W78" i="70" s="1"/>
  <c r="AC78" i="70" s="1"/>
  <c r="V78" i="70" a="1"/>
  <c r="V78" i="70" s="1"/>
  <c r="AL78" i="70" s="1"/>
  <c r="Q78" i="70"/>
  <c r="K78" i="70"/>
  <c r="W77" i="70" a="1"/>
  <c r="W77" i="70" s="1"/>
  <c r="AC77" i="70" s="1"/>
  <c r="V77" i="70" a="1"/>
  <c r="V77" i="70" s="1"/>
  <c r="AL77" i="70" s="1"/>
  <c r="Q77" i="70"/>
  <c r="K77" i="70"/>
  <c r="W76" i="70" a="1"/>
  <c r="W76" i="70" s="1"/>
  <c r="AC76" i="70" s="1"/>
  <c r="V76" i="70" a="1"/>
  <c r="V76" i="70" s="1"/>
  <c r="AL76" i="70" s="1"/>
  <c r="Q76" i="70"/>
  <c r="K76" i="70"/>
  <c r="W75" i="70" a="1"/>
  <c r="W75" i="70" s="1"/>
  <c r="AC75" i="70" s="1"/>
  <c r="V75" i="70" a="1"/>
  <c r="V75" i="70" s="1"/>
  <c r="AL75" i="70" s="1"/>
  <c r="Q75" i="70"/>
  <c r="K75" i="70"/>
  <c r="W74" i="70" a="1"/>
  <c r="W74" i="70" s="1"/>
  <c r="AC74" i="70" s="1"/>
  <c r="V74" i="70" a="1"/>
  <c r="V74" i="70" s="1"/>
  <c r="AL74" i="70" s="1"/>
  <c r="Q74" i="70"/>
  <c r="K74" i="70"/>
  <c r="W73" i="70" a="1"/>
  <c r="W73" i="70" s="1"/>
  <c r="AC73" i="70" s="1"/>
  <c r="V73" i="70" a="1"/>
  <c r="V73" i="70" s="1"/>
  <c r="AL73" i="70" s="1"/>
  <c r="Q73" i="70"/>
  <c r="K73" i="70"/>
  <c r="W72" i="70" a="1"/>
  <c r="W72" i="70" s="1"/>
  <c r="AC72" i="70" s="1"/>
  <c r="V72" i="70" a="1"/>
  <c r="V72" i="70" s="1"/>
  <c r="AL72" i="70" s="1"/>
  <c r="Q72" i="70"/>
  <c r="K72" i="70"/>
  <c r="W71" i="70" a="1"/>
  <c r="W71" i="70" s="1"/>
  <c r="AC71" i="70" s="1"/>
  <c r="V71" i="70" a="1"/>
  <c r="V71" i="70" s="1"/>
  <c r="AL71" i="70" s="1"/>
  <c r="Q71" i="70"/>
  <c r="K71" i="70"/>
  <c r="W70" i="70" a="1"/>
  <c r="W70" i="70" s="1"/>
  <c r="AC70" i="70" s="1"/>
  <c r="V70" i="70" a="1"/>
  <c r="V70" i="70" s="1"/>
  <c r="AL70" i="70" s="1"/>
  <c r="Q70" i="70"/>
  <c r="K70" i="70"/>
  <c r="BH69" i="70"/>
  <c r="T58" i="37" s="1"/>
  <c r="W69" i="70" a="1"/>
  <c r="W69" i="70" s="1"/>
  <c r="AC69" i="70" s="1"/>
  <c r="V69" i="70" a="1"/>
  <c r="V69" i="70" s="1"/>
  <c r="AL69" i="70" s="1"/>
  <c r="Q69" i="70"/>
  <c r="K69" i="70"/>
  <c r="W68" i="70" a="1"/>
  <c r="W68" i="70" s="1"/>
  <c r="AC68" i="70" s="1"/>
  <c r="V68" i="70" a="1"/>
  <c r="V68" i="70" s="1"/>
  <c r="AL68" i="70" s="1"/>
  <c r="Q68" i="70"/>
  <c r="K68" i="70"/>
  <c r="W67" i="70" a="1"/>
  <c r="W67" i="70" s="1"/>
  <c r="AC67" i="70" s="1"/>
  <c r="V67" i="70" a="1"/>
  <c r="V67" i="70" s="1"/>
  <c r="AL67" i="70" s="1"/>
  <c r="Q67" i="70"/>
  <c r="K67" i="70"/>
  <c r="W66" i="70" a="1"/>
  <c r="W66" i="70" s="1"/>
  <c r="AC66" i="70" s="1"/>
  <c r="V66" i="70" a="1"/>
  <c r="V66" i="70" s="1"/>
  <c r="AL66" i="70" s="1"/>
  <c r="Q66" i="70"/>
  <c r="K66" i="70"/>
  <c r="W65" i="70" a="1"/>
  <c r="W65" i="70" s="1"/>
  <c r="AC65" i="70" s="1"/>
  <c r="V65" i="70" a="1"/>
  <c r="V65" i="70" s="1"/>
  <c r="AL65" i="70" s="1"/>
  <c r="Q65" i="70"/>
  <c r="K65" i="70"/>
  <c r="W64" i="70" a="1"/>
  <c r="W64" i="70" s="1"/>
  <c r="AC64" i="70" s="1"/>
  <c r="V64" i="70" a="1"/>
  <c r="V64" i="70" s="1"/>
  <c r="AL64" i="70" s="1"/>
  <c r="Q64" i="70"/>
  <c r="K64" i="70"/>
  <c r="W63" i="70" a="1"/>
  <c r="W63" i="70" s="1"/>
  <c r="AC63" i="70" s="1"/>
  <c r="V63" i="70" a="1"/>
  <c r="V63" i="70" s="1"/>
  <c r="AL63" i="70" s="1"/>
  <c r="Q63" i="70"/>
  <c r="K63" i="70"/>
  <c r="W62" i="70" a="1"/>
  <c r="W62" i="70" s="1"/>
  <c r="AC62" i="70" s="1"/>
  <c r="V62" i="70" a="1"/>
  <c r="V62" i="70" s="1"/>
  <c r="AL62" i="70" s="1"/>
  <c r="Q62" i="70"/>
  <c r="K62" i="70"/>
  <c r="W61" i="70" a="1"/>
  <c r="W61" i="70" s="1"/>
  <c r="AC61" i="70" s="1"/>
  <c r="V61" i="70" a="1"/>
  <c r="V61" i="70" s="1"/>
  <c r="AL61" i="70" s="1"/>
  <c r="Q61" i="70"/>
  <c r="K61" i="70"/>
  <c r="W60" i="70" a="1"/>
  <c r="W60" i="70" s="1"/>
  <c r="AC60" i="70" s="1"/>
  <c r="V60" i="70" a="1"/>
  <c r="V60" i="70" s="1"/>
  <c r="AL60" i="70" s="1"/>
  <c r="Q60" i="70"/>
  <c r="K60" i="70"/>
  <c r="W59" i="70" a="1"/>
  <c r="W59" i="70" s="1"/>
  <c r="AC59" i="70" s="1"/>
  <c r="V59" i="70" a="1"/>
  <c r="V59" i="70" s="1"/>
  <c r="AL59" i="70" s="1"/>
  <c r="Q59" i="70"/>
  <c r="K59" i="70"/>
  <c r="W58" i="70" a="1"/>
  <c r="W58" i="70" s="1"/>
  <c r="AC58" i="70" s="1"/>
  <c r="V58" i="70" a="1"/>
  <c r="V58" i="70" s="1"/>
  <c r="AL58" i="70" s="1"/>
  <c r="Q58" i="70"/>
  <c r="K58" i="70"/>
  <c r="W57" i="70" a="1"/>
  <c r="W57" i="70" s="1"/>
  <c r="AC57" i="70" s="1"/>
  <c r="V57" i="70" a="1"/>
  <c r="V57" i="70" s="1"/>
  <c r="AL57" i="70" s="1"/>
  <c r="Q57" i="70"/>
  <c r="K57" i="70"/>
  <c r="W56" i="70" a="1"/>
  <c r="W56" i="70" s="1"/>
  <c r="AC56" i="70" s="1"/>
  <c r="V56" i="70" a="1"/>
  <c r="V56" i="70" s="1"/>
  <c r="AL56" i="70" s="1"/>
  <c r="Q56" i="70"/>
  <c r="K56" i="70"/>
  <c r="W55" i="70" a="1"/>
  <c r="W55" i="70" s="1"/>
  <c r="AC55" i="70" s="1"/>
  <c r="V55" i="70" a="1"/>
  <c r="V55" i="70" s="1"/>
  <c r="AL55" i="70" s="1"/>
  <c r="Q55" i="70"/>
  <c r="K55" i="70"/>
  <c r="W54" i="70" a="1"/>
  <c r="W54" i="70" s="1"/>
  <c r="AC54" i="70" s="1"/>
  <c r="V54" i="70" a="1"/>
  <c r="V54" i="70" s="1"/>
  <c r="AL54" i="70" s="1"/>
  <c r="Q54" i="70"/>
  <c r="K54" i="70"/>
  <c r="W53" i="70" a="1"/>
  <c r="W53" i="70" s="1"/>
  <c r="AC53" i="70" s="1"/>
  <c r="V53" i="70" a="1"/>
  <c r="V53" i="70" s="1"/>
  <c r="AL53" i="70" s="1"/>
  <c r="Q53" i="70"/>
  <c r="K53" i="70"/>
  <c r="W52" i="70" a="1"/>
  <c r="W52" i="70" s="1"/>
  <c r="AC52" i="70" s="1"/>
  <c r="V52" i="70" a="1"/>
  <c r="V52" i="70" s="1"/>
  <c r="AL52" i="70" s="1"/>
  <c r="Q52" i="70"/>
  <c r="K52" i="70"/>
  <c r="W51" i="70" a="1"/>
  <c r="W51" i="70" s="1"/>
  <c r="AC51" i="70" s="1"/>
  <c r="V51" i="70" a="1"/>
  <c r="V51" i="70" s="1"/>
  <c r="AL51" i="70" s="1"/>
  <c r="Q51" i="70"/>
  <c r="K51" i="70"/>
  <c r="W50" i="70" a="1"/>
  <c r="W50" i="70" s="1"/>
  <c r="AC50" i="70" s="1"/>
  <c r="V50" i="70" a="1"/>
  <c r="V50" i="70" s="1"/>
  <c r="AL50" i="70" s="1"/>
  <c r="Q50" i="70"/>
  <c r="K50" i="70"/>
  <c r="W49" i="70" a="1"/>
  <c r="W49" i="70" s="1"/>
  <c r="AC49" i="70" s="1"/>
  <c r="V49" i="70" a="1"/>
  <c r="V49" i="70" s="1"/>
  <c r="AL49" i="70" s="1"/>
  <c r="Q49" i="70"/>
  <c r="K49" i="70"/>
  <c r="W48" i="70" a="1"/>
  <c r="W48" i="70" s="1"/>
  <c r="AC48" i="70" s="1"/>
  <c r="V48" i="70" a="1"/>
  <c r="V48" i="70" s="1"/>
  <c r="AL48" i="70" s="1"/>
  <c r="Q48" i="70"/>
  <c r="K48" i="70"/>
  <c r="W47" i="70" a="1"/>
  <c r="W47" i="70" s="1"/>
  <c r="AC47" i="70" s="1"/>
  <c r="V47" i="70" a="1"/>
  <c r="V47" i="70" s="1"/>
  <c r="AL47" i="70" s="1"/>
  <c r="Q47" i="70"/>
  <c r="K47" i="70"/>
  <c r="W46" i="70" a="1"/>
  <c r="W46" i="70" s="1"/>
  <c r="AC46" i="70" s="1"/>
  <c r="V46" i="70" a="1"/>
  <c r="V46" i="70" s="1"/>
  <c r="AL46" i="70" s="1"/>
  <c r="Q46" i="70"/>
  <c r="K46" i="70"/>
  <c r="W45" i="70" a="1"/>
  <c r="W45" i="70" s="1"/>
  <c r="AC45" i="70" s="1"/>
  <c r="V45" i="70" a="1"/>
  <c r="V45" i="70" s="1"/>
  <c r="AL45" i="70" s="1"/>
  <c r="Q45" i="70"/>
  <c r="K45" i="70"/>
  <c r="W44" i="70" a="1"/>
  <c r="W44" i="70" s="1"/>
  <c r="AC44" i="70" s="1"/>
  <c r="V44" i="70" a="1"/>
  <c r="V44" i="70" s="1"/>
  <c r="AL44" i="70" s="1"/>
  <c r="Q44" i="70"/>
  <c r="K44" i="70"/>
  <c r="W43" i="70" a="1"/>
  <c r="W43" i="70" s="1"/>
  <c r="AC43" i="70" s="1"/>
  <c r="V43" i="70" a="1"/>
  <c r="V43" i="70" s="1"/>
  <c r="AL43" i="70" s="1"/>
  <c r="Q43" i="70"/>
  <c r="K43" i="70"/>
  <c r="W42" i="70" a="1"/>
  <c r="W42" i="70" s="1"/>
  <c r="AC42" i="70" s="1"/>
  <c r="V42" i="70" a="1"/>
  <c r="V42" i="70" s="1"/>
  <c r="AL42" i="70" s="1"/>
  <c r="Q42" i="70"/>
  <c r="K42" i="70"/>
  <c r="W41" i="70" a="1"/>
  <c r="W41" i="70" s="1"/>
  <c r="AC41" i="70" s="1"/>
  <c r="V41" i="70" a="1"/>
  <c r="V41" i="70" s="1"/>
  <c r="AL41" i="70" s="1"/>
  <c r="Q41" i="70"/>
  <c r="K41" i="70"/>
  <c r="W40" i="70" a="1"/>
  <c r="W40" i="70" s="1"/>
  <c r="AC40" i="70" s="1"/>
  <c r="V40" i="70" a="1"/>
  <c r="V40" i="70" s="1"/>
  <c r="AL40" i="70" s="1"/>
  <c r="Q40" i="70"/>
  <c r="K40" i="70"/>
  <c r="W39" i="70" a="1"/>
  <c r="W39" i="70" s="1"/>
  <c r="AC39" i="70" s="1"/>
  <c r="V39" i="70" a="1"/>
  <c r="V39" i="70" s="1"/>
  <c r="AL39" i="70" s="1"/>
  <c r="Q39" i="70"/>
  <c r="K39" i="70"/>
  <c r="W38" i="70" a="1"/>
  <c r="W38" i="70" s="1"/>
  <c r="AC38" i="70" s="1"/>
  <c r="V38" i="70" a="1"/>
  <c r="V38" i="70" s="1"/>
  <c r="AL38" i="70" s="1"/>
  <c r="Q38" i="70"/>
  <c r="K38" i="70"/>
  <c r="W37" i="70" a="1"/>
  <c r="W37" i="70" s="1"/>
  <c r="AC37" i="70" s="1"/>
  <c r="V37" i="70" a="1"/>
  <c r="V37" i="70" s="1"/>
  <c r="AL37" i="70" s="1"/>
  <c r="Q37" i="70"/>
  <c r="K37" i="70"/>
  <c r="W36" i="70" a="1"/>
  <c r="W36" i="70" s="1"/>
  <c r="AC36" i="70" s="1"/>
  <c r="V36" i="70" a="1"/>
  <c r="V36" i="70" s="1"/>
  <c r="AL36" i="70" s="1"/>
  <c r="Q36" i="70"/>
  <c r="K36" i="70"/>
  <c r="W35" i="70" a="1"/>
  <c r="W35" i="70" s="1"/>
  <c r="AC35" i="70" s="1"/>
  <c r="V35" i="70" a="1"/>
  <c r="V35" i="70" s="1"/>
  <c r="AL35" i="70" s="1"/>
  <c r="Q35" i="70"/>
  <c r="K35" i="70"/>
  <c r="W34" i="70" a="1"/>
  <c r="W34" i="70" s="1"/>
  <c r="AC34" i="70" s="1"/>
  <c r="V34" i="70" a="1"/>
  <c r="V34" i="70" s="1"/>
  <c r="AL34" i="70" s="1"/>
  <c r="Q34" i="70"/>
  <c r="K34" i="70"/>
  <c r="W33" i="70" a="1"/>
  <c r="W33" i="70" s="1"/>
  <c r="AC33" i="70" s="1"/>
  <c r="V33" i="70" a="1"/>
  <c r="V33" i="70" s="1"/>
  <c r="AL33" i="70" s="1"/>
  <c r="Q33" i="70"/>
  <c r="K33" i="70"/>
  <c r="W32" i="70" a="1"/>
  <c r="W32" i="70" s="1"/>
  <c r="AC32" i="70" s="1"/>
  <c r="V32" i="70" a="1"/>
  <c r="V32" i="70" s="1"/>
  <c r="AL32" i="70" s="1"/>
  <c r="Q32" i="70"/>
  <c r="K32" i="70"/>
  <c r="W31" i="70" a="1"/>
  <c r="W31" i="70" s="1"/>
  <c r="AC31" i="70" s="1"/>
  <c r="V31" i="70" a="1"/>
  <c r="V31" i="70" s="1"/>
  <c r="AL31" i="70" s="1"/>
  <c r="Q31" i="70"/>
  <c r="K31" i="70"/>
  <c r="W30" i="70" a="1"/>
  <c r="W30" i="70" s="1"/>
  <c r="AC30" i="70" s="1"/>
  <c r="V30" i="70" a="1"/>
  <c r="V30" i="70" s="1"/>
  <c r="AL30" i="70" s="1"/>
  <c r="Q30" i="70"/>
  <c r="K30" i="70"/>
  <c r="W29" i="70" a="1"/>
  <c r="W29" i="70" s="1"/>
  <c r="AC29" i="70" s="1"/>
  <c r="V29" i="70" a="1"/>
  <c r="V29" i="70" s="1"/>
  <c r="AL29" i="70" s="1"/>
  <c r="Q29" i="70"/>
  <c r="K29" i="70"/>
  <c r="W28" i="70" a="1"/>
  <c r="W28" i="70" s="1"/>
  <c r="AC28" i="70" s="1"/>
  <c r="V28" i="70" a="1"/>
  <c r="V28" i="70" s="1"/>
  <c r="AL28" i="70" s="1"/>
  <c r="Q28" i="70"/>
  <c r="K28" i="70"/>
  <c r="W27" i="70" a="1"/>
  <c r="W27" i="70" s="1"/>
  <c r="AC27" i="70" s="1"/>
  <c r="V27" i="70" a="1"/>
  <c r="V27" i="70" s="1"/>
  <c r="AL27" i="70" s="1"/>
  <c r="Q27" i="70"/>
  <c r="K27" i="70"/>
  <c r="W26" i="70" a="1"/>
  <c r="W26" i="70" s="1"/>
  <c r="AC26" i="70" s="1"/>
  <c r="V26" i="70" a="1"/>
  <c r="V26" i="70" s="1"/>
  <c r="AL26" i="70" s="1"/>
  <c r="Q26" i="70"/>
  <c r="K26" i="70"/>
  <c r="W25" i="70" a="1"/>
  <c r="W25" i="70" s="1"/>
  <c r="AC25" i="70" s="1"/>
  <c r="V25" i="70" a="1"/>
  <c r="V25" i="70" s="1"/>
  <c r="AL25" i="70" s="1"/>
  <c r="Q25" i="70"/>
  <c r="K25" i="70"/>
  <c r="W24" i="70" a="1"/>
  <c r="W24" i="70" s="1"/>
  <c r="AC24" i="70" s="1"/>
  <c r="V24" i="70" a="1"/>
  <c r="V24" i="70" s="1"/>
  <c r="AL24" i="70" s="1"/>
  <c r="Q24" i="70"/>
  <c r="K24" i="70"/>
  <c r="W23" i="70" a="1"/>
  <c r="W23" i="70" s="1"/>
  <c r="AC23" i="70" s="1"/>
  <c r="V23" i="70" a="1"/>
  <c r="V23" i="70" s="1"/>
  <c r="AL23" i="70" s="1"/>
  <c r="Q23" i="70"/>
  <c r="K23" i="70"/>
  <c r="W22" i="70" a="1"/>
  <c r="W22" i="70" s="1"/>
  <c r="AC22" i="70" s="1"/>
  <c r="V22" i="70" a="1"/>
  <c r="V22" i="70" s="1"/>
  <c r="AL22" i="70" s="1"/>
  <c r="Q22" i="70"/>
  <c r="K22" i="70"/>
  <c r="W21" i="70" a="1"/>
  <c r="W21" i="70" s="1"/>
  <c r="AC21" i="70" s="1"/>
  <c r="V21" i="70" a="1"/>
  <c r="V21" i="70" s="1"/>
  <c r="AL21" i="70" s="1"/>
  <c r="Q21" i="70"/>
  <c r="K21" i="70"/>
  <c r="W20" i="70" a="1"/>
  <c r="W20" i="70" s="1"/>
  <c r="AC20" i="70" s="1"/>
  <c r="V20" i="70" a="1"/>
  <c r="V20" i="70" s="1"/>
  <c r="AL20" i="70" s="1"/>
  <c r="Q20" i="70"/>
  <c r="K20" i="70"/>
  <c r="W19" i="70" a="1"/>
  <c r="W19" i="70" s="1"/>
  <c r="AC19" i="70" s="1"/>
  <c r="V19" i="70" a="1"/>
  <c r="V19" i="70" s="1"/>
  <c r="AL19" i="70" s="1"/>
  <c r="Q19" i="70"/>
  <c r="K19" i="70"/>
  <c r="W18" i="70" a="1"/>
  <c r="W18" i="70" s="1"/>
  <c r="AC18" i="70" s="1"/>
  <c r="V18" i="70" a="1"/>
  <c r="V18" i="70" s="1"/>
  <c r="AL18" i="70" s="1"/>
  <c r="Q18" i="70"/>
  <c r="K18" i="70"/>
  <c r="W17" i="70" a="1"/>
  <c r="W17" i="70" s="1"/>
  <c r="AC17" i="70" s="1"/>
  <c r="V17" i="70" a="1"/>
  <c r="V17" i="70" s="1"/>
  <c r="AL17" i="70" s="1"/>
  <c r="Q17" i="70"/>
  <c r="K17" i="70"/>
  <c r="W16" i="70" a="1"/>
  <c r="W16" i="70" s="1"/>
  <c r="AC16" i="70" s="1"/>
  <c r="V16" i="70" a="1"/>
  <c r="V16" i="70" s="1"/>
  <c r="AL16" i="70" s="1"/>
  <c r="Q16" i="70"/>
  <c r="K16" i="70"/>
  <c r="W15" i="70" a="1"/>
  <c r="W15" i="70" s="1"/>
  <c r="AC15" i="70" s="1"/>
  <c r="V15" i="70" a="1"/>
  <c r="V15" i="70" s="1"/>
  <c r="AL15" i="70" s="1"/>
  <c r="Q15" i="70"/>
  <c r="K15" i="70"/>
  <c r="W14" i="70" a="1"/>
  <c r="W14" i="70" s="1"/>
  <c r="AC14" i="70" s="1"/>
  <c r="V14" i="70" a="1"/>
  <c r="V14" i="70" s="1"/>
  <c r="AL14" i="70" s="1"/>
  <c r="Q14" i="70"/>
  <c r="K14" i="70"/>
  <c r="W13" i="70" a="1"/>
  <c r="W13" i="70" s="1"/>
  <c r="AC13" i="70" s="1"/>
  <c r="V13" i="70" a="1"/>
  <c r="V13" i="70" s="1"/>
  <c r="AL13" i="70" s="1"/>
  <c r="Q13" i="70"/>
  <c r="K13" i="70"/>
  <c r="W12" i="70" a="1"/>
  <c r="W12" i="70" s="1"/>
  <c r="AC12" i="70" s="1"/>
  <c r="V12" i="70" a="1"/>
  <c r="V12" i="70" s="1"/>
  <c r="AL12" i="70" s="1"/>
  <c r="Q12" i="70"/>
  <c r="K12" i="70"/>
  <c r="W11" i="70" a="1"/>
  <c r="W11" i="70" s="1"/>
  <c r="AC11" i="70" s="1"/>
  <c r="V11" i="70" a="1"/>
  <c r="V11" i="70" s="1"/>
  <c r="AL11" i="70" s="1"/>
  <c r="Q11" i="70"/>
  <c r="K11" i="70"/>
  <c r="W10" i="70" a="1"/>
  <c r="W10" i="70" s="1"/>
  <c r="AC10" i="70" s="1"/>
  <c r="V10" i="70" a="1"/>
  <c r="V10" i="70" s="1"/>
  <c r="AL10" i="70" s="1"/>
  <c r="Q10" i="70"/>
  <c r="K10" i="70"/>
  <c r="AR3" i="70"/>
  <c r="H3" i="70"/>
  <c r="M38" i="69" a="1"/>
  <c r="M38" i="69" s="1"/>
  <c r="L36" i="69" s="1"/>
  <c r="H3" i="47"/>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L10" i="54"/>
  <c r="L9" i="54"/>
  <c r="F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2" i="54"/>
  <c r="C41" i="54"/>
  <c r="C40" i="54"/>
  <c r="C39" i="54"/>
  <c r="C38" i="54"/>
  <c r="C37" i="54"/>
  <c r="C36" i="54"/>
  <c r="C35" i="54"/>
  <c r="C34" i="54"/>
  <c r="C33" i="54"/>
  <c r="C32" i="54"/>
  <c r="C31" i="54"/>
  <c r="C30" i="54"/>
  <c r="C29" i="54"/>
  <c r="C28" i="54"/>
  <c r="C27" i="54"/>
  <c r="C26" i="54"/>
  <c r="C25" i="54"/>
  <c r="C24" i="54"/>
  <c r="C23" i="54"/>
  <c r="C22" i="54"/>
  <c r="C21" i="54"/>
  <c r="C20" i="54"/>
  <c r="C19" i="54"/>
  <c r="C18" i="54"/>
  <c r="C17" i="54"/>
  <c r="C16" i="54"/>
  <c r="E17" i="14"/>
  <c r="E16" i="14"/>
  <c r="E15" i="14"/>
  <c r="E14" i="14"/>
  <c r="E13" i="14"/>
  <c r="E12" i="14"/>
  <c r="E11" i="14"/>
  <c r="E10" i="14"/>
  <c r="E9" i="14"/>
  <c r="E8" i="14"/>
  <c r="F4" i="76" l="1"/>
  <c r="F4" i="80"/>
  <c r="F4" i="70"/>
  <c r="F4" i="74"/>
  <c r="F4" i="78"/>
  <c r="F4" i="82"/>
  <c r="F4" i="86"/>
  <c r="F4" i="72"/>
  <c r="F3" i="70"/>
  <c r="F3" i="76"/>
  <c r="F3" i="80"/>
  <c r="F5" i="80" s="1"/>
  <c r="F3" i="84"/>
  <c r="F3" i="86"/>
  <c r="F3" i="78"/>
  <c r="F5" i="78" s="1"/>
  <c r="F3" i="82"/>
  <c r="F5" i="82" s="1"/>
  <c r="F5" i="86"/>
  <c r="F3" i="72"/>
  <c r="F3" i="74"/>
  <c r="F4" i="84"/>
  <c r="F5" i="74"/>
  <c r="F5" i="76"/>
  <c r="F5" i="70"/>
  <c r="F5" i="72"/>
  <c r="F5" i="84"/>
  <c r="F307" i="54"/>
  <c r="F306" i="54"/>
  <c r="F305" i="54"/>
  <c r="F304" i="54"/>
  <c r="F303" i="54"/>
  <c r="F302" i="54"/>
  <c r="F301" i="54"/>
  <c r="F300" i="54"/>
  <c r="F299" i="54"/>
  <c r="F298" i="54"/>
  <c r="F297" i="54"/>
  <c r="F296" i="54"/>
  <c r="F295" i="54"/>
  <c r="F294" i="54"/>
  <c r="F293" i="54"/>
  <c r="F292" i="54"/>
  <c r="F291" i="54"/>
  <c r="F290" i="54"/>
  <c r="F289" i="54"/>
  <c r="F288" i="54"/>
  <c r="F287" i="54"/>
  <c r="F286" i="54"/>
  <c r="F285" i="54"/>
  <c r="F284" i="54"/>
  <c r="F283" i="54"/>
  <c r="F282" i="54"/>
  <c r="F281" i="54"/>
  <c r="F280" i="54"/>
  <c r="F279" i="54"/>
  <c r="F278" i="54"/>
  <c r="F277" i="54"/>
  <c r="F276" i="54"/>
  <c r="F275" i="54"/>
  <c r="F274" i="54"/>
  <c r="F273" i="54"/>
  <c r="F272" i="54"/>
  <c r="F271" i="54"/>
  <c r="F270" i="54"/>
  <c r="F269" i="54"/>
  <c r="F268" i="54"/>
  <c r="F267" i="54"/>
  <c r="F266" i="54"/>
  <c r="F265" i="54"/>
  <c r="F264" i="54"/>
  <c r="F263" i="54"/>
  <c r="F262" i="54"/>
  <c r="F261" i="54"/>
  <c r="F260" i="54"/>
  <c r="F259" i="54"/>
  <c r="F258" i="54"/>
  <c r="F257" i="54"/>
  <c r="F256" i="54"/>
  <c r="F255" i="54"/>
  <c r="F254" i="54"/>
  <c r="F253" i="54"/>
  <c r="F252" i="54"/>
  <c r="F251" i="54"/>
  <c r="F250" i="54"/>
  <c r="F249" i="54"/>
  <c r="F248" i="54"/>
  <c r="F247" i="54"/>
  <c r="F246" i="54"/>
  <c r="F245" i="54"/>
  <c r="F244" i="54"/>
  <c r="F243" i="54"/>
  <c r="F242" i="54"/>
  <c r="F241" i="54"/>
  <c r="F240" i="54"/>
  <c r="F239" i="54"/>
  <c r="F238" i="54"/>
  <c r="F237" i="54"/>
  <c r="F236" i="54"/>
  <c r="F235" i="54"/>
  <c r="F234" i="54"/>
  <c r="F233" i="54"/>
  <c r="F232" i="54"/>
  <c r="F231" i="54"/>
  <c r="F230" i="54"/>
  <c r="F229" i="54"/>
  <c r="F228" i="54"/>
  <c r="F227" i="54"/>
  <c r="F226" i="54"/>
  <c r="F225" i="54"/>
  <c r="F224" i="54"/>
  <c r="F223" i="54"/>
  <c r="F222" i="54"/>
  <c r="F221" i="54"/>
  <c r="F220" i="54"/>
  <c r="F219" i="54"/>
  <c r="F218" i="54"/>
  <c r="F217" i="54"/>
  <c r="F216" i="54"/>
  <c r="F215" i="54"/>
  <c r="F214" i="54"/>
  <c r="F213" i="54"/>
  <c r="F212" i="54"/>
  <c r="F211" i="54"/>
  <c r="F210" i="54"/>
  <c r="F209" i="54"/>
  <c r="F208" i="54"/>
  <c r="F207" i="54"/>
  <c r="F206" i="54"/>
  <c r="F205" i="54"/>
  <c r="F204" i="54"/>
  <c r="F203" i="54"/>
  <c r="F202" i="54"/>
  <c r="F201" i="54"/>
  <c r="F200" i="54"/>
  <c r="F199" i="54"/>
  <c r="F198" i="54"/>
  <c r="F197" i="54"/>
  <c r="F196" i="54"/>
  <c r="F195" i="54"/>
  <c r="F194" i="54"/>
  <c r="F193" i="54"/>
  <c r="F192" i="54"/>
  <c r="F191" i="54"/>
  <c r="F190" i="54"/>
  <c r="F189" i="54"/>
  <c r="F188" i="54"/>
  <c r="F187" i="54"/>
  <c r="F186" i="54"/>
  <c r="F185" i="54"/>
  <c r="F184" i="54"/>
  <c r="F183" i="54"/>
  <c r="F182" i="54"/>
  <c r="F181" i="54"/>
  <c r="F180" i="54"/>
  <c r="F179" i="54"/>
  <c r="F178" i="54"/>
  <c r="F177" i="54"/>
  <c r="F176" i="54"/>
  <c r="F175" i="54"/>
  <c r="F174" i="54"/>
  <c r="F173" i="54"/>
  <c r="F172" i="54"/>
  <c r="F171" i="54"/>
  <c r="F170" i="54"/>
  <c r="F169" i="54"/>
  <c r="F168" i="54"/>
  <c r="F167" i="54"/>
  <c r="F166" i="54"/>
  <c r="F165" i="54"/>
  <c r="F164" i="54"/>
  <c r="F163" i="54"/>
  <c r="F162" i="54"/>
  <c r="F161" i="54"/>
  <c r="F160" i="54"/>
  <c r="F159" i="54"/>
  <c r="F158" i="54"/>
  <c r="F157" i="54"/>
  <c r="F156" i="54"/>
  <c r="F155" i="54"/>
  <c r="F154" i="54"/>
  <c r="F153" i="54"/>
  <c r="F152" i="54"/>
  <c r="F151" i="54"/>
  <c r="F150" i="54"/>
  <c r="F149" i="54"/>
  <c r="F148" i="54"/>
  <c r="F147" i="54"/>
  <c r="F146" i="54"/>
  <c r="F145" i="54"/>
  <c r="F144" i="54"/>
  <c r="F143" i="54"/>
  <c r="F142" i="54"/>
  <c r="F141" i="54"/>
  <c r="F140" i="54"/>
  <c r="F139" i="54"/>
  <c r="F138" i="54"/>
  <c r="F137" i="54"/>
  <c r="F136" i="54"/>
  <c r="F135" i="54"/>
  <c r="F134" i="54"/>
  <c r="F133" i="54"/>
  <c r="F132" i="54"/>
  <c r="F131" i="54"/>
  <c r="F130" i="54"/>
  <c r="F129" i="54"/>
  <c r="F128" i="54"/>
  <c r="F127" i="54"/>
  <c r="F126" i="54"/>
  <c r="F125" i="54"/>
  <c r="F124" i="54"/>
  <c r="F123" i="54"/>
  <c r="F122" i="54"/>
  <c r="F121" i="54"/>
  <c r="F120" i="54"/>
  <c r="F119" i="54"/>
  <c r="F118" i="54"/>
  <c r="F117" i="54"/>
  <c r="F116" i="54"/>
  <c r="F115" i="54"/>
  <c r="F114" i="54"/>
  <c r="F113" i="54"/>
  <c r="F112" i="54"/>
  <c r="F111" i="54"/>
  <c r="F110" i="54"/>
  <c r="F109" i="54"/>
  <c r="F108" i="54"/>
  <c r="F107" i="54"/>
  <c r="F106" i="54"/>
  <c r="F105" i="54"/>
  <c r="F104" i="54"/>
  <c r="F103" i="54"/>
  <c r="F102" i="54"/>
  <c r="F101" i="54"/>
  <c r="F100" i="54"/>
  <c r="F99" i="54"/>
  <c r="F98" i="54"/>
  <c r="F97" i="54"/>
  <c r="F96" i="54"/>
  <c r="F95" i="54"/>
  <c r="F94" i="54"/>
  <c r="F93" i="54"/>
  <c r="F92" i="54"/>
  <c r="F91" i="54"/>
  <c r="F90" i="54"/>
  <c r="F89" i="54"/>
  <c r="F88" i="54"/>
  <c r="F87" i="54"/>
  <c r="F86" i="54"/>
  <c r="F85" i="54"/>
  <c r="F84" i="54"/>
  <c r="F83" i="54"/>
  <c r="F82" i="54"/>
  <c r="F81" i="54"/>
  <c r="F80" i="54"/>
  <c r="F79" i="54"/>
  <c r="F78" i="54"/>
  <c r="F77" i="54"/>
  <c r="F76" i="54"/>
  <c r="F75" i="54"/>
  <c r="F74" i="54"/>
  <c r="F73" i="54"/>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K4" i="54" s="1"/>
  <c r="F13" i="54"/>
  <c r="F12" i="54"/>
  <c r="F11" i="54"/>
  <c r="F10" i="54"/>
  <c r="F9" i="54"/>
  <c r="L8" i="54"/>
  <c r="H3" i="54" s="1"/>
  <c r="E55" i="6"/>
  <c r="J4" i="54" l="1"/>
  <c r="H41" i="3" s="1"/>
  <c r="L4" i="54"/>
  <c r="J41" i="3" s="1"/>
  <c r="I4" i="54"/>
  <c r="H4" i="54"/>
  <c r="D41" i="3" l="1"/>
  <c r="L41" i="3" s="1"/>
  <c r="R70" i="33"/>
  <c r="W209" i="47" a="1"/>
  <c r="W209" i="47" s="1"/>
  <c r="AC209" i="47" s="1"/>
  <c r="V209" i="47" a="1"/>
  <c r="V209" i="47" s="1"/>
  <c r="AL209" i="47" s="1"/>
  <c r="Q209" i="47"/>
  <c r="K209" i="47"/>
  <c r="W208" i="47" a="1"/>
  <c r="W208" i="47" s="1"/>
  <c r="AC208" i="47" s="1"/>
  <c r="V208" i="47" a="1"/>
  <c r="V208" i="47" s="1"/>
  <c r="AL208" i="47" s="1"/>
  <c r="Q208" i="47"/>
  <c r="K208" i="47"/>
  <c r="W207" i="47" a="1"/>
  <c r="W207" i="47" s="1"/>
  <c r="AC207" i="47" s="1"/>
  <c r="V207" i="47" a="1"/>
  <c r="V207" i="47" s="1"/>
  <c r="AL207" i="47" s="1"/>
  <c r="Q207" i="47"/>
  <c r="K207" i="47"/>
  <c r="W206" i="47" a="1"/>
  <c r="W206" i="47" s="1"/>
  <c r="AC206" i="47" s="1"/>
  <c r="V206" i="47" a="1"/>
  <c r="V206" i="47" s="1"/>
  <c r="AL206" i="47" s="1"/>
  <c r="Q206" i="47"/>
  <c r="K206" i="47"/>
  <c r="W205" i="47" a="1"/>
  <c r="W205" i="47" s="1"/>
  <c r="AC205" i="47" s="1"/>
  <c r="V205" i="47" a="1"/>
  <c r="V205" i="47" s="1"/>
  <c r="AL205" i="47" s="1"/>
  <c r="Q205" i="47"/>
  <c r="K205" i="47"/>
  <c r="W204" i="47" a="1"/>
  <c r="W204" i="47" s="1"/>
  <c r="AC204" i="47" s="1"/>
  <c r="V204" i="47" a="1"/>
  <c r="V204" i="47" s="1"/>
  <c r="AL204" i="47" s="1"/>
  <c r="Q204" i="47"/>
  <c r="K204" i="47"/>
  <c r="W203" i="47" a="1"/>
  <c r="W203" i="47" s="1"/>
  <c r="AC203" i="47" s="1"/>
  <c r="V203" i="47" a="1"/>
  <c r="V203" i="47" s="1"/>
  <c r="AL203" i="47" s="1"/>
  <c r="Q203" i="47"/>
  <c r="K203" i="47"/>
  <c r="W202" i="47" a="1"/>
  <c r="W202" i="47" s="1"/>
  <c r="AC202" i="47" s="1"/>
  <c r="V202" i="47" a="1"/>
  <c r="V202" i="47" s="1"/>
  <c r="AL202" i="47" s="1"/>
  <c r="Q202" i="47"/>
  <c r="K202" i="47"/>
  <c r="W201" i="47" a="1"/>
  <c r="W201" i="47" s="1"/>
  <c r="AC201" i="47" s="1"/>
  <c r="V201" i="47" a="1"/>
  <c r="V201" i="47" s="1"/>
  <c r="AL201" i="47" s="1"/>
  <c r="Q201" i="47"/>
  <c r="K201" i="47"/>
  <c r="W200" i="47" a="1"/>
  <c r="W200" i="47" s="1"/>
  <c r="AC200" i="47" s="1"/>
  <c r="V200" i="47" a="1"/>
  <c r="V200" i="47" s="1"/>
  <c r="AL200" i="47" s="1"/>
  <c r="Q200" i="47"/>
  <c r="K200" i="47"/>
  <c r="W199" i="47" a="1"/>
  <c r="W199" i="47" s="1"/>
  <c r="AC199" i="47" s="1"/>
  <c r="V199" i="47" a="1"/>
  <c r="V199" i="47" s="1"/>
  <c r="AL199" i="47" s="1"/>
  <c r="Q199" i="47"/>
  <c r="K199" i="47"/>
  <c r="W198" i="47" a="1"/>
  <c r="W198" i="47" s="1"/>
  <c r="AC198" i="47" s="1"/>
  <c r="V198" i="47" a="1"/>
  <c r="V198" i="47" s="1"/>
  <c r="AL198" i="47" s="1"/>
  <c r="Q198" i="47"/>
  <c r="K198" i="47"/>
  <c r="W197" i="47" a="1"/>
  <c r="W197" i="47" s="1"/>
  <c r="AC197" i="47" s="1"/>
  <c r="V197" i="47" a="1"/>
  <c r="V197" i="47" s="1"/>
  <c r="AL197" i="47" s="1"/>
  <c r="Q197" i="47"/>
  <c r="K197" i="47"/>
  <c r="W196" i="47" a="1"/>
  <c r="W196" i="47" s="1"/>
  <c r="AC196" i="47" s="1"/>
  <c r="V196" i="47" a="1"/>
  <c r="V196" i="47" s="1"/>
  <c r="AL196" i="47" s="1"/>
  <c r="Q196" i="47"/>
  <c r="K196" i="47"/>
  <c r="W195" i="47" a="1"/>
  <c r="W195" i="47" s="1"/>
  <c r="AC195" i="47" s="1"/>
  <c r="V195" i="47" a="1"/>
  <c r="V195" i="47" s="1"/>
  <c r="AL195" i="47" s="1"/>
  <c r="Q195" i="47"/>
  <c r="K195" i="47"/>
  <c r="W194" i="47" a="1"/>
  <c r="W194" i="47" s="1"/>
  <c r="AC194" i="47" s="1"/>
  <c r="V194" i="47" a="1"/>
  <c r="V194" i="47" s="1"/>
  <c r="AL194" i="47" s="1"/>
  <c r="Q194" i="47"/>
  <c r="K194" i="47"/>
  <c r="W193" i="47" a="1"/>
  <c r="W193" i="47" s="1"/>
  <c r="AC193" i="47" s="1"/>
  <c r="V193" i="47" a="1"/>
  <c r="V193" i="47" s="1"/>
  <c r="AL193" i="47" s="1"/>
  <c r="Q193" i="47"/>
  <c r="K193" i="47"/>
  <c r="W192" i="47" a="1"/>
  <c r="W192" i="47" s="1"/>
  <c r="AC192" i="47" s="1"/>
  <c r="V192" i="47" a="1"/>
  <c r="V192" i="47" s="1"/>
  <c r="AL192" i="47" s="1"/>
  <c r="Q192" i="47"/>
  <c r="K192" i="47"/>
  <c r="W191" i="47" a="1"/>
  <c r="W191" i="47" s="1"/>
  <c r="AC191" i="47" s="1"/>
  <c r="V191" i="47" a="1"/>
  <c r="V191" i="47" s="1"/>
  <c r="AL191" i="47" s="1"/>
  <c r="Q191" i="47"/>
  <c r="K191" i="47"/>
  <c r="W190" i="47" a="1"/>
  <c r="W190" i="47" s="1"/>
  <c r="AC190" i="47" s="1"/>
  <c r="V190" i="47" a="1"/>
  <c r="V190" i="47" s="1"/>
  <c r="AL190" i="47" s="1"/>
  <c r="Q190" i="47"/>
  <c r="K190" i="47"/>
  <c r="W189" i="47" a="1"/>
  <c r="W189" i="47" s="1"/>
  <c r="AC189" i="47" s="1"/>
  <c r="V189" i="47" a="1"/>
  <c r="V189" i="47" s="1"/>
  <c r="AL189" i="47" s="1"/>
  <c r="Q189" i="47"/>
  <c r="K189" i="47"/>
  <c r="W188" i="47" a="1"/>
  <c r="W188" i="47" s="1"/>
  <c r="AC188" i="47" s="1"/>
  <c r="V188" i="47" a="1"/>
  <c r="V188" i="47" s="1"/>
  <c r="AL188" i="47" s="1"/>
  <c r="Q188" i="47"/>
  <c r="K188" i="47"/>
  <c r="W187" i="47" a="1"/>
  <c r="W187" i="47" s="1"/>
  <c r="AC187" i="47" s="1"/>
  <c r="V187" i="47" a="1"/>
  <c r="V187" i="47" s="1"/>
  <c r="AL187" i="47" s="1"/>
  <c r="Q187" i="47"/>
  <c r="K187" i="47"/>
  <c r="W186" i="47" a="1"/>
  <c r="W186" i="47" s="1"/>
  <c r="AC186" i="47" s="1"/>
  <c r="V186" i="47" a="1"/>
  <c r="V186" i="47" s="1"/>
  <c r="AL186" i="47" s="1"/>
  <c r="Q186" i="47"/>
  <c r="K186" i="47"/>
  <c r="W185" i="47" a="1"/>
  <c r="W185" i="47" s="1"/>
  <c r="AC185" i="47" s="1"/>
  <c r="V185" i="47" a="1"/>
  <c r="V185" i="47" s="1"/>
  <c r="AL185" i="47" s="1"/>
  <c r="Q185" i="47"/>
  <c r="K185" i="47"/>
  <c r="W184" i="47" a="1"/>
  <c r="W184" i="47" s="1"/>
  <c r="AC184" i="47" s="1"/>
  <c r="V184" i="47" a="1"/>
  <c r="V184" i="47" s="1"/>
  <c r="AL184" i="47" s="1"/>
  <c r="Q184" i="47"/>
  <c r="K184" i="47"/>
  <c r="W183" i="47" a="1"/>
  <c r="W183" i="47" s="1"/>
  <c r="AC183" i="47" s="1"/>
  <c r="V183" i="47" a="1"/>
  <c r="V183" i="47" s="1"/>
  <c r="AL183" i="47" s="1"/>
  <c r="Q183" i="47"/>
  <c r="K183" i="47"/>
  <c r="W182" i="47" a="1"/>
  <c r="W182" i="47" s="1"/>
  <c r="AC182" i="47" s="1"/>
  <c r="V182" i="47" a="1"/>
  <c r="V182" i="47" s="1"/>
  <c r="AL182" i="47" s="1"/>
  <c r="Q182" i="47"/>
  <c r="K182" i="47"/>
  <c r="W181" i="47" a="1"/>
  <c r="W181" i="47" s="1"/>
  <c r="AC181" i="47" s="1"/>
  <c r="V181" i="47" a="1"/>
  <c r="V181" i="47" s="1"/>
  <c r="AL181" i="47" s="1"/>
  <c r="Q181" i="47"/>
  <c r="K181" i="47"/>
  <c r="W180" i="47" a="1"/>
  <c r="W180" i="47" s="1"/>
  <c r="AC180" i="47" s="1"/>
  <c r="V180" i="47" a="1"/>
  <c r="V180" i="47" s="1"/>
  <c r="AL180" i="47" s="1"/>
  <c r="Q180" i="47"/>
  <c r="K180" i="47"/>
  <c r="W179" i="47" a="1"/>
  <c r="W179" i="47" s="1"/>
  <c r="AC179" i="47" s="1"/>
  <c r="V179" i="47" a="1"/>
  <c r="V179" i="47" s="1"/>
  <c r="AL179" i="47" s="1"/>
  <c r="Q179" i="47"/>
  <c r="K179" i="47"/>
  <c r="W178" i="47" a="1"/>
  <c r="W178" i="47" s="1"/>
  <c r="AC178" i="47" s="1"/>
  <c r="V178" i="47" a="1"/>
  <c r="V178" i="47" s="1"/>
  <c r="AL178" i="47" s="1"/>
  <c r="Q178" i="47"/>
  <c r="K178" i="47"/>
  <c r="W177" i="47" a="1"/>
  <c r="W177" i="47" s="1"/>
  <c r="AC177" i="47" s="1"/>
  <c r="V177" i="47" a="1"/>
  <c r="V177" i="47" s="1"/>
  <c r="AL177" i="47" s="1"/>
  <c r="Q177" i="47"/>
  <c r="K177" i="47"/>
  <c r="W176" i="47" a="1"/>
  <c r="W176" i="47" s="1"/>
  <c r="AC176" i="47" s="1"/>
  <c r="V176" i="47" a="1"/>
  <c r="V176" i="47" s="1"/>
  <c r="AL176" i="47" s="1"/>
  <c r="Q176" i="47"/>
  <c r="K176" i="47"/>
  <c r="W175" i="47" a="1"/>
  <c r="W175" i="47" s="1"/>
  <c r="AC175" i="47" s="1"/>
  <c r="V175" i="47" a="1"/>
  <c r="V175" i="47" s="1"/>
  <c r="AL175" i="47" s="1"/>
  <c r="Q175" i="47"/>
  <c r="K175" i="47"/>
  <c r="W174" i="47" a="1"/>
  <c r="W174" i="47" s="1"/>
  <c r="AC174" i="47" s="1"/>
  <c r="V174" i="47" a="1"/>
  <c r="V174" i="47" s="1"/>
  <c r="AL174" i="47" s="1"/>
  <c r="Q174" i="47"/>
  <c r="K174" i="47"/>
  <c r="W173" i="47" a="1"/>
  <c r="W173" i="47" s="1"/>
  <c r="AC173" i="47" s="1"/>
  <c r="V173" i="47" a="1"/>
  <c r="V173" i="47" s="1"/>
  <c r="AL173" i="47" s="1"/>
  <c r="Q173" i="47"/>
  <c r="K173" i="47"/>
  <c r="W172" i="47" a="1"/>
  <c r="W172" i="47" s="1"/>
  <c r="AC172" i="47" s="1"/>
  <c r="V172" i="47" a="1"/>
  <c r="V172" i="47" s="1"/>
  <c r="AL172" i="47" s="1"/>
  <c r="Q172" i="47"/>
  <c r="K172" i="47"/>
  <c r="W171" i="47" a="1"/>
  <c r="W171" i="47" s="1"/>
  <c r="AC171" i="47" s="1"/>
  <c r="V171" i="47" a="1"/>
  <c r="V171" i="47" s="1"/>
  <c r="AL171" i="47" s="1"/>
  <c r="Q171" i="47"/>
  <c r="K171" i="47"/>
  <c r="W170" i="47" a="1"/>
  <c r="W170" i="47" s="1"/>
  <c r="AC170" i="47" s="1"/>
  <c r="V170" i="47" a="1"/>
  <c r="V170" i="47" s="1"/>
  <c r="AL170" i="47" s="1"/>
  <c r="Q170" i="47"/>
  <c r="K170" i="47"/>
  <c r="W169" i="47" a="1"/>
  <c r="W169" i="47" s="1"/>
  <c r="AC169" i="47" s="1"/>
  <c r="V169" i="47" a="1"/>
  <c r="V169" i="47" s="1"/>
  <c r="AL169" i="47" s="1"/>
  <c r="Q169" i="47"/>
  <c r="K169" i="47"/>
  <c r="W168" i="47" a="1"/>
  <c r="W168" i="47" s="1"/>
  <c r="AC168" i="47" s="1"/>
  <c r="V168" i="47" a="1"/>
  <c r="V168" i="47" s="1"/>
  <c r="AL168" i="47" s="1"/>
  <c r="Q168" i="47"/>
  <c r="K168" i="47"/>
  <c r="W167" i="47" a="1"/>
  <c r="W167" i="47" s="1"/>
  <c r="AC167" i="47" s="1"/>
  <c r="V167" i="47" a="1"/>
  <c r="V167" i="47" s="1"/>
  <c r="AL167" i="47" s="1"/>
  <c r="Q167" i="47"/>
  <c r="K167" i="47"/>
  <c r="W166" i="47" a="1"/>
  <c r="W166" i="47" s="1"/>
  <c r="AC166" i="47" s="1"/>
  <c r="V166" i="47" a="1"/>
  <c r="V166" i="47" s="1"/>
  <c r="AL166" i="47" s="1"/>
  <c r="Q166" i="47"/>
  <c r="K166" i="47"/>
  <c r="W165" i="47" a="1"/>
  <c r="W165" i="47" s="1"/>
  <c r="AC165" i="47" s="1"/>
  <c r="V165" i="47" a="1"/>
  <c r="V165" i="47" s="1"/>
  <c r="AL165" i="47" s="1"/>
  <c r="Q165" i="47"/>
  <c r="K165" i="47"/>
  <c r="W164" i="47" a="1"/>
  <c r="W164" i="47" s="1"/>
  <c r="AC164" i="47" s="1"/>
  <c r="V164" i="47" a="1"/>
  <c r="V164" i="47" s="1"/>
  <c r="AL164" i="47" s="1"/>
  <c r="Q164" i="47"/>
  <c r="K164" i="47"/>
  <c r="W163" i="47" a="1"/>
  <c r="W163" i="47" s="1"/>
  <c r="AC163" i="47" s="1"/>
  <c r="V163" i="47" a="1"/>
  <c r="V163" i="47" s="1"/>
  <c r="AL163" i="47" s="1"/>
  <c r="Q163" i="47"/>
  <c r="K163" i="47"/>
  <c r="W162" i="47" a="1"/>
  <c r="W162" i="47" s="1"/>
  <c r="AC162" i="47" s="1"/>
  <c r="V162" i="47" a="1"/>
  <c r="V162" i="47" s="1"/>
  <c r="AL162" i="47" s="1"/>
  <c r="Q162" i="47"/>
  <c r="K162" i="47"/>
  <c r="W161" i="47" a="1"/>
  <c r="W161" i="47" s="1"/>
  <c r="AC161" i="47" s="1"/>
  <c r="V161" i="47" a="1"/>
  <c r="V161" i="47" s="1"/>
  <c r="AL161" i="47" s="1"/>
  <c r="Q161" i="47"/>
  <c r="K161" i="47"/>
  <c r="W160" i="47" a="1"/>
  <c r="W160" i="47" s="1"/>
  <c r="AC160" i="47" s="1"/>
  <c r="V160" i="47" a="1"/>
  <c r="V160" i="47" s="1"/>
  <c r="AL160" i="47" s="1"/>
  <c r="Q160" i="47"/>
  <c r="K160" i="47"/>
  <c r="W159" i="47" a="1"/>
  <c r="W159" i="47" s="1"/>
  <c r="AC159" i="47" s="1"/>
  <c r="V159" i="47" a="1"/>
  <c r="V159" i="47" s="1"/>
  <c r="AL159" i="47" s="1"/>
  <c r="Q159" i="47"/>
  <c r="K159" i="47"/>
  <c r="W158" i="47" a="1"/>
  <c r="W158" i="47" s="1"/>
  <c r="AC158" i="47" s="1"/>
  <c r="V158" i="47" a="1"/>
  <c r="V158" i="47" s="1"/>
  <c r="AL158" i="47" s="1"/>
  <c r="Q158" i="47"/>
  <c r="K158" i="47"/>
  <c r="W157" i="47" a="1"/>
  <c r="W157" i="47" s="1"/>
  <c r="AC157" i="47" s="1"/>
  <c r="V157" i="47" a="1"/>
  <c r="V157" i="47" s="1"/>
  <c r="AL157" i="47" s="1"/>
  <c r="Q157" i="47"/>
  <c r="K157" i="47"/>
  <c r="W156" i="47" a="1"/>
  <c r="W156" i="47" s="1"/>
  <c r="AC156" i="47" s="1"/>
  <c r="V156" i="47" a="1"/>
  <c r="V156" i="47" s="1"/>
  <c r="AL156" i="47" s="1"/>
  <c r="Q156" i="47"/>
  <c r="K156" i="47"/>
  <c r="W155" i="47" a="1"/>
  <c r="W155" i="47" s="1"/>
  <c r="AC155" i="47" s="1"/>
  <c r="V155" i="47" a="1"/>
  <c r="V155" i="47" s="1"/>
  <c r="AL155" i="47" s="1"/>
  <c r="Q155" i="47"/>
  <c r="K155" i="47"/>
  <c r="W154" i="47" a="1"/>
  <c r="W154" i="47" s="1"/>
  <c r="AC154" i="47" s="1"/>
  <c r="V154" i="47" a="1"/>
  <c r="V154" i="47" s="1"/>
  <c r="AL154" i="47" s="1"/>
  <c r="Q154" i="47"/>
  <c r="K154" i="47"/>
  <c r="W153" i="47" a="1"/>
  <c r="W153" i="47" s="1"/>
  <c r="AC153" i="47" s="1"/>
  <c r="V153" i="47" a="1"/>
  <c r="V153" i="47" s="1"/>
  <c r="AL153" i="47" s="1"/>
  <c r="Q153" i="47"/>
  <c r="K153" i="47"/>
  <c r="W152" i="47" a="1"/>
  <c r="W152" i="47" s="1"/>
  <c r="AC152" i="47" s="1"/>
  <c r="V152" i="47" a="1"/>
  <c r="V152" i="47" s="1"/>
  <c r="AL152" i="47" s="1"/>
  <c r="Q152" i="47"/>
  <c r="K152" i="47"/>
  <c r="W151" i="47" a="1"/>
  <c r="W151" i="47" s="1"/>
  <c r="AC151" i="47" s="1"/>
  <c r="V151" i="47" a="1"/>
  <c r="V151" i="47" s="1"/>
  <c r="AL151" i="47" s="1"/>
  <c r="Q151" i="47"/>
  <c r="K151" i="47"/>
  <c r="W150" i="47" a="1"/>
  <c r="W150" i="47" s="1"/>
  <c r="AC150" i="47" s="1"/>
  <c r="V150" i="47" a="1"/>
  <c r="V150" i="47" s="1"/>
  <c r="AL150" i="47" s="1"/>
  <c r="Q150" i="47"/>
  <c r="K150" i="47"/>
  <c r="W149" i="47" a="1"/>
  <c r="W149" i="47" s="1"/>
  <c r="AC149" i="47" s="1"/>
  <c r="V149" i="47" a="1"/>
  <c r="V149" i="47" s="1"/>
  <c r="AL149" i="47" s="1"/>
  <c r="Q149" i="47"/>
  <c r="K149" i="47"/>
  <c r="W148" i="47" a="1"/>
  <c r="W148" i="47" s="1"/>
  <c r="AC148" i="47" s="1"/>
  <c r="V148" i="47" a="1"/>
  <c r="V148" i="47" s="1"/>
  <c r="AL148" i="47" s="1"/>
  <c r="Q148" i="47"/>
  <c r="K148" i="47"/>
  <c r="W147" i="47" a="1"/>
  <c r="W147" i="47" s="1"/>
  <c r="AC147" i="47" s="1"/>
  <c r="V147" i="47" a="1"/>
  <c r="V147" i="47" s="1"/>
  <c r="AL147" i="47" s="1"/>
  <c r="Q147" i="47"/>
  <c r="K147" i="47"/>
  <c r="W146" i="47" a="1"/>
  <c r="W146" i="47" s="1"/>
  <c r="AC146" i="47" s="1"/>
  <c r="V146" i="47" a="1"/>
  <c r="V146" i="47" s="1"/>
  <c r="AL146" i="47" s="1"/>
  <c r="Q146" i="47"/>
  <c r="K146" i="47"/>
  <c r="W145" i="47" a="1"/>
  <c r="W145" i="47" s="1"/>
  <c r="AC145" i="47" s="1"/>
  <c r="V145" i="47" a="1"/>
  <c r="V145" i="47" s="1"/>
  <c r="AL145" i="47" s="1"/>
  <c r="Q145" i="47"/>
  <c r="K145" i="47"/>
  <c r="W144" i="47" a="1"/>
  <c r="W144" i="47" s="1"/>
  <c r="AC144" i="47" s="1"/>
  <c r="V144" i="47" a="1"/>
  <c r="V144" i="47" s="1"/>
  <c r="AL144" i="47" s="1"/>
  <c r="Q144" i="47"/>
  <c r="K144" i="47"/>
  <c r="W143" i="47" a="1"/>
  <c r="W143" i="47" s="1"/>
  <c r="AC143" i="47" s="1"/>
  <c r="V143" i="47" a="1"/>
  <c r="V143" i="47" s="1"/>
  <c r="AL143" i="47" s="1"/>
  <c r="Q143" i="47"/>
  <c r="K143" i="47"/>
  <c r="W142" i="47" a="1"/>
  <c r="W142" i="47" s="1"/>
  <c r="AC142" i="47" s="1"/>
  <c r="V142" i="47" a="1"/>
  <c r="V142" i="47" s="1"/>
  <c r="AL142" i="47" s="1"/>
  <c r="Q142" i="47"/>
  <c r="K142" i="47"/>
  <c r="W141" i="47" a="1"/>
  <c r="W141" i="47" s="1"/>
  <c r="AC141" i="47" s="1"/>
  <c r="V141" i="47" a="1"/>
  <c r="V141" i="47" s="1"/>
  <c r="AL141" i="47" s="1"/>
  <c r="Q141" i="47"/>
  <c r="K141" i="47"/>
  <c r="W140" i="47" a="1"/>
  <c r="W140" i="47" s="1"/>
  <c r="AC140" i="47" s="1"/>
  <c r="V140" i="47" a="1"/>
  <c r="V140" i="47" s="1"/>
  <c r="AL140" i="47" s="1"/>
  <c r="Q140" i="47"/>
  <c r="K140" i="47"/>
  <c r="W139" i="47" a="1"/>
  <c r="W139" i="47" s="1"/>
  <c r="AC139" i="47" s="1"/>
  <c r="V139" i="47" a="1"/>
  <c r="V139" i="47" s="1"/>
  <c r="AL139" i="47" s="1"/>
  <c r="Q139" i="47"/>
  <c r="K139" i="47"/>
  <c r="W138" i="47" a="1"/>
  <c r="W138" i="47" s="1"/>
  <c r="AC138" i="47" s="1"/>
  <c r="V138" i="47" a="1"/>
  <c r="V138" i="47" s="1"/>
  <c r="AL138" i="47" s="1"/>
  <c r="Q138" i="47"/>
  <c r="K138" i="47"/>
  <c r="W137" i="47" a="1"/>
  <c r="W137" i="47" s="1"/>
  <c r="AC137" i="47" s="1"/>
  <c r="V137" i="47" a="1"/>
  <c r="V137" i="47" s="1"/>
  <c r="AL137" i="47" s="1"/>
  <c r="Q137" i="47"/>
  <c r="K137" i="47"/>
  <c r="W136" i="47" a="1"/>
  <c r="W136" i="47" s="1"/>
  <c r="AC136" i="47" s="1"/>
  <c r="V136" i="47" a="1"/>
  <c r="V136" i="47" s="1"/>
  <c r="AL136" i="47" s="1"/>
  <c r="Q136" i="47"/>
  <c r="K136" i="47"/>
  <c r="W135" i="47" a="1"/>
  <c r="W135" i="47" s="1"/>
  <c r="AC135" i="47" s="1"/>
  <c r="V135" i="47" a="1"/>
  <c r="V135" i="47" s="1"/>
  <c r="AL135" i="47" s="1"/>
  <c r="Q135" i="47"/>
  <c r="K135" i="47"/>
  <c r="W134" i="47" a="1"/>
  <c r="W134" i="47" s="1"/>
  <c r="AC134" i="47" s="1"/>
  <c r="V134" i="47" a="1"/>
  <c r="V134" i="47" s="1"/>
  <c r="AL134" i="47" s="1"/>
  <c r="Q134" i="47"/>
  <c r="K134" i="47"/>
  <c r="W133" i="47" a="1"/>
  <c r="W133" i="47" s="1"/>
  <c r="AC133" i="47" s="1"/>
  <c r="V133" i="47" a="1"/>
  <c r="V133" i="47" s="1"/>
  <c r="AL133" i="47" s="1"/>
  <c r="Q133" i="47"/>
  <c r="K133" i="47"/>
  <c r="W132" i="47" a="1"/>
  <c r="W132" i="47" s="1"/>
  <c r="AC132" i="47" s="1"/>
  <c r="V132" i="47" a="1"/>
  <c r="V132" i="47" s="1"/>
  <c r="AL132" i="47" s="1"/>
  <c r="Q132" i="47"/>
  <c r="K132" i="47"/>
  <c r="W131" i="47" a="1"/>
  <c r="W131" i="47" s="1"/>
  <c r="AC131" i="47" s="1"/>
  <c r="V131" i="47" a="1"/>
  <c r="V131" i="47" s="1"/>
  <c r="AL131" i="47" s="1"/>
  <c r="Q131" i="47"/>
  <c r="K131" i="47"/>
  <c r="W130" i="47" a="1"/>
  <c r="W130" i="47" s="1"/>
  <c r="AC130" i="47" s="1"/>
  <c r="V130" i="47" a="1"/>
  <c r="V130" i="47" s="1"/>
  <c r="AL130" i="47" s="1"/>
  <c r="Q130" i="47"/>
  <c r="K130" i="47"/>
  <c r="W129" i="47" a="1"/>
  <c r="W129" i="47" s="1"/>
  <c r="AC129" i="47" s="1"/>
  <c r="V129" i="47" a="1"/>
  <c r="V129" i="47" s="1"/>
  <c r="AL129" i="47" s="1"/>
  <c r="Q129" i="47"/>
  <c r="K129" i="47"/>
  <c r="W128" i="47" a="1"/>
  <c r="W128" i="47" s="1"/>
  <c r="AC128" i="47" s="1"/>
  <c r="V128" i="47" a="1"/>
  <c r="V128" i="47" s="1"/>
  <c r="AL128" i="47" s="1"/>
  <c r="Q128" i="47"/>
  <c r="K128" i="47"/>
  <c r="W127" i="47" a="1"/>
  <c r="W127" i="47" s="1"/>
  <c r="AC127" i="47" s="1"/>
  <c r="V127" i="47" a="1"/>
  <c r="V127" i="47" s="1"/>
  <c r="AL127" i="47" s="1"/>
  <c r="Q127" i="47"/>
  <c r="K127" i="47"/>
  <c r="W126" i="47" a="1"/>
  <c r="W126" i="47" s="1"/>
  <c r="AC126" i="47" s="1"/>
  <c r="V126" i="47" a="1"/>
  <c r="V126" i="47" s="1"/>
  <c r="AL126" i="47" s="1"/>
  <c r="Q126" i="47"/>
  <c r="K126" i="47"/>
  <c r="W125" i="47" a="1"/>
  <c r="W125" i="47" s="1"/>
  <c r="AC125" i="47" s="1"/>
  <c r="V125" i="47" a="1"/>
  <c r="V125" i="47" s="1"/>
  <c r="AL125" i="47" s="1"/>
  <c r="Q125" i="47"/>
  <c r="K125" i="47"/>
  <c r="W124" i="47" a="1"/>
  <c r="W124" i="47" s="1"/>
  <c r="AC124" i="47" s="1"/>
  <c r="V124" i="47" a="1"/>
  <c r="V124" i="47" s="1"/>
  <c r="AL124" i="47" s="1"/>
  <c r="Q124" i="47"/>
  <c r="K124" i="47"/>
  <c r="W123" i="47" a="1"/>
  <c r="W123" i="47" s="1"/>
  <c r="AC123" i="47" s="1"/>
  <c r="V123" i="47" a="1"/>
  <c r="V123" i="47" s="1"/>
  <c r="AL123" i="47" s="1"/>
  <c r="Q123" i="47"/>
  <c r="K123" i="47"/>
  <c r="W122" i="47" a="1"/>
  <c r="W122" i="47" s="1"/>
  <c r="AC122" i="47" s="1"/>
  <c r="V122" i="47" a="1"/>
  <c r="V122" i="47" s="1"/>
  <c r="AL122" i="47" s="1"/>
  <c r="Q122" i="47"/>
  <c r="K122" i="47"/>
  <c r="W121" i="47" a="1"/>
  <c r="W121" i="47" s="1"/>
  <c r="AC121" i="47" s="1"/>
  <c r="V121" i="47" a="1"/>
  <c r="V121" i="47" s="1"/>
  <c r="AL121" i="47" s="1"/>
  <c r="Q121" i="47"/>
  <c r="K121" i="47"/>
  <c r="W120" i="47" a="1"/>
  <c r="W120" i="47" s="1"/>
  <c r="AC120" i="47" s="1"/>
  <c r="V120" i="47" a="1"/>
  <c r="V120" i="47" s="1"/>
  <c r="AL120" i="47" s="1"/>
  <c r="Q120" i="47"/>
  <c r="K120" i="47"/>
  <c r="W119" i="47" a="1"/>
  <c r="W119" i="47" s="1"/>
  <c r="AC119" i="47" s="1"/>
  <c r="V119" i="47" a="1"/>
  <c r="V119" i="47" s="1"/>
  <c r="AL119" i="47" s="1"/>
  <c r="Q119" i="47"/>
  <c r="K119" i="47"/>
  <c r="W118" i="47" a="1"/>
  <c r="W118" i="47" s="1"/>
  <c r="AC118" i="47" s="1"/>
  <c r="V118" i="47" a="1"/>
  <c r="V118" i="47" s="1"/>
  <c r="AL118" i="47" s="1"/>
  <c r="Q118" i="47"/>
  <c r="K118" i="47"/>
  <c r="W117" i="47" a="1"/>
  <c r="W117" i="47" s="1"/>
  <c r="AC117" i="47" s="1"/>
  <c r="V117" i="47" a="1"/>
  <c r="V117" i="47" s="1"/>
  <c r="AL117" i="47" s="1"/>
  <c r="Q117" i="47"/>
  <c r="K117" i="47"/>
  <c r="W116" i="47" a="1"/>
  <c r="W116" i="47" s="1"/>
  <c r="AC116" i="47" s="1"/>
  <c r="V116" i="47" a="1"/>
  <c r="V116" i="47" s="1"/>
  <c r="AL116" i="47" s="1"/>
  <c r="Q116" i="47"/>
  <c r="K116" i="47"/>
  <c r="W115" i="47" a="1"/>
  <c r="W115" i="47" s="1"/>
  <c r="AC115" i="47" s="1"/>
  <c r="V115" i="47" a="1"/>
  <c r="V115" i="47" s="1"/>
  <c r="AL115" i="47" s="1"/>
  <c r="Q115" i="47"/>
  <c r="K115" i="47"/>
  <c r="W114" i="47" a="1"/>
  <c r="W114" i="47" s="1"/>
  <c r="AC114" i="47" s="1"/>
  <c r="V114" i="47" a="1"/>
  <c r="V114" i="47" s="1"/>
  <c r="AL114" i="47" s="1"/>
  <c r="Q114" i="47"/>
  <c r="K114" i="47"/>
  <c r="W113" i="47" a="1"/>
  <c r="W113" i="47" s="1"/>
  <c r="AC113" i="47" s="1"/>
  <c r="V113" i="47" a="1"/>
  <c r="V113" i="47" s="1"/>
  <c r="AL113" i="47" s="1"/>
  <c r="Q113" i="47"/>
  <c r="K113" i="47"/>
  <c r="W112" i="47" a="1"/>
  <c r="W112" i="47" s="1"/>
  <c r="AC112" i="47" s="1"/>
  <c r="V112" i="47" a="1"/>
  <c r="V112" i="47" s="1"/>
  <c r="AL112" i="47" s="1"/>
  <c r="Q112" i="47"/>
  <c r="K112" i="47"/>
  <c r="W111" i="47" a="1"/>
  <c r="W111" i="47" s="1"/>
  <c r="AC111" i="47" s="1"/>
  <c r="V111" i="47" a="1"/>
  <c r="V111" i="47" s="1"/>
  <c r="AL111" i="47" s="1"/>
  <c r="Q111" i="47"/>
  <c r="K111" i="47"/>
  <c r="W110" i="47" a="1"/>
  <c r="W110" i="47" s="1"/>
  <c r="AC110" i="47" s="1"/>
  <c r="V110" i="47" a="1"/>
  <c r="V110" i="47" s="1"/>
  <c r="AL110" i="47" s="1"/>
  <c r="Q110" i="47"/>
  <c r="K110" i="47"/>
  <c r="W109" i="47" a="1"/>
  <c r="W109" i="47" s="1"/>
  <c r="AC109" i="47" s="1"/>
  <c r="V109" i="47" a="1"/>
  <c r="V109" i="47" s="1"/>
  <c r="AL109" i="47" s="1"/>
  <c r="Q109" i="47"/>
  <c r="K109" i="47"/>
  <c r="W108" i="47" a="1"/>
  <c r="W108" i="47" s="1"/>
  <c r="AC108" i="47" s="1"/>
  <c r="V108" i="47" a="1"/>
  <c r="V108" i="47" s="1"/>
  <c r="AL108" i="47" s="1"/>
  <c r="Q108" i="47"/>
  <c r="K108" i="47"/>
  <c r="W107" i="47" a="1"/>
  <c r="W107" i="47" s="1"/>
  <c r="AC107" i="47" s="1"/>
  <c r="V107" i="47" a="1"/>
  <c r="V107" i="47" s="1"/>
  <c r="AL107" i="47" s="1"/>
  <c r="Q107" i="47"/>
  <c r="K107" i="47"/>
  <c r="H207" i="86" a="1"/>
  <c r="H208" i="86" a="1"/>
  <c r="C204" i="86" a="1"/>
  <c r="H198" i="86" a="1"/>
  <c r="C194" i="86" a="1"/>
  <c r="D197" i="86" a="1"/>
  <c r="H192" i="86" a="1"/>
  <c r="H187" i="86" a="1"/>
  <c r="C183" i="86" a="1"/>
  <c r="D177" i="86" a="1"/>
  <c r="C188" i="86" a="1"/>
  <c r="D182" i="86" a="1"/>
  <c r="H176" i="86" a="1"/>
  <c r="C172" i="86" a="1"/>
  <c r="D166" i="86" a="1"/>
  <c r="H160" i="86" a="1"/>
  <c r="C175" i="86" a="1"/>
  <c r="D169" i="86" a="1"/>
  <c r="H163" i="86" a="1"/>
  <c r="C159" i="86" a="1"/>
  <c r="D153" i="86" a="1"/>
  <c r="H147" i="86" a="1"/>
  <c r="C143" i="86" a="1"/>
  <c r="D137" i="86" a="1"/>
  <c r="H131" i="86" a="1"/>
  <c r="C127" i="86" a="1"/>
  <c r="D154" i="86" a="1"/>
  <c r="H148" i="86" a="1"/>
  <c r="C144" i="86" a="1"/>
  <c r="D138" i="86" a="1"/>
  <c r="H132" i="86" a="1"/>
  <c r="C128" i="86" a="1"/>
  <c r="H121" i="86" a="1"/>
  <c r="C117" i="86" a="1"/>
  <c r="D111" i="86" a="1"/>
  <c r="H105" i="86" a="1"/>
  <c r="C101" i="86" a="1"/>
  <c r="D95" i="86" a="1"/>
  <c r="H89" i="86" a="1"/>
  <c r="H122" i="86" a="1"/>
  <c r="C118" i="86" a="1"/>
  <c r="D112" i="86" a="1"/>
  <c r="H106" i="86" a="1"/>
  <c r="C102" i="86" a="1"/>
  <c r="D96" i="86" a="1"/>
  <c r="H90" i="86" a="1"/>
  <c r="C85" i="86" a="1"/>
  <c r="D79" i="86" a="1"/>
  <c r="H73" i="86" a="1"/>
  <c r="C68" i="86" a="1"/>
  <c r="D55" i="86" a="1"/>
  <c r="H49" i="86" a="1"/>
  <c r="C45" i="86" a="1"/>
  <c r="D39" i="86" a="1"/>
  <c r="H86" i="86" a="1"/>
  <c r="C82" i="86" a="1"/>
  <c r="D76" i="86" a="1"/>
  <c r="H70" i="86" a="1"/>
  <c r="C67" i="86" a="1"/>
  <c r="D64" i="86" a="1"/>
  <c r="H61" i="86" a="1"/>
  <c r="C58" i="86" a="1"/>
  <c r="D52" i="86" a="1"/>
  <c r="H46" i="86" a="1"/>
  <c r="H203" i="86" a="1"/>
  <c r="D200" i="86" a="1"/>
  <c r="C199" i="86" a="1"/>
  <c r="D189" i="86" a="1"/>
  <c r="C179" i="86" a="1"/>
  <c r="C184" i="86" a="1"/>
  <c r="H172" i="86" a="1"/>
  <c r="D162" i="86" a="1"/>
  <c r="C171" i="86" a="1"/>
  <c r="H159" i="86" a="1"/>
  <c r="D149" i="86" a="1"/>
  <c r="C139" i="86" a="1"/>
  <c r="H127" i="86" a="1"/>
  <c r="D150" i="86" a="1"/>
  <c r="C140" i="86" a="1"/>
  <c r="H128" i="86" a="1"/>
  <c r="H117" i="86" a="1"/>
  <c r="D107" i="86" a="1"/>
  <c r="C97" i="86" a="1"/>
  <c r="H123" i="86" a="1"/>
  <c r="C114" i="86" a="1"/>
  <c r="H102" i="86" a="1"/>
  <c r="D92" i="86" a="1"/>
  <c r="C81" i="86" a="1"/>
  <c r="H68" i="86" a="1"/>
  <c r="D51" i="86" a="1"/>
  <c r="C41" i="86" a="1"/>
  <c r="H82" i="86" a="1"/>
  <c r="D72" i="86" a="1"/>
  <c r="C65" i="86" a="1"/>
  <c r="H58" i="86" a="1"/>
  <c r="D48" i="86" a="1"/>
  <c r="H205" i="86" a="1"/>
  <c r="C202" i="86" a="1"/>
  <c r="C201" i="86" a="1"/>
  <c r="D191" i="86" a="1"/>
  <c r="C181" i="86" a="1"/>
  <c r="C186" i="86" a="1"/>
  <c r="H174" i="86" a="1"/>
  <c r="D164" i="86" a="1"/>
  <c r="C173" i="86" a="1"/>
  <c r="H161" i="86" a="1"/>
  <c r="D151" i="86" a="1"/>
  <c r="C141" i="86" a="1"/>
  <c r="H129" i="86" a="1"/>
  <c r="D152" i="86" a="1"/>
  <c r="C142" i="86" a="1"/>
  <c r="H130" i="86" a="1"/>
  <c r="H119" i="86" a="1"/>
  <c r="D109" i="86" a="1"/>
  <c r="C99" i="86" a="1"/>
  <c r="H87" i="86" a="1"/>
  <c r="C116" i="86" a="1"/>
  <c r="H104" i="86" a="1"/>
  <c r="D94" i="86" a="1"/>
  <c r="C83" i="86" a="1"/>
  <c r="H71" i="86" a="1"/>
  <c r="D53" i="86" a="1"/>
  <c r="C43" i="86" a="1"/>
  <c r="H84" i="86" a="1"/>
  <c r="C206" i="86" a="1"/>
  <c r="C196" i="86" a="1"/>
  <c r="H193" i="86" a="1"/>
  <c r="D205" i="86" a="1"/>
  <c r="D206" i="86" a="1"/>
  <c r="C203" i="86" a="1"/>
  <c r="D196" i="86" a="1"/>
  <c r="H199" i="86" a="1"/>
  <c r="C195" i="86" a="1"/>
  <c r="C191" i="86" a="1"/>
  <c r="D185" i="86" a="1"/>
  <c r="H179" i="86" a="1"/>
  <c r="D190" i="86" a="1"/>
  <c r="H184" i="86" a="1"/>
  <c r="C180" i="86" a="1"/>
  <c r="D174" i="86" a="1"/>
  <c r="H168" i="86" a="1"/>
  <c r="C164" i="86" a="1"/>
  <c r="D158" i="86" a="1"/>
  <c r="H171" i="86" a="1"/>
  <c r="C167" i="86" a="1"/>
  <c r="D161" i="86" a="1"/>
  <c r="H155" i="86" a="1"/>
  <c r="C151" i="86" a="1"/>
  <c r="D145" i="86" a="1"/>
  <c r="H139" i="86" a="1"/>
  <c r="C135" i="86" a="1"/>
  <c r="D129" i="86" a="1"/>
  <c r="H156" i="86" a="1"/>
  <c r="C152" i="86" a="1"/>
  <c r="D146" i="86" a="1"/>
  <c r="H140" i="86" a="1"/>
  <c r="C136" i="86" a="1"/>
  <c r="D130" i="86" a="1"/>
  <c r="H124" i="86" a="1"/>
  <c r="D119" i="86" a="1"/>
  <c r="H113" i="86" a="1"/>
  <c r="C109" i="86" a="1"/>
  <c r="D103" i="86" a="1"/>
  <c r="H97" i="86" a="1"/>
  <c r="C93" i="86" a="1"/>
  <c r="D87" i="86" a="1"/>
  <c r="D120" i="86" a="1"/>
  <c r="H114" i="86" a="1"/>
  <c r="C110" i="86" a="1"/>
  <c r="D104" i="86" a="1"/>
  <c r="H98" i="86" a="1"/>
  <c r="C94" i="86" a="1"/>
  <c r="D88" i="86" a="1"/>
  <c r="H81" i="86" a="1"/>
  <c r="C77" i="86" a="1"/>
  <c r="D71" i="86" a="1"/>
  <c r="H57" i="86" a="1"/>
  <c r="C53" i="86" a="1"/>
  <c r="D47" i="86" a="1"/>
  <c r="H41" i="86" a="1"/>
  <c r="C37" i="86" a="1"/>
  <c r="D84" i="86" a="1"/>
  <c r="H78" i="86" a="1"/>
  <c r="C74" i="86" a="1"/>
  <c r="D69" i="86" a="1"/>
  <c r="H65" i="86" a="1"/>
  <c r="C63" i="86" a="1"/>
  <c r="D60" i="86" a="1"/>
  <c r="H54" i="86" a="1"/>
  <c r="C50" i="86" a="1"/>
  <c r="D209" i="86" a="1"/>
  <c r="H204" i="86" a="1"/>
  <c r="H194" i="86" a="1"/>
  <c r="D193" i="86" a="1"/>
  <c r="H183" i="86" a="1"/>
  <c r="H188" i="86" a="1"/>
  <c r="D178" i="86" a="1"/>
  <c r="C168" i="86" a="1"/>
  <c r="H175" i="86" a="1"/>
  <c r="D165" i="86" a="1"/>
  <c r="C155" i="86" a="1"/>
  <c r="H143" i="86" a="1"/>
  <c r="D133" i="86" a="1"/>
  <c r="C156" i="86" a="1"/>
  <c r="H144" i="86" a="1"/>
  <c r="D134" i="86" a="1"/>
  <c r="C124" i="86" a="1"/>
  <c r="C113" i="86" a="1"/>
  <c r="H101" i="86" a="1"/>
  <c r="D91" i="86" a="1"/>
  <c r="H118" i="86" a="1"/>
  <c r="D108" i="86" a="1"/>
  <c r="C98" i="86" a="1"/>
  <c r="H85" i="86" a="1"/>
  <c r="D75" i="86" a="1"/>
  <c r="C57" i="86" a="1"/>
  <c r="H45" i="86" a="1"/>
  <c r="D35" i="86" a="1"/>
  <c r="C78" i="86" a="1"/>
  <c r="H67" i="86" a="1"/>
  <c r="D62" i="86" a="1"/>
  <c r="C54" i="86" a="1"/>
  <c r="H209" i="86" a="1"/>
  <c r="H206" i="86" a="1"/>
  <c r="D195" i="86" a="1"/>
  <c r="H190" i="86" a="1"/>
  <c r="C170" i="86" a="1"/>
  <c r="D167" i="86" a="1"/>
  <c r="H145" i="86" a="1"/>
  <c r="C125" i="86" a="1"/>
  <c r="D136" i="86" a="1"/>
  <c r="C115" i="86" a="1"/>
  <c r="D93" i="86" a="1"/>
  <c r="D110" i="86" a="1"/>
  <c r="H88" i="86" a="1"/>
  <c r="C59" i="86" a="1"/>
  <c r="D37" i="86" a="1"/>
  <c r="H200" i="86" a="1"/>
  <c r="H189" i="86" a="1"/>
  <c r="D179" i="86" a="1"/>
  <c r="D184" i="86" a="1"/>
  <c r="C174" i="86" a="1"/>
  <c r="H162" i="86" a="1"/>
  <c r="D171" i="86" a="1"/>
  <c r="C161" i="86" a="1"/>
  <c r="H149" i="86" a="1"/>
  <c r="D139" i="86" a="1"/>
  <c r="C129" i="86" a="1"/>
  <c r="H150" i="86" a="1"/>
  <c r="D140" i="86" a="1"/>
  <c r="C130" i="86" a="1"/>
  <c r="C119" i="86" a="1"/>
  <c r="H107" i="86" a="1"/>
  <c r="D97" i="86" a="1"/>
  <c r="C87" i="86" a="1"/>
  <c r="D114" i="86" a="1"/>
  <c r="C104" i="86" a="1"/>
  <c r="H92" i="86" a="1"/>
  <c r="D81" i="86" a="1"/>
  <c r="C71" i="86" a="1"/>
  <c r="H51" i="86" a="1"/>
  <c r="D41" i="86" a="1"/>
  <c r="C84" i="86" a="1"/>
  <c r="H72" i="86" a="1"/>
  <c r="D65" i="86" a="1"/>
  <c r="C60" i="86" a="1"/>
  <c r="H48" i="86" a="1"/>
  <c r="C72" i="86" a="1"/>
  <c r="D58" i="86" a="1"/>
  <c r="H42" i="86" a="1"/>
  <c r="C38" i="86" a="1"/>
  <c r="D32" i="86" a="1"/>
  <c r="H26" i="86" a="1"/>
  <c r="C22" i="86" a="1"/>
  <c r="C25" i="86" a="1"/>
  <c r="H17" i="86" a="1"/>
  <c r="C13" i="86" a="1"/>
  <c r="H27" i="86" a="1"/>
  <c r="H18" i="86" a="1"/>
  <c r="C14" i="86" a="1"/>
  <c r="H207" i="84" a="1"/>
  <c r="C203" i="84" a="1"/>
  <c r="D200" i="84" a="1"/>
  <c r="H194" i="84" a="1"/>
  <c r="C190" i="84" a="1"/>
  <c r="D204" i="84" a="1"/>
  <c r="D193" i="84" a="1"/>
  <c r="D188" i="84" a="1"/>
  <c r="D182" i="84" a="1"/>
  <c r="D187" i="84" a="1"/>
  <c r="H181" i="84" a="1"/>
  <c r="C177" i="84" a="1"/>
  <c r="D180" i="84" a="1"/>
  <c r="C171" i="84" a="1"/>
  <c r="D165" i="84" a="1"/>
  <c r="H159" i="84" a="1"/>
  <c r="D174" i="84" a="1"/>
  <c r="D168" i="84" a="1"/>
  <c r="H162" i="84" a="1"/>
  <c r="C158" i="84" a="1"/>
  <c r="D152" i="84" a="1"/>
  <c r="H146" i="84" a="1"/>
  <c r="C155" i="84" a="1"/>
  <c r="C198" i="86" a="1"/>
  <c r="C187" i="86" a="1"/>
  <c r="H180" i="86" a="1"/>
  <c r="C160" i="86" a="1"/>
  <c r="D157" i="86" a="1"/>
  <c r="H135" i="86" a="1"/>
  <c r="C148" i="86" a="1"/>
  <c r="D126" i="86" a="1"/>
  <c r="C105" i="86" a="1"/>
  <c r="C122" i="86" a="1"/>
  <c r="D100" i="86" a="1"/>
  <c r="H77" i="86" a="1"/>
  <c r="C49" i="86" a="1"/>
  <c r="D80" i="86" a="1"/>
  <c r="H63" i="86" a="1"/>
  <c r="C46" i="86" a="1"/>
  <c r="C200" i="86" a="1"/>
  <c r="C189" i="86" a="1"/>
  <c r="H182" i="86" a="1"/>
  <c r="C162" i="86" a="1"/>
  <c r="D159" i="86" a="1"/>
  <c r="H137" i="86" a="1"/>
  <c r="C150" i="86" a="1"/>
  <c r="D128" i="86" a="1"/>
  <c r="C107" i="86" a="1"/>
  <c r="C123" i="86" a="1"/>
  <c r="D102" i="86" a="1"/>
  <c r="H79" i="86" a="1"/>
  <c r="C51" i="86" a="1"/>
  <c r="D207" i="86" a="1"/>
  <c r="H201" i="86" a="1"/>
  <c r="H181" i="86" a="1"/>
  <c r="D176" i="86" a="1"/>
  <c r="H173" i="86" a="1"/>
  <c r="C153" i="86" a="1"/>
  <c r="D131" i="86" a="1"/>
  <c r="H142" i="86" a="1"/>
  <c r="D121" i="86" a="1"/>
  <c r="H99" i="86" a="1"/>
  <c r="H116" i="86" a="1"/>
  <c r="C96" i="86" a="1"/>
  <c r="D73" i="86" a="1"/>
  <c r="H43" i="86" a="1"/>
  <c r="C76" i="86" a="1"/>
  <c r="D61" i="86" a="1"/>
  <c r="H76" i="86" a="1"/>
  <c r="D44" i="86" a="1"/>
  <c r="C34" i="86" a="1"/>
  <c r="H22" i="86" a="1"/>
  <c r="D19" i="86" a="1"/>
  <c r="C31" i="86" a="1"/>
  <c r="H14" i="86" a="1"/>
  <c r="H203" i="84" a="1"/>
  <c r="D196" i="84" a="1"/>
  <c r="D199" i="84" a="1"/>
  <c r="D191" i="84" a="1"/>
  <c r="C188" i="84" a="1"/>
  <c r="H177" i="84" a="1"/>
  <c r="H171" i="84" a="1"/>
  <c r="D161" i="84" a="1"/>
  <c r="C170" i="84" a="1"/>
  <c r="H158" i="84" a="1"/>
  <c r="D148" i="84" a="1"/>
  <c r="D149" i="84" a="1"/>
  <c r="C142" i="84" a="1"/>
  <c r="D136" i="84" a="1"/>
  <c r="H130" i="84" a="1"/>
  <c r="C126" i="84" a="1"/>
  <c r="D120" i="84" a="1"/>
  <c r="H114" i="84" a="1"/>
  <c r="D151" i="84" a="1"/>
  <c r="D141" i="84" a="1"/>
  <c r="H135" i="84" a="1"/>
  <c r="C131" i="84" a="1"/>
  <c r="D125" i="84" a="1"/>
  <c r="H119" i="84" a="1"/>
  <c r="C115" i="84" a="1"/>
  <c r="D109" i="84" a="1"/>
  <c r="H103" i="84" a="1"/>
  <c r="C99" i="84" a="1"/>
  <c r="D93" i="84" a="1"/>
  <c r="H87" i="84" a="1"/>
  <c r="D110" i="84" a="1"/>
  <c r="C100" i="84" a="1"/>
  <c r="H88" i="84" a="1"/>
  <c r="H81" i="84" a="1"/>
  <c r="C77" i="84" a="1"/>
  <c r="D71" i="84" a="1"/>
  <c r="D104" i="84" a="1"/>
  <c r="C94" i="84" a="1"/>
  <c r="H82" i="84" a="1"/>
  <c r="D74" i="86" a="1"/>
  <c r="H60" i="86" a="1"/>
  <c r="C44" i="86" a="1"/>
  <c r="D38" i="86" a="1"/>
  <c r="H32" i="86" a="1"/>
  <c r="C28" i="86" a="1"/>
  <c r="D22" i="86" a="1"/>
  <c r="H25" i="86" a="1"/>
  <c r="C19" i="86" a="1"/>
  <c r="D13" i="86" a="1"/>
  <c r="D29" i="86" a="1"/>
  <c r="H196" i="86" a="1"/>
  <c r="H185" i="86" a="1"/>
  <c r="D180" i="86" a="1"/>
  <c r="H158" i="86" a="1"/>
  <c r="C157" i="86" a="1"/>
  <c r="D135" i="86" a="1"/>
  <c r="H146" i="86" a="1"/>
  <c r="C126" i="86" a="1"/>
  <c r="H103" i="86" a="1"/>
  <c r="H120" i="86" a="1"/>
  <c r="C100" i="86" a="1"/>
  <c r="D77" i="86" a="1"/>
  <c r="H47" i="86" a="1"/>
  <c r="C205" i="86" a="1"/>
  <c r="D199" i="86" a="1"/>
  <c r="C185" i="86" a="1"/>
  <c r="C190" i="86" a="1"/>
  <c r="H178" i="86" a="1"/>
  <c r="D168" i="86" a="1"/>
  <c r="C158" i="86" a="1"/>
  <c r="H165" i="86" a="1"/>
  <c r="D155" i="86" a="1"/>
  <c r="C145" i="86" a="1"/>
  <c r="H133" i="86" a="1"/>
  <c r="D156" i="86" a="1"/>
  <c r="C146" i="86" a="1"/>
  <c r="H134" i="86" a="1"/>
  <c r="D124" i="86" a="1"/>
  <c r="D113" i="86" a="1"/>
  <c r="C103" i="86" a="1"/>
  <c r="H91" i="86" a="1"/>
  <c r="C120" i="86" a="1"/>
  <c r="H108" i="86" a="1"/>
  <c r="D98" i="86" a="1"/>
  <c r="C88" i="86" a="1"/>
  <c r="H75" i="86" a="1"/>
  <c r="D57" i="86" a="1"/>
  <c r="C47" i="86" a="1"/>
  <c r="H35" i="86" a="1"/>
  <c r="D78" i="86" a="1"/>
  <c r="C69" i="86" a="1"/>
  <c r="H62" i="86" a="1"/>
  <c r="D54" i="86" a="1"/>
  <c r="D82" i="86" a="1"/>
  <c r="H64" i="86" a="1"/>
  <c r="C48" i="86" a="1"/>
  <c r="D40" i="86" a="1"/>
  <c r="H34" i="86" a="1"/>
  <c r="C30" i="86" a="1"/>
  <c r="D24" i="86" a="1"/>
  <c r="H29" i="86" a="1"/>
  <c r="C21" i="86" a="1"/>
  <c r="D15" i="86" a="1"/>
  <c r="D33" i="86" a="1"/>
  <c r="C23" i="86" a="1"/>
  <c r="D16" i="86" a="1"/>
  <c r="B10" i="86" a="1"/>
  <c r="D205" i="84" a="1"/>
  <c r="H204" i="84" a="1"/>
  <c r="C198" i="84" a="1"/>
  <c r="D192" i="84" a="1"/>
  <c r="H201" i="84" a="1"/>
  <c r="C199" i="84" a="1"/>
  <c r="C197" i="84" a="1"/>
  <c r="H184" i="84" a="1"/>
  <c r="H189" i="84" a="1"/>
  <c r="C185" i="84" a="1"/>
  <c r="D179" i="84" a="1"/>
  <c r="H173" i="84" a="1"/>
  <c r="H174" i="84" a="1"/>
  <c r="H167" i="84" a="1"/>
  <c r="C163" i="84" a="1"/>
  <c r="C180" i="84" a="1"/>
  <c r="H170" i="84" a="1"/>
  <c r="C166" i="84" a="1"/>
  <c r="D160" i="84" a="1"/>
  <c r="H154" i="84" a="1"/>
  <c r="C150" i="84" a="1"/>
  <c r="D144" i="84" a="1"/>
  <c r="C208" i="86" a="1"/>
  <c r="H195" i="86" a="1"/>
  <c r="D192" i="86" a="1"/>
  <c r="D170" i="86" a="1"/>
  <c r="H167" i="86" a="1"/>
  <c r="C147" i="86" a="1"/>
  <c r="D125" i="86" a="1"/>
  <c r="H136" i="86" a="1"/>
  <c r="D115" i="86" a="1"/>
  <c r="H93" i="86" a="1"/>
  <c r="H110" i="86" a="1"/>
  <c r="C90" i="86" a="1"/>
  <c r="D59" i="86" a="1"/>
  <c r="H37" i="86" a="1"/>
  <c r="C70" i="86" a="1"/>
  <c r="D56" i="86" a="1"/>
  <c r="D203" i="86" a="1"/>
  <c r="H197" i="86" a="1"/>
  <c r="H177" i="86" a="1"/>
  <c r="D172" i="86" a="1"/>
  <c r="H169" i="86" a="1"/>
  <c r="C149" i="86" a="1"/>
  <c r="D127" i="86" a="1"/>
  <c r="H138" i="86" a="1"/>
  <c r="D117" i="86" a="1"/>
  <c r="H95" i="86" a="1"/>
  <c r="H112" i="86" a="1"/>
  <c r="C92" i="86" a="1"/>
  <c r="D68" i="86" a="1"/>
  <c r="H39" i="86" a="1"/>
  <c r="H202" i="86" a="1"/>
  <c r="C192" i="86" a="1"/>
  <c r="H186" i="86" a="1"/>
  <c r="C166" i="86" a="1"/>
  <c r="D163" i="86" a="1"/>
  <c r="H141" i="86" a="1"/>
  <c r="C154" i="86" a="1"/>
  <c r="D132" i="86" a="1"/>
  <c r="C111" i="86" a="1"/>
  <c r="D89" i="86" a="1"/>
  <c r="D106" i="86" a="1"/>
  <c r="H83" i="86" a="1"/>
  <c r="C55" i="86" a="1"/>
  <c r="D86" i="86" a="1"/>
  <c r="H66" i="86" a="1"/>
  <c r="C52" i="86" a="1"/>
  <c r="C62" i="86" a="1"/>
  <c r="H38" i="86" a="1"/>
  <c r="D28" i="86" a="1"/>
  <c r="H13" i="86" a="1"/>
  <c r="D209" i="84" a="1"/>
  <c r="H190" i="84" a="1"/>
  <c r="C184" i="84" a="1"/>
  <c r="C173" i="84" a="1"/>
  <c r="H176" i="84" a="1"/>
  <c r="C154" i="84" a="1"/>
  <c r="H143" i="84" a="1"/>
  <c r="C134" i="84" a="1"/>
  <c r="H122" i="84" a="1"/>
  <c r="C157" i="84" a="1"/>
  <c r="C139" i="84" a="1"/>
  <c r="H127" i="84" a="1"/>
  <c r="D117" i="84" a="1"/>
  <c r="C107" i="84" a="1"/>
  <c r="H95" i="84" a="1"/>
  <c r="D85" i="84" a="1"/>
  <c r="D94" i="84" a="1"/>
  <c r="D79" i="84" a="1"/>
  <c r="C110" i="84" a="1"/>
  <c r="D88" i="84" a="1"/>
  <c r="C66" i="86" a="1"/>
  <c r="H40" i="86" a="1"/>
  <c r="D30" i="86" a="1"/>
  <c r="D31" i="86" a="1"/>
  <c r="H15" i="86" a="1"/>
  <c r="H23" i="86" a="1"/>
  <c r="H16" i="86" a="1"/>
  <c r="C12" i="86" a="1"/>
  <c r="H205" i="84" a="1"/>
  <c r="D206" i="84" a="1"/>
  <c r="D198" i="84" a="1"/>
  <c r="H192" i="84" a="1"/>
  <c r="H202" i="84" a="1"/>
  <c r="H199" i="84" a="1"/>
  <c r="D189" i="84" a="1"/>
  <c r="C186" i="84" a="1"/>
  <c r="C193" i="84" a="1"/>
  <c r="D185" i="84" a="1"/>
  <c r="H179" i="84" a="1"/>
  <c r="C175" i="84" a="1"/>
  <c r="D176" i="84" a="1"/>
  <c r="C169" i="84" a="1"/>
  <c r="D163" i="84" a="1"/>
  <c r="H180" i="84" a="1"/>
  <c r="C172" i="84" a="1"/>
  <c r="D166" i="84" a="1"/>
  <c r="H160" i="84" a="1"/>
  <c r="C156" i="84" a="1"/>
  <c r="D150" i="84" a="1"/>
  <c r="H144" i="84" a="1"/>
  <c r="C151" i="84" a="1"/>
  <c r="D142" i="84" a="1"/>
  <c r="H136" i="84" a="1"/>
  <c r="C132" i="84" a="1"/>
  <c r="D126" i="84" a="1"/>
  <c r="H120" i="84" a="1"/>
  <c r="C116" i="84" a="1"/>
  <c r="C153" i="84" a="1"/>
  <c r="H141" i="84" a="1"/>
  <c r="C137" i="84" a="1"/>
  <c r="D131" i="84" a="1"/>
  <c r="H125" i="84" a="1"/>
  <c r="C121" i="84" a="1"/>
  <c r="D115" i="84" a="1"/>
  <c r="H109" i="84" a="1"/>
  <c r="C105" i="84" a="1"/>
  <c r="D99" i="84" a="1"/>
  <c r="H93" i="84" a="1"/>
  <c r="C89" i="84" a="1"/>
  <c r="C112" i="84" a="1"/>
  <c r="H100" i="84" a="1"/>
  <c r="D90" i="84" a="1"/>
  <c r="C83" i="84" a="1"/>
  <c r="D77" i="84" a="1"/>
  <c r="H71" i="84" a="1"/>
  <c r="C106" i="84" a="1"/>
  <c r="H94" i="84" a="1"/>
  <c r="D84" i="84" a="1"/>
  <c r="H78" i="84" a="1"/>
  <c r="C74" i="84" a="1"/>
  <c r="D69" i="84" a="1"/>
  <c r="H65" i="84" a="1"/>
  <c r="C63" i="84" a="1"/>
  <c r="D60" i="84" a="1"/>
  <c r="H54" i="84" a="1"/>
  <c r="C50" i="84" a="1"/>
  <c r="D44" i="84" a="1"/>
  <c r="H38" i="84" a="1"/>
  <c r="C34" i="84" a="1"/>
  <c r="C68" i="84" a="1"/>
  <c r="C51" i="84" a="1"/>
  <c r="H39" i="84" a="1"/>
  <c r="H29" i="84" a="1"/>
  <c r="C25" i="84" a="1"/>
  <c r="D19" i="84" a="1"/>
  <c r="H13" i="84" a="1"/>
  <c r="C59" i="84" a="1"/>
  <c r="D47" i="84" a="1"/>
  <c r="C37" i="84" a="1"/>
  <c r="H26" i="84" a="1"/>
  <c r="C22" i="84" a="1"/>
  <c r="D16" i="84" a="1"/>
  <c r="B10" i="84" a="1"/>
  <c r="D205" i="82" a="1"/>
  <c r="H206" i="82" a="1"/>
  <c r="C202" i="82" a="1"/>
  <c r="D197" i="82" a="1"/>
  <c r="H200" i="82" a="1"/>
  <c r="C196" i="82" a="1"/>
  <c r="H190" i="82" a="1"/>
  <c r="C186" i="82" a="1"/>
  <c r="D180" i="82" a="1"/>
  <c r="H191" i="82" a="1"/>
  <c r="H185" i="82" a="1"/>
  <c r="C181" i="82" a="1"/>
  <c r="D175" i="82" a="1"/>
  <c r="H169" i="82" a="1"/>
  <c r="C165" i="82" a="1"/>
  <c r="D159" i="82" a="1"/>
  <c r="H172" i="82" a="1"/>
  <c r="C168" i="82" a="1"/>
  <c r="D162" i="82" a="1"/>
  <c r="H156" i="82" a="1"/>
  <c r="C152" i="82" a="1"/>
  <c r="D146" i="82" a="1"/>
  <c r="H140" i="82" a="1"/>
  <c r="C136" i="82" a="1"/>
  <c r="D130" i="82" a="1"/>
  <c r="H124" i="82" a="1"/>
  <c r="C155" i="82" a="1"/>
  <c r="D149" i="82" a="1"/>
  <c r="H143" i="82" a="1"/>
  <c r="C139" i="82" a="1"/>
  <c r="D133" i="82" a="1"/>
  <c r="H127" i="82" a="1"/>
  <c r="C123" i="82" a="1"/>
  <c r="D116" i="82" a="1"/>
  <c r="H110" i="82" a="1"/>
  <c r="C106" i="82" a="1"/>
  <c r="D100" i="82" a="1"/>
  <c r="H94" i="82" a="1"/>
  <c r="C90" i="82" a="1"/>
  <c r="D121" i="82" a="1"/>
  <c r="H115" i="82" a="1"/>
  <c r="C111" i="82" a="1"/>
  <c r="D105" i="82" a="1"/>
  <c r="H99" i="82" a="1"/>
  <c r="C95" i="82" a="1"/>
  <c r="D89" i="82" a="1"/>
  <c r="H82" i="82" a="1"/>
  <c r="C78" i="82" a="1"/>
  <c r="D72" i="82" a="1"/>
  <c r="H67" i="82" a="1"/>
  <c r="C65" i="82" a="1"/>
  <c r="D62" i="82" a="1"/>
  <c r="H58" i="82" a="1"/>
  <c r="C54" i="82" a="1"/>
  <c r="D48" i="82" a="1"/>
  <c r="H42" i="82" a="1"/>
  <c r="C38" i="82" a="1"/>
  <c r="D32" i="82" a="1"/>
  <c r="H26" i="82" a="1"/>
  <c r="C22" i="82" a="1"/>
  <c r="D83" i="82" a="1"/>
  <c r="H77" i="82" a="1"/>
  <c r="C73" i="82" a="1"/>
  <c r="D59" i="82" a="1"/>
  <c r="H53" i="82" a="1"/>
  <c r="C49" i="82" a="1"/>
  <c r="D43" i="82" a="1"/>
  <c r="H37" i="82" a="1"/>
  <c r="C33" i="82" a="1"/>
  <c r="C23" i="82" a="1"/>
  <c r="D15" i="82" a="1"/>
  <c r="D31" i="82" a="1"/>
  <c r="C21" i="82" a="1"/>
  <c r="H14" i="82" a="1"/>
  <c r="D209" i="80" a="1"/>
  <c r="H203" i="80" a="1"/>
  <c r="D201" i="86" a="1"/>
  <c r="C176" i="86" a="1"/>
  <c r="H151" i="86" a="1"/>
  <c r="D142" i="86" a="1"/>
  <c r="D99" i="86" a="1"/>
  <c r="H94" i="86" a="1"/>
  <c r="D43" i="86" a="1"/>
  <c r="C61" i="86" a="1"/>
  <c r="D194" i="86" a="1"/>
  <c r="C178" i="86" a="1"/>
  <c r="H153" i="86" a="1"/>
  <c r="D144" i="86" a="1"/>
  <c r="D101" i="86" a="1"/>
  <c r="H96" i="86" a="1"/>
  <c r="D45" i="86" a="1"/>
  <c r="C197" i="86" a="1"/>
  <c r="H170" i="86" a="1"/>
  <c r="D147" i="86" a="1"/>
  <c r="C138" i="86" a="1"/>
  <c r="C95" i="86" a="1"/>
  <c r="D90" i="86" a="1"/>
  <c r="C39" i="86" a="1"/>
  <c r="H56" i="86" a="1"/>
  <c r="C42" i="86" a="1"/>
  <c r="C33" i="86" a="1"/>
  <c r="D25" i="86" a="1"/>
  <c r="C208" i="84" a="1"/>
  <c r="D201" i="84" a="1"/>
  <c r="H185" i="84" a="1"/>
  <c r="D169" i="84" a="1"/>
  <c r="H166" i="84" a="1"/>
  <c r="C146" i="84" a="1"/>
  <c r="D140" i="84" a="1"/>
  <c r="C130" i="84" a="1"/>
  <c r="H118" i="84" a="1"/>
  <c r="C149" i="84" a="1"/>
  <c r="C135" i="84" a="1"/>
  <c r="H123" i="84" a="1"/>
  <c r="D113" i="84" a="1"/>
  <c r="C103" i="84" a="1"/>
  <c r="H91" i="84" a="1"/>
  <c r="C108" i="84" a="1"/>
  <c r="D86" i="84" a="1"/>
  <c r="D75" i="84" a="1"/>
  <c r="C102" i="84" a="1"/>
  <c r="C82" i="84" a="1"/>
  <c r="C56" i="86" a="1"/>
  <c r="H36" i="86" a="1"/>
  <c r="D26" i="86" a="1"/>
  <c r="D23" i="86" a="1"/>
  <c r="H11" i="86" a="1"/>
  <c r="D18" i="86" a="1"/>
  <c r="D207" i="84" a="1"/>
  <c r="C200" i="84" a="1"/>
  <c r="D208" i="84" a="1"/>
  <c r="H191" i="84" a="1"/>
  <c r="H197" i="84" a="1"/>
  <c r="D181" i="84" a="1"/>
  <c r="H178" i="84" a="1"/>
  <c r="C165" i="84" a="1"/>
  <c r="H172" i="84" a="1"/>
  <c r="D162" i="84" a="1"/>
  <c r="C152" i="84" a="1"/>
  <c r="D153" i="84" a="1"/>
  <c r="D138" i="84" a="1"/>
  <c r="C128" i="84" a="1"/>
  <c r="H116" i="84" a="1"/>
  <c r="C145" i="84" a="1"/>
  <c r="C133" i="84" a="1"/>
  <c r="H121" i="84" a="1"/>
  <c r="D111" i="84" a="1"/>
  <c r="C101" i="84" a="1"/>
  <c r="H89" i="84" a="1"/>
  <c r="C104" i="84" a="1"/>
  <c r="D27" i="86" a="1"/>
  <c r="D20" i="86" a="1"/>
  <c r="D202" i="84" a="1"/>
  <c r="H195" i="84" a="1"/>
  <c r="D183" i="84" a="1"/>
  <c r="C167" i="84" a="1"/>
  <c r="D164" i="84" a="1"/>
  <c r="D157" i="84" a="1"/>
  <c r="H138" i="84" a="1"/>
  <c r="D128" i="84" a="1"/>
  <c r="C118" i="84" a="1"/>
  <c r="H145" i="84" a="1"/>
  <c r="D133" i="84" a="1"/>
  <c r="C123" i="84" a="1"/>
  <c r="H111" i="84" a="1"/>
  <c r="D101" i="84" a="1"/>
  <c r="C91" i="84" a="1"/>
  <c r="H104" i="84" a="1"/>
  <c r="C84" i="84" a="1"/>
  <c r="H73" i="84" a="1"/>
  <c r="H98" i="84" a="1"/>
  <c r="D80" i="84" a="1"/>
  <c r="D50" i="86" a="1"/>
  <c r="C36" i="86" a="1"/>
  <c r="H24" i="86" a="1"/>
  <c r="D21" i="86" a="1"/>
  <c r="C11" i="86" a="1"/>
  <c r="C20" i="86" a="1"/>
  <c r="D14" i="86" a="1"/>
  <c r="C209" i="84" a="1"/>
  <c r="D203" i="84" a="1"/>
  <c r="H200" i="84" a="1"/>
  <c r="C196" i="84" a="1"/>
  <c r="D190" i="84" a="1"/>
  <c r="H206" i="84" a="1"/>
  <c r="C195" i="84" a="1"/>
  <c r="C189" i="84" a="1"/>
  <c r="H182" i="84" a="1"/>
  <c r="H187" i="84" a="1"/>
  <c r="C183" i="84" a="1"/>
  <c r="D177" i="84" a="1"/>
  <c r="C182" i="84" a="1"/>
  <c r="D171" i="84" a="1"/>
  <c r="H165" i="84" a="1"/>
  <c r="C161" i="84" a="1"/>
  <c r="C176" i="84" a="1"/>
  <c r="H168" i="84" a="1"/>
  <c r="C164" i="84" a="1"/>
  <c r="D158" i="84" a="1"/>
  <c r="H152" i="84" a="1"/>
  <c r="C148" i="84" a="1"/>
  <c r="H155" i="84" a="1"/>
  <c r="D145" i="84" a="1"/>
  <c r="C140" i="84" a="1"/>
  <c r="D134" i="84" a="1"/>
  <c r="H128" i="84" a="1"/>
  <c r="C124" i="84" a="1"/>
  <c r="D118" i="84" a="1"/>
  <c r="H157" i="84" a="1"/>
  <c r="D147" i="84" a="1"/>
  <c r="D139" i="84" a="1"/>
  <c r="H133" i="84" a="1"/>
  <c r="C129" i="84" a="1"/>
  <c r="D123" i="84" a="1"/>
  <c r="H117" i="84" a="1"/>
  <c r="C113" i="84" a="1"/>
  <c r="D107" i="84" a="1"/>
  <c r="H101" i="84" a="1"/>
  <c r="C97" i="84" a="1"/>
  <c r="D91" i="84" a="1"/>
  <c r="H85" i="84" a="1"/>
  <c r="D106" i="84" a="1"/>
  <c r="C96" i="84" a="1"/>
  <c r="H84" i="84" a="1"/>
  <c r="H79" i="84" a="1"/>
  <c r="C75" i="84" a="1"/>
  <c r="H110" i="84" a="1"/>
  <c r="D100" i="84" a="1"/>
  <c r="C90" i="84" a="1"/>
  <c r="H80" i="84" a="1"/>
  <c r="D76" i="84" a="1"/>
  <c r="H70" i="84" a="1"/>
  <c r="C67" i="84" a="1"/>
  <c r="D64" i="84" a="1"/>
  <c r="H61" i="84" a="1"/>
  <c r="C58" i="84" a="1"/>
  <c r="D52" i="84" a="1"/>
  <c r="H46" i="84" a="1"/>
  <c r="C42" i="84" a="1"/>
  <c r="D36" i="84" a="1"/>
  <c r="H30" i="84" a="1"/>
  <c r="H55" i="84" a="1"/>
  <c r="D45" i="84" a="1"/>
  <c r="C35" i="84" a="1"/>
  <c r="D27" i="84" a="1"/>
  <c r="H21" i="84" a="1"/>
  <c r="C17" i="84" a="1"/>
  <c r="D11" i="84" a="1"/>
  <c r="C53" i="84" a="1"/>
  <c r="H41" i="84" a="1"/>
  <c r="D31" i="84" a="1"/>
  <c r="D24" i="84" a="1"/>
  <c r="H18" i="84" a="1"/>
  <c r="C14" i="84" a="1"/>
  <c r="H207" i="82" a="1"/>
  <c r="C203" i="82" a="1"/>
  <c r="D204" i="82" a="1"/>
  <c r="H199" i="82" a="1"/>
  <c r="C195" i="82" a="1"/>
  <c r="D198" i="82" a="1"/>
  <c r="H192" i="82" a="1"/>
  <c r="D188" i="82" a="1"/>
  <c r="H182" i="82" a="1"/>
  <c r="C178" i="82" a="1"/>
  <c r="C189" i="82" a="1"/>
  <c r="D183" i="82" a="1"/>
  <c r="H177" i="82" a="1"/>
  <c r="C173" i="82" a="1"/>
  <c r="D167" i="82" a="1"/>
  <c r="H161" i="82" a="1"/>
  <c r="C157" i="82" a="1"/>
  <c r="D170" i="82" a="1"/>
  <c r="H164" i="82" a="1"/>
  <c r="C160" i="82" a="1"/>
  <c r="D154" i="82" a="1"/>
  <c r="H148" i="82" a="1"/>
  <c r="C144" i="82" a="1"/>
  <c r="D138" i="82" a="1"/>
  <c r="H132" i="82" a="1"/>
  <c r="C128" i="82" a="1"/>
  <c r="D122" i="82" a="1"/>
  <c r="H151" i="82" a="1"/>
  <c r="C147" i="82" a="1"/>
  <c r="D141" i="82" a="1"/>
  <c r="H135" i="82" a="1"/>
  <c r="C131" i="82" a="1"/>
  <c r="D125" i="82" a="1"/>
  <c r="H118" i="82" a="1"/>
  <c r="C114" i="82" a="1"/>
  <c r="D108" i="82" a="1"/>
  <c r="H102" i="82" a="1"/>
  <c r="C98" i="82" a="1"/>
  <c r="D92" i="82" a="1"/>
  <c r="H86" i="82" a="1"/>
  <c r="C119" i="82" a="1"/>
  <c r="D113" i="82" a="1"/>
  <c r="H107" i="82" a="1"/>
  <c r="C103" i="82" a="1"/>
  <c r="D97" i="82" a="1"/>
  <c r="H91" i="82" a="1"/>
  <c r="C87" i="82" a="1"/>
  <c r="D80" i="82" a="1"/>
  <c r="H74" i="82" a="1"/>
  <c r="C70" i="82" a="1"/>
  <c r="D66" i="82" a="1"/>
  <c r="H63" i="82" a="1"/>
  <c r="C61" i="82" a="1"/>
  <c r="D56" i="82" a="1"/>
  <c r="H50" i="82" a="1"/>
  <c r="C46" i="82" a="1"/>
  <c r="D40" i="82" a="1"/>
  <c r="H34" i="82" a="1"/>
  <c r="C30" i="82" a="1"/>
  <c r="D24" i="82" a="1"/>
  <c r="H85" i="82" a="1"/>
  <c r="C81" i="82" a="1"/>
  <c r="D75" i="82" a="1"/>
  <c r="H68" i="82" a="1"/>
  <c r="C57" i="82" a="1"/>
  <c r="D51" i="82" a="1"/>
  <c r="H45" i="82" a="1"/>
  <c r="C41" i="82" a="1"/>
  <c r="D35" i="82" a="1"/>
  <c r="H27" i="82" a="1"/>
  <c r="H17" i="82" a="1"/>
  <c r="C13" i="82" a="1"/>
  <c r="H25" i="82" a="1"/>
  <c r="C18" i="82" a="1"/>
  <c r="D12" i="82" a="1"/>
  <c r="C207" i="80" a="1"/>
  <c r="C207" i="86" a="1"/>
  <c r="D181" i="86" a="1"/>
  <c r="D173" i="86" a="1"/>
  <c r="C131" i="86" a="1"/>
  <c r="C121" i="86" a="1"/>
  <c r="D116" i="86" a="1"/>
  <c r="C73" i="86" a="1"/>
  <c r="H74" i="86" a="1"/>
  <c r="C209" i="86" a="1"/>
  <c r="D183" i="86" a="1"/>
  <c r="D175" i="86" a="1"/>
  <c r="C133" i="86" a="1"/>
  <c r="D123" i="86" a="1"/>
  <c r="C75" i="86" a="1"/>
  <c r="C177" i="86" a="1"/>
  <c r="H125" i="86" a="1"/>
  <c r="C112" i="86" a="1"/>
  <c r="D70" i="86" a="1"/>
  <c r="H30" i="86" a="1"/>
  <c r="D12" i="86" a="1"/>
  <c r="D186" i="84" a="1"/>
  <c r="C159" i="84" a="1"/>
  <c r="C147" i="84" a="1"/>
  <c r="D124" i="84" a="1"/>
  <c r="H139" i="84" a="1"/>
  <c r="C119" i="84" a="1"/>
  <c r="D97" i="84" a="1"/>
  <c r="H96" i="84" a="1"/>
  <c r="D112" i="84" a="1"/>
  <c r="H69" i="86" a="1"/>
  <c r="C32" i="86" a="1"/>
  <c r="D17" i="86" a="1"/>
  <c r="H12" i="86" a="1"/>
  <c r="D194" i="84" a="1"/>
  <c r="H186" i="84" a="1"/>
  <c r="H175" i="84" a="1"/>
  <c r="D159" i="84" a="1"/>
  <c r="H156" i="84" a="1"/>
  <c r="C143" i="84" a="1"/>
  <c r="D122" i="84" a="1"/>
  <c r="H137" i="84" a="1"/>
  <c r="C117" i="84" a="1"/>
  <c r="D95" i="84" a="1"/>
  <c r="H92" i="84" a="1"/>
  <c r="C79" i="84" a="1"/>
  <c r="D108" i="84" a="1"/>
  <c r="H86" i="84" a="1"/>
  <c r="H74" i="84" a="1"/>
  <c r="D66" i="84" a="1"/>
  <c r="C61" i="84" a="1"/>
  <c r="H50" i="84" a="1"/>
  <c r="D40" i="84" a="1"/>
  <c r="C30" i="84" a="1"/>
  <c r="C43" i="84" a="1"/>
  <c r="H25" i="84" a="1"/>
  <c r="D15" i="84" a="1"/>
  <c r="H49" i="84" a="1"/>
  <c r="D28" i="84" a="1"/>
  <c r="C18" i="84" a="1"/>
  <c r="C207" i="82" a="1"/>
  <c r="H202" i="82" a="1"/>
  <c r="D193" i="82" a="1"/>
  <c r="C192" i="82" a="1"/>
  <c r="C182" i="82" a="1"/>
  <c r="D187" i="82" a="1"/>
  <c r="C177" i="82" a="1"/>
  <c r="H165" i="82" a="1"/>
  <c r="D174" i="82" a="1"/>
  <c r="C164" i="82" a="1"/>
  <c r="H152" i="82" a="1"/>
  <c r="D142" i="82" a="1"/>
  <c r="C132" i="82" a="1"/>
  <c r="H155" i="82" a="1"/>
  <c r="D145" i="82" a="1"/>
  <c r="C135" i="82" a="1"/>
  <c r="H123" i="82" a="1"/>
  <c r="D112" i="82" a="1"/>
  <c r="C102" i="82" a="1"/>
  <c r="H90" i="82" a="1"/>
  <c r="D117" i="82" a="1"/>
  <c r="C107" i="82" a="1"/>
  <c r="H95" i="82" a="1"/>
  <c r="D84" i="82" a="1"/>
  <c r="C74" i="82" a="1"/>
  <c r="H65" i="82" a="1"/>
  <c r="D60" i="82" a="1"/>
  <c r="C50" i="82" a="1"/>
  <c r="H38" i="82" a="1"/>
  <c r="D28" i="82" a="1"/>
  <c r="C85" i="82" a="1"/>
  <c r="H73" i="82" a="1"/>
  <c r="D55" i="82" a="1"/>
  <c r="C45" i="82" a="1"/>
  <c r="H33" i="82" a="1"/>
  <c r="C17" i="82" a="1"/>
  <c r="D23" i="82" a="1"/>
  <c r="B10" i="82" a="1"/>
  <c r="D208" i="80" a="1"/>
  <c r="H202" i="80" a="1"/>
  <c r="C198" i="80" a="1"/>
  <c r="D201" i="80" a="1"/>
  <c r="H195" i="80" a="1"/>
  <c r="H190" i="80" a="1"/>
  <c r="C186" i="80" a="1"/>
  <c r="D180" i="80" a="1"/>
  <c r="C189" i="80" a="1"/>
  <c r="D183" i="80" a="1"/>
  <c r="H177" i="80" a="1"/>
  <c r="C176" i="80" a="1"/>
  <c r="D170" i="80" a="1"/>
  <c r="H164" i="80" a="1"/>
  <c r="C160" i="80" a="1"/>
  <c r="D173" i="80" a="1"/>
  <c r="H167" i="80" a="1"/>
  <c r="C163" i="80" a="1"/>
  <c r="D157" i="80" a="1"/>
  <c r="H151" i="80" a="1"/>
  <c r="C147" i="80" a="1"/>
  <c r="D141" i="80" a="1"/>
  <c r="H135" i="80" a="1"/>
  <c r="C131" i="80" a="1"/>
  <c r="D125" i="80" a="1"/>
  <c r="H152" i="80" a="1"/>
  <c r="C148" i="80" a="1"/>
  <c r="D142" i="80" a="1"/>
  <c r="D74" i="84" a="1"/>
  <c r="H69" i="84" a="1"/>
  <c r="C66" i="84" a="1"/>
  <c r="D63" i="84" a="1"/>
  <c r="H60" i="84" a="1"/>
  <c r="C56" i="84" a="1"/>
  <c r="D50" i="84" a="1"/>
  <c r="H44" i="84" a="1"/>
  <c r="C40" i="84" a="1"/>
  <c r="D34" i="84" a="1"/>
  <c r="H68" i="84" a="1"/>
  <c r="H51" i="84" a="1"/>
  <c r="D41" i="84" a="1"/>
  <c r="C31" i="84" a="1"/>
  <c r="D25" i="84" a="1"/>
  <c r="H19" i="84" a="1"/>
  <c r="C15" i="84" a="1"/>
  <c r="H59" i="84" a="1"/>
  <c r="C49" i="84" a="1"/>
  <c r="H37" i="84" a="1"/>
  <c r="C28" i="84" a="1"/>
  <c r="D22" i="84" a="1"/>
  <c r="H16" i="84" a="1"/>
  <c r="C12" i="84" a="1"/>
  <c r="H205" i="82" a="1"/>
  <c r="C208" i="82" a="1"/>
  <c r="D202" i="82" a="1"/>
  <c r="H197" i="82" a="1"/>
  <c r="C193" i="82" a="1"/>
  <c r="D196" i="82" a="1"/>
  <c r="D191" i="82" a="1"/>
  <c r="D186" i="82" a="1"/>
  <c r="H180" i="82" a="1"/>
  <c r="C176" i="82" a="1"/>
  <c r="C187" i="82" a="1"/>
  <c r="D181" i="82" a="1"/>
  <c r="H175" i="82" a="1"/>
  <c r="C171" i="82" a="1"/>
  <c r="D165" i="82" a="1"/>
  <c r="H159" i="82" a="1"/>
  <c r="C174" i="82" a="1"/>
  <c r="D168" i="82" a="1"/>
  <c r="H162" i="82" a="1"/>
  <c r="C158" i="82" a="1"/>
  <c r="D152" i="82" a="1"/>
  <c r="H146" i="82" a="1"/>
  <c r="C142" i="82" a="1"/>
  <c r="D136" i="82" a="1"/>
  <c r="H130" i="82" a="1"/>
  <c r="C126" i="82" a="1"/>
  <c r="D155" i="82" a="1"/>
  <c r="H149" i="82" a="1"/>
  <c r="C145" i="82" a="1"/>
  <c r="D139" i="82" a="1"/>
  <c r="H133" i="82" a="1"/>
  <c r="C129" i="82" a="1"/>
  <c r="D123" i="82" a="1"/>
  <c r="H116" i="82" a="1"/>
  <c r="C112" i="82" a="1"/>
  <c r="D106" i="82" a="1"/>
  <c r="H100" i="82" a="1"/>
  <c r="C96" i="82" a="1"/>
  <c r="D90" i="82" a="1"/>
  <c r="H121" i="82" a="1"/>
  <c r="C117" i="82" a="1"/>
  <c r="D111" i="82" a="1"/>
  <c r="H105" i="82" a="1"/>
  <c r="C101" i="82" a="1"/>
  <c r="D95" i="82" a="1"/>
  <c r="H89" i="82" a="1"/>
  <c r="C84" i="82" a="1"/>
  <c r="D78" i="82" a="1"/>
  <c r="H72" i="82" a="1"/>
  <c r="C69" i="82" a="1"/>
  <c r="D65" i="82" a="1"/>
  <c r="H62" i="82" a="1"/>
  <c r="C60" i="82" a="1"/>
  <c r="D54" i="82" a="1"/>
  <c r="H48" i="82" a="1"/>
  <c r="C44" i="82" a="1"/>
  <c r="D38" i="82" a="1"/>
  <c r="H32" i="82" a="1"/>
  <c r="C28" i="82" a="1"/>
  <c r="D22" i="82" a="1"/>
  <c r="H83" i="82" a="1"/>
  <c r="C79" i="82" a="1"/>
  <c r="D73" i="82" a="1"/>
  <c r="H59" i="82" a="1"/>
  <c r="C55" i="82" a="1"/>
  <c r="D49" i="82" a="1"/>
  <c r="H43" i="82" a="1"/>
  <c r="C39" i="82" a="1"/>
  <c r="D33" i="82" a="1"/>
  <c r="H23" i="82" a="1"/>
  <c r="H15" i="82" a="1"/>
  <c r="C11" i="82" a="1"/>
  <c r="H21" i="82" a="1"/>
  <c r="C16" i="82" a="1"/>
  <c r="H209" i="80" a="1"/>
  <c r="C205" i="80" a="1"/>
  <c r="D206" i="80" a="1"/>
  <c r="H200" i="80" a="1"/>
  <c r="C196" i="80" a="1"/>
  <c r="D199" i="80" a="1"/>
  <c r="H193" i="80" a="1"/>
  <c r="H188" i="80" a="1"/>
  <c r="C184" i="80" a="1"/>
  <c r="H191" i="80" a="1"/>
  <c r="C187" i="80" a="1"/>
  <c r="D181" i="80" a="1"/>
  <c r="H175" i="80" a="1"/>
  <c r="C174" i="80" a="1"/>
  <c r="D168" i="80" a="1"/>
  <c r="H162" i="80" a="1"/>
  <c r="C158" i="80" a="1"/>
  <c r="D171" i="80" a="1"/>
  <c r="H165" i="80" a="1"/>
  <c r="C161" i="80" a="1"/>
  <c r="D155" i="80" a="1"/>
  <c r="H149" i="80" a="1"/>
  <c r="C145" i="80" a="1"/>
  <c r="D139" i="80" a="1"/>
  <c r="H133" i="80" a="1"/>
  <c r="C129" i="80" a="1"/>
  <c r="D156" i="80" a="1"/>
  <c r="H150" i="80" a="1"/>
  <c r="C146" i="80" a="1"/>
  <c r="H140" i="80" a="1"/>
  <c r="C136" i="80" a="1"/>
  <c r="D130" i="80" a="1"/>
  <c r="H124" i="80" a="1"/>
  <c r="C121" i="80" a="1"/>
  <c r="D115" i="80" a="1"/>
  <c r="H109" i="80" a="1"/>
  <c r="C105" i="80" a="1"/>
  <c r="D99" i="80" a="1"/>
  <c r="H93" i="80" a="1"/>
  <c r="C89" i="80" a="1"/>
  <c r="D120" i="80" a="1"/>
  <c r="H114" i="80" a="1"/>
  <c r="C110" i="80" a="1"/>
  <c r="D104" i="80" a="1"/>
  <c r="H98" i="80" a="1"/>
  <c r="C94" i="80" a="1"/>
  <c r="D88" i="80" a="1"/>
  <c r="D83" i="80" a="1"/>
  <c r="H77" i="80" a="1"/>
  <c r="C73" i="80" a="1"/>
  <c r="D59" i="80" a="1"/>
  <c r="H53" i="80" a="1"/>
  <c r="C49" i="80" a="1"/>
  <c r="D43" i="80" a="1"/>
  <c r="D85" i="80" a="1"/>
  <c r="D80" i="80" a="1"/>
  <c r="H74" i="80" a="1"/>
  <c r="C70" i="80" a="1"/>
  <c r="D66" i="80" a="1"/>
  <c r="H63" i="80" a="1"/>
  <c r="C61" i="80" a="1"/>
  <c r="D56" i="80" a="1"/>
  <c r="H50" i="80" a="1"/>
  <c r="C46" i="80" a="1"/>
  <c r="D40" i="80" a="1"/>
  <c r="H34" i="80" a="1"/>
  <c r="C30" i="80" a="1"/>
  <c r="D24" i="80" a="1"/>
  <c r="H37" i="80" a="1"/>
  <c r="D27" i="80" a="1"/>
  <c r="C18" i="80" a="1"/>
  <c r="D12" i="80" a="1"/>
  <c r="C31" i="80" a="1"/>
  <c r="H19" i="80" a="1"/>
  <c r="C15" i="80" a="1"/>
  <c r="D209" i="78" a="1"/>
  <c r="H203" i="78" a="1"/>
  <c r="C206" i="78" a="1"/>
  <c r="D200" i="78" a="1"/>
  <c r="H194" i="78" a="1"/>
  <c r="C199" i="78" a="1"/>
  <c r="D193" i="78" a="1"/>
  <c r="H188" i="78" a="1"/>
  <c r="C184" i="78" a="1"/>
  <c r="D178" i="78" a="1"/>
  <c r="H187" i="78" a="1"/>
  <c r="C183" i="78" a="1"/>
  <c r="D177" i="78" a="1"/>
  <c r="C172" i="78" a="1"/>
  <c r="D166" i="78" a="1"/>
  <c r="H160" i="78" a="1"/>
  <c r="H175" i="78" a="1"/>
  <c r="C171" i="78" a="1"/>
  <c r="D165" i="78" a="1"/>
  <c r="H159" i="78" a="1"/>
  <c r="H153" i="78" a="1"/>
  <c r="C149" i="78" a="1"/>
  <c r="D143" i="78" a="1"/>
  <c r="H137" i="78" a="1"/>
  <c r="C133" i="78" a="1"/>
  <c r="D127" i="78" a="1"/>
  <c r="C156" i="78" a="1"/>
  <c r="D150" i="78" a="1"/>
  <c r="H144" i="78" a="1"/>
  <c r="C140" i="78" a="1"/>
  <c r="D134" i="78" a="1"/>
  <c r="H128" i="78" a="1"/>
  <c r="C124" i="78" a="1"/>
  <c r="C119" i="78" a="1"/>
  <c r="D113" i="78" a="1"/>
  <c r="H107" i="78" a="1"/>
  <c r="C103" i="78" a="1"/>
  <c r="D97" i="78" a="1"/>
  <c r="H91" i="78" a="1"/>
  <c r="H120" i="78" a="1"/>
  <c r="C116" i="78" a="1"/>
  <c r="D110" i="78" a="1"/>
  <c r="H104" i="78" a="1"/>
  <c r="C100" i="78" a="1"/>
  <c r="D94" i="78" a="1"/>
  <c r="C89" i="78" a="1"/>
  <c r="D83" i="78" a="1"/>
  <c r="H77" i="78" a="1"/>
  <c r="C73" i="78" a="1"/>
  <c r="D59" i="78" a="1"/>
  <c r="H53" i="78" a="1"/>
  <c r="C49" i="78" a="1"/>
  <c r="D43" i="78" a="1"/>
  <c r="H37" i="78" a="1"/>
  <c r="D86" i="78" a="1"/>
  <c r="H80" i="78" a="1"/>
  <c r="C76" i="78" a="1"/>
  <c r="D70" i="78" a="1"/>
  <c r="H66" i="78" a="1"/>
  <c r="C64" i="78" a="1"/>
  <c r="D61" i="78" a="1"/>
  <c r="H56" i="78" a="1"/>
  <c r="C52" i="78" a="1"/>
  <c r="D46" i="78" a="1"/>
  <c r="H40" i="78" a="1"/>
  <c r="C36" i="78" a="1"/>
  <c r="D30" i="78" a="1"/>
  <c r="H24" i="78" a="1"/>
  <c r="C29" i="78" a="1"/>
  <c r="D20" i="78" a="1"/>
  <c r="H14" i="78" a="1"/>
  <c r="C35" i="78" a="1"/>
  <c r="H23" i="78" a="1"/>
  <c r="C19" i="78" a="1"/>
  <c r="D13" i="78" a="1"/>
  <c r="H207" i="76" a="1"/>
  <c r="C203" i="76" a="1"/>
  <c r="D204" i="76" a="1"/>
  <c r="H199" i="76" a="1"/>
  <c r="C195" i="76" a="1"/>
  <c r="D198" i="76" a="1"/>
  <c r="H191" i="76" a="1"/>
  <c r="D140" i="80" a="1"/>
  <c r="H134" i="80" a="1"/>
  <c r="C130" i="80" a="1"/>
  <c r="D124" i="80" a="1"/>
  <c r="H119" i="80" a="1"/>
  <c r="C115" i="80" a="1"/>
  <c r="D109" i="80" a="1"/>
  <c r="H103" i="80" a="1"/>
  <c r="C99" i="80" a="1"/>
  <c r="D93" i="80" a="1"/>
  <c r="H87" i="80" a="1"/>
  <c r="C120" i="80" a="1"/>
  <c r="D114" i="80" a="1"/>
  <c r="H108" i="80" a="1"/>
  <c r="C104" i="80" a="1"/>
  <c r="D98" i="80" a="1"/>
  <c r="H92" i="80" a="1"/>
  <c r="C88" i="80" a="1"/>
  <c r="C83" i="80" a="1"/>
  <c r="D77" i="80" a="1"/>
  <c r="H71" i="80" a="1"/>
  <c r="C59" i="80" a="1"/>
  <c r="D53" i="80" a="1"/>
  <c r="H47" i="80" a="1"/>
  <c r="C43" i="80" a="1"/>
  <c r="H84" i="80" a="1"/>
  <c r="C80" i="80" a="1"/>
  <c r="D74" i="80" a="1"/>
  <c r="H69" i="80" a="1"/>
  <c r="C66" i="80" a="1"/>
  <c r="D63" i="80" a="1"/>
  <c r="H60" i="80" a="1"/>
  <c r="C56" i="80" a="1"/>
  <c r="D50" i="80" a="1"/>
  <c r="H44" i="80" a="1"/>
  <c r="C40" i="80" a="1"/>
  <c r="D34" i="80" a="1"/>
  <c r="H28" i="80" a="1"/>
  <c r="C24" i="80" a="1"/>
  <c r="C37" i="80" a="1"/>
  <c r="H25" i="80" a="1"/>
  <c r="H16" i="80" a="1"/>
  <c r="C12" i="80" a="1"/>
  <c r="D29" i="80" a="1"/>
  <c r="D19" i="80" a="1"/>
  <c r="H13" i="80" a="1"/>
  <c r="C209" i="78" a="1"/>
  <c r="D203" i="78" a="1"/>
  <c r="H204" i="78" a="1"/>
  <c r="C200" i="78" a="1"/>
  <c r="D194" i="78" a="1"/>
  <c r="H197" i="78" a="1"/>
  <c r="C193" i="78" a="1"/>
  <c r="D188" i="78" a="1"/>
  <c r="H182" i="78" a="1"/>
  <c r="C178" i="78" a="1"/>
  <c r="D187" i="78" a="1"/>
  <c r="H181" i="78" a="1"/>
  <c r="C177" i="78" a="1"/>
  <c r="H170" i="78" a="1"/>
  <c r="C166" i="78" a="1"/>
  <c r="D160" i="78" a="1"/>
  <c r="D175" i="78" a="1"/>
  <c r="H169" i="78" a="1"/>
  <c r="C165" i="78" a="1"/>
  <c r="D159" i="78" a="1"/>
  <c r="D153" i="78" a="1"/>
  <c r="H147" i="78" a="1"/>
  <c r="C143" i="78" a="1"/>
  <c r="D137" i="78" a="1"/>
  <c r="H131" i="78" a="1"/>
  <c r="C127" i="78" a="1"/>
  <c r="H154" i="78" a="1"/>
  <c r="C150" i="78" a="1"/>
  <c r="D144" i="78" a="1"/>
  <c r="H138" i="78" a="1"/>
  <c r="C134" i="78" a="1"/>
  <c r="D128" i="78" a="1"/>
  <c r="D123" i="78" a="1"/>
  <c r="H117" i="78" a="1"/>
  <c r="C113" i="78" a="1"/>
  <c r="D107" i="78" a="1"/>
  <c r="H101" i="78" a="1"/>
  <c r="C97" i="78" a="1"/>
  <c r="D91" i="78" a="1"/>
  <c r="D120" i="78" a="1"/>
  <c r="H114" i="78" a="1"/>
  <c r="C110" i="78" a="1"/>
  <c r="D104" i="78" a="1"/>
  <c r="H98" i="78" a="1"/>
  <c r="C94" i="78" a="1"/>
  <c r="H87" i="78" a="1"/>
  <c r="C83" i="78" a="1"/>
  <c r="D77" i="78" a="1"/>
  <c r="H71" i="78" a="1"/>
  <c r="C59" i="78" a="1"/>
  <c r="D53" i="78" a="1"/>
  <c r="H47" i="78" a="1"/>
  <c r="C43" i="78" a="1"/>
  <c r="D37" i="78" a="1"/>
  <c r="C86" i="78" a="1"/>
  <c r="H164" i="86" a="1"/>
  <c r="C132" i="86" a="1"/>
  <c r="D83" i="86" a="1"/>
  <c r="H50" i="86" a="1"/>
  <c r="H166" i="86" a="1"/>
  <c r="C134" i="86" a="1"/>
  <c r="D85" i="86" a="1"/>
  <c r="D187" i="86" a="1"/>
  <c r="C137" i="86" a="1"/>
  <c r="D122" i="86" a="1"/>
  <c r="H80" i="86" a="1"/>
  <c r="D36" i="86" a="1"/>
  <c r="C18" i="86" a="1"/>
  <c r="C191" i="84" a="1"/>
  <c r="H163" i="84" a="1"/>
  <c r="H151" i="84" a="1"/>
  <c r="H126" i="84" a="1"/>
  <c r="D143" i="84" a="1"/>
  <c r="D121" i="84" a="1"/>
  <c r="H99" i="84" a="1"/>
  <c r="D102" i="84" a="1"/>
  <c r="C73" i="84" a="1"/>
  <c r="C80" i="86" a="1"/>
  <c r="D34" i="86" a="1"/>
  <c r="H19" i="86" a="1"/>
  <c r="C16" i="86" a="1"/>
  <c r="H196" i="84" a="1"/>
  <c r="H193" i="84" a="1"/>
  <c r="C179" i="84" a="1"/>
  <c r="H161" i="84" a="1"/>
  <c r="C160" i="84" a="1"/>
  <c r="H147" i="84" a="1"/>
  <c r="H124" i="84" a="1"/>
  <c r="C141" i="84" a="1"/>
  <c r="D119" i="84" a="1"/>
  <c r="H97" i="84" a="1"/>
  <c r="D98" i="84" a="1"/>
  <c r="C71" i="84" a="1"/>
  <c r="C78" i="84" a="1"/>
  <c r="D62" i="84" a="1"/>
  <c r="H42" i="84" a="1"/>
  <c r="H47" i="84" a="1"/>
  <c r="D118" i="86" a="1"/>
  <c r="D208" i="86" a="1"/>
  <c r="C169" i="86" a="1"/>
  <c r="H115" i="86" a="1"/>
  <c r="H59" i="86" a="1"/>
  <c r="D67" i="86" a="1"/>
  <c r="C17" i="86" a="1"/>
  <c r="C194" i="84" a="1"/>
  <c r="D175" i="84" a="1"/>
  <c r="D156" i="84" a="1"/>
  <c r="H134" i="84" a="1"/>
  <c r="C114" i="84" a="1"/>
  <c r="D129" i="84" a="1"/>
  <c r="H107" i="84" a="1"/>
  <c r="C87" i="84" a="1"/>
  <c r="C81" i="84" a="1"/>
  <c r="H90" i="84" a="1"/>
  <c r="D42" i="86" a="1"/>
  <c r="H33" i="86" a="1"/>
  <c r="C27" i="86" a="1"/>
  <c r="H208" i="84" a="1"/>
  <c r="C202" i="84" a="1"/>
  <c r="C187" i="84" a="1"/>
  <c r="H169" i="84" a="1"/>
  <c r="C168" i="84" a="1"/>
  <c r="D146" i="84" a="1"/>
  <c r="H132" i="84" a="1"/>
  <c r="D155" i="84" a="1"/>
  <c r="D127" i="84" a="1"/>
  <c r="H105" i="84" a="1"/>
  <c r="C85" i="84" a="1"/>
  <c r="H83" i="84" a="1"/>
  <c r="D73" i="84" a="1"/>
  <c r="C98" i="84" a="1"/>
  <c r="C80" i="84" a="1"/>
  <c r="C70" i="84" a="1"/>
  <c r="H63" i="84" a="1"/>
  <c r="D56" i="84" a="1"/>
  <c r="C46" i="84" a="1"/>
  <c r="H34" i="84" a="1"/>
  <c r="D53" i="84" a="1"/>
  <c r="H31" i="84" a="1"/>
  <c r="C21" i="84" a="1"/>
  <c r="D68" i="84" a="1"/>
  <c r="D39" i="84" a="1"/>
  <c r="H22" i="84" a="1"/>
  <c r="D12" i="84" a="1"/>
  <c r="D208" i="82" a="1"/>
  <c r="C199" i="82" a="1"/>
  <c r="H196" i="82" a="1"/>
  <c r="H186" i="82" a="1"/>
  <c r="D176" i="82" a="1"/>
  <c r="H181" i="82" a="1"/>
  <c r="D171" i="82" a="1"/>
  <c r="C161" i="82" a="1"/>
  <c r="H168" i="82" a="1"/>
  <c r="D158" i="82" a="1"/>
  <c r="C148" i="82" a="1"/>
  <c r="H136" i="82" a="1"/>
  <c r="D126" i="82" a="1"/>
  <c r="C151" i="82" a="1"/>
  <c r="H139" i="82" a="1"/>
  <c r="D129" i="82" a="1"/>
  <c r="C118" i="82" a="1"/>
  <c r="H106" i="82" a="1"/>
  <c r="D96" i="82" a="1"/>
  <c r="C86" i="82" a="1"/>
  <c r="H111" i="82" a="1"/>
  <c r="D101" i="82" a="1"/>
  <c r="C91" i="82" a="1"/>
  <c r="H78" i="82" a="1"/>
  <c r="D69" i="82" a="1"/>
  <c r="C63" i="82" a="1"/>
  <c r="H54" i="82" a="1"/>
  <c r="D44" i="82" a="1"/>
  <c r="C34" i="82" a="1"/>
  <c r="H22" i="82" a="1"/>
  <c r="D79" i="82" a="1"/>
  <c r="C68" i="82" a="1"/>
  <c r="H49" i="82" a="1"/>
  <c r="D39" i="82" a="1"/>
  <c r="D25" i="82" a="1"/>
  <c r="D11" i="82" a="1"/>
  <c r="D16" i="82" a="1"/>
  <c r="D205" i="80" a="1"/>
  <c r="C206" i="80" a="1"/>
  <c r="D200" i="80" a="1"/>
  <c r="H194" i="80" a="1"/>
  <c r="C199" i="80" a="1"/>
  <c r="D193" i="80" a="1"/>
  <c r="D188" i="80" a="1"/>
  <c r="H182" i="80" a="1"/>
  <c r="D191" i="80" a="1"/>
  <c r="H185" i="80" a="1"/>
  <c r="C181" i="80" a="1"/>
  <c r="D175" i="80" a="1"/>
  <c r="H172" i="80" a="1"/>
  <c r="C168" i="80" a="1"/>
  <c r="D162" i="80" a="1"/>
  <c r="H178" i="80" a="1"/>
  <c r="C171" i="80" a="1"/>
  <c r="D165" i="80" a="1"/>
  <c r="H159" i="80" a="1"/>
  <c r="C155" i="80" a="1"/>
  <c r="D149" i="80" a="1"/>
  <c r="H143" i="80" a="1"/>
  <c r="C139" i="80" a="1"/>
  <c r="D133" i="80" a="1"/>
  <c r="H127" i="80" a="1"/>
  <c r="C156" i="80" a="1"/>
  <c r="D150" i="80" a="1"/>
  <c r="H144" i="80" a="1"/>
  <c r="H76" i="84" a="1"/>
  <c r="C72" i="84" a="1"/>
  <c r="D67" i="84" a="1"/>
  <c r="H64" i="84" a="1"/>
  <c r="C62" i="84" a="1"/>
  <c r="D58" i="84" a="1"/>
  <c r="H52" i="84" a="1"/>
  <c r="C48" i="84" a="1"/>
  <c r="D42" i="84" a="1"/>
  <c r="H36" i="84" a="1"/>
  <c r="C32" i="84" a="1"/>
  <c r="C57" i="84" a="1"/>
  <c r="C47" i="84" a="1"/>
  <c r="H35" i="84" a="1"/>
  <c r="H27" i="84" a="1"/>
  <c r="C23" i="84" a="1"/>
  <c r="D17" i="84" a="1"/>
  <c r="H11" i="84" a="1"/>
  <c r="H53" i="84" a="1"/>
  <c r="D43" i="84" a="1"/>
  <c r="C33" i="84" a="1"/>
  <c r="H24" i="84" a="1"/>
  <c r="C20" i="84" a="1"/>
  <c r="D14" i="84" a="1"/>
  <c r="C209" i="82" a="1"/>
  <c r="D203" i="82" a="1"/>
  <c r="H204" i="82" a="1"/>
  <c r="C201" i="82" a="1"/>
  <c r="D195" i="82" a="1"/>
  <c r="H198" i="82" a="1"/>
  <c r="C194" i="82" a="1"/>
  <c r="H188" i="82" a="1"/>
  <c r="C184" i="82" a="1"/>
  <c r="D178" i="82" a="1"/>
  <c r="D189" i="82" a="1"/>
  <c r="H183" i="82" a="1"/>
  <c r="C179" i="82" a="1"/>
  <c r="D173" i="82" a="1"/>
  <c r="H167" i="82" a="1"/>
  <c r="C163" i="82" a="1"/>
  <c r="D157" i="82" a="1"/>
  <c r="H170" i="82" a="1"/>
  <c r="C166" i="82" a="1"/>
  <c r="D160" i="82" a="1"/>
  <c r="H154" i="82" a="1"/>
  <c r="C150" i="82" a="1"/>
  <c r="D144" i="82" a="1"/>
  <c r="H138" i="82" a="1"/>
  <c r="C134" i="82" a="1"/>
  <c r="D128" i="82" a="1"/>
  <c r="H122" i="82" a="1"/>
  <c r="C153" i="82" a="1"/>
  <c r="D147" i="82" a="1"/>
  <c r="H141" i="82" a="1"/>
  <c r="C137" i="82" a="1"/>
  <c r="D131" i="82" a="1"/>
  <c r="H125" i="82" a="1"/>
  <c r="C120" i="82" a="1"/>
  <c r="D114" i="82" a="1"/>
  <c r="H108" i="82" a="1"/>
  <c r="C104" i="82" a="1"/>
  <c r="D98" i="82" a="1"/>
  <c r="H92" i="82" a="1"/>
  <c r="C88" i="82" a="1"/>
  <c r="D119" i="82" a="1"/>
  <c r="H113" i="82" a="1"/>
  <c r="C109" i="82" a="1"/>
  <c r="D103" i="82" a="1"/>
  <c r="H97" i="82" a="1"/>
  <c r="C93" i="82" a="1"/>
  <c r="D87" i="82" a="1"/>
  <c r="H80" i="82" a="1"/>
  <c r="C76" i="82" a="1"/>
  <c r="D70" i="82" a="1"/>
  <c r="H66" i="82" a="1"/>
  <c r="C64" i="82" a="1"/>
  <c r="D61" i="82" a="1"/>
  <c r="H56" i="82" a="1"/>
  <c r="C52" i="82" a="1"/>
  <c r="D46" i="82" a="1"/>
  <c r="H40" i="82" a="1"/>
  <c r="C36" i="82" a="1"/>
  <c r="D30" i="82" a="1"/>
  <c r="H24" i="82" a="1"/>
  <c r="C20" i="82" a="1"/>
  <c r="D81" i="82" a="1"/>
  <c r="H75" i="82" a="1"/>
  <c r="C71" i="82" a="1"/>
  <c r="D57" i="82" a="1"/>
  <c r="H51" i="82" a="1"/>
  <c r="C47" i="82" a="1"/>
  <c r="D41" i="82" a="1"/>
  <c r="H35" i="82" a="1"/>
  <c r="D29" i="82" a="1"/>
  <c r="C19" i="82" a="1"/>
  <c r="D13" i="82" a="1"/>
  <c r="D27" i="82" a="1"/>
  <c r="D18" i="82" a="1"/>
  <c r="H12" i="82" a="1"/>
  <c r="D207" i="80" a="1"/>
  <c r="H208" i="80" a="1"/>
  <c r="C204" i="80" a="1"/>
  <c r="D198" i="80" a="1"/>
  <c r="H201" i="80" a="1"/>
  <c r="C197" i="80" a="1"/>
  <c r="C192" i="80" a="1"/>
  <c r="D186" i="80" a="1"/>
  <c r="H180" i="80" a="1"/>
  <c r="D189" i="80" a="1"/>
  <c r="H183" i="80" a="1"/>
  <c r="C179" i="80" a="1"/>
  <c r="H176" i="80" a="1"/>
  <c r="H170" i="80" a="1"/>
  <c r="C166" i="80" a="1"/>
  <c r="D160" i="80" a="1"/>
  <c r="H173" i="80" a="1"/>
  <c r="C169" i="80" a="1"/>
  <c r="D163" i="80" a="1"/>
  <c r="H157" i="80" a="1"/>
  <c r="C153" i="80" a="1"/>
  <c r="D147" i="80" a="1"/>
  <c r="C137" i="80" a="1"/>
  <c r="H125" i="80" a="1"/>
  <c r="D148" i="80" a="1"/>
  <c r="D138" i="80" a="1"/>
  <c r="C128" i="80" a="1"/>
  <c r="H117" i="80" a="1"/>
  <c r="D107" i="80" a="1"/>
  <c r="C97" i="80" a="1"/>
  <c r="H122" i="80" a="1"/>
  <c r="D112" i="80" a="1"/>
  <c r="C102" i="80" a="1"/>
  <c r="H90" i="80" a="1"/>
  <c r="C81" i="80" a="1"/>
  <c r="H68" i="80" a="1"/>
  <c r="D51" i="80" a="1"/>
  <c r="C41" i="80" a="1"/>
  <c r="C78" i="80" a="1"/>
  <c r="H67" i="80" a="1"/>
  <c r="D62" i="80" a="1"/>
  <c r="C54" i="80" a="1"/>
  <c r="H42" i="80" a="1"/>
  <c r="D32" i="80" a="1"/>
  <c r="C22" i="80" a="1"/>
  <c r="H21" i="80" a="1"/>
  <c r="H35" i="80" a="1"/>
  <c r="D17" i="80" a="1"/>
  <c r="C207" i="78" a="1"/>
  <c r="H202" i="78" a="1"/>
  <c r="D201" i="78" a="1"/>
  <c r="C192" i="78" a="1"/>
  <c r="H180" i="78" a="1"/>
  <c r="D185" i="78" a="1"/>
  <c r="D174" i="78" a="1"/>
  <c r="C164" i="78" a="1"/>
  <c r="D173" i="78" a="1"/>
  <c r="C163" i="78" a="1"/>
  <c r="D151" i="78" a="1"/>
  <c r="C141" i="78" a="1"/>
  <c r="H129" i="78" a="1"/>
  <c r="H152" i="78" a="1"/>
  <c r="D142" i="78" a="1"/>
  <c r="C132" i="78" a="1"/>
  <c r="D121" i="78" a="1"/>
  <c r="C111" i="78" a="1"/>
  <c r="H99" i="78" a="1"/>
  <c r="H123" i="78" a="1"/>
  <c r="H112" i="78" a="1"/>
  <c r="D102" i="78" a="1"/>
  <c r="C92" i="78" a="1"/>
  <c r="C81" i="78" a="1"/>
  <c r="H68" i="78" a="1"/>
  <c r="D51" i="78" a="1"/>
  <c r="C41" i="78" a="1"/>
  <c r="C84" i="78" a="1"/>
  <c r="H72" i="78" a="1"/>
  <c r="D65" i="78" a="1"/>
  <c r="C60" i="78" a="1"/>
  <c r="H48" i="78" a="1"/>
  <c r="D38" i="78" a="1"/>
  <c r="C28" i="78" a="1"/>
  <c r="H22" i="78" a="1"/>
  <c r="D12" i="78" a="1"/>
  <c r="D21" i="78" a="1"/>
  <c r="C11" i="78" a="1"/>
  <c r="H206" i="76" a="1"/>
  <c r="D197" i="76" a="1"/>
  <c r="C196" i="76" a="1"/>
  <c r="C138" i="80" a="1"/>
  <c r="H126" i="80" a="1"/>
  <c r="D117" i="80" a="1"/>
  <c r="C107" i="80" a="1"/>
  <c r="H95" i="80" a="1"/>
  <c r="D122" i="80" a="1"/>
  <c r="C112" i="80" a="1"/>
  <c r="H100" i="80" a="1"/>
  <c r="D90" i="80" a="1"/>
  <c r="H79" i="80" a="1"/>
  <c r="D68" i="80" a="1"/>
  <c r="C51" i="80" a="1"/>
  <c r="H39" i="80" a="1"/>
  <c r="H76" i="80" a="1"/>
  <c r="D67" i="80" a="1"/>
  <c r="C62" i="80" a="1"/>
  <c r="H52" i="80" a="1"/>
  <c r="D42" i="80" a="1"/>
  <c r="C32" i="80" a="1"/>
  <c r="H20" i="80" a="1"/>
  <c r="C21" i="80" a="1"/>
  <c r="C35" i="80" a="1"/>
  <c r="C17" i="80" a="1"/>
  <c r="H205" i="78" a="1"/>
  <c r="D202" i="78" a="1"/>
  <c r="C201" i="78" a="1"/>
  <c r="H190" i="78" a="1"/>
  <c r="D180" i="78" a="1"/>
  <c r="C185" i="78" a="1"/>
  <c r="C174" i="78" a="1"/>
  <c r="H162" i="78" a="1"/>
  <c r="C173" i="78" a="1"/>
  <c r="H161" i="78" a="1"/>
  <c r="C151" i="78" a="1"/>
  <c r="H139" i="78" a="1"/>
  <c r="D129" i="78" a="1"/>
  <c r="D152" i="78" a="1"/>
  <c r="C142" i="78" a="1"/>
  <c r="H130" i="78" a="1"/>
  <c r="C121" i="78" a="1"/>
  <c r="H109" i="78" a="1"/>
  <c r="D99" i="78" a="1"/>
  <c r="H122" i="78" a="1"/>
  <c r="D112" i="78" a="1"/>
  <c r="C102" i="78" a="1"/>
  <c r="H90" i="78" a="1"/>
  <c r="H79" i="78" a="1"/>
  <c r="D68" i="78" a="1"/>
  <c r="C51" i="78" a="1"/>
  <c r="H39" i="78" a="1"/>
  <c r="H191" i="86" a="1"/>
  <c r="C89" i="86" a="1"/>
  <c r="C193" i="86" a="1"/>
  <c r="C91" i="86" a="1"/>
  <c r="D160" i="86" a="1"/>
  <c r="C79" i="86" a="1"/>
  <c r="H21" i="86" a="1"/>
  <c r="C181" i="84" a="1"/>
  <c r="C138" i="84" a="1"/>
  <c r="H131" i="84" a="1"/>
  <c r="D89" i="84" a="1"/>
  <c r="D96" i="84" a="1"/>
  <c r="C24" i="86" a="1"/>
  <c r="C205" i="84" a="1"/>
  <c r="H188" i="84" a="1"/>
  <c r="D170" i="84" a="1"/>
  <c r="C136" i="84" a="1"/>
  <c r="H129" i="84" a="1"/>
  <c r="D87" i="84" a="1"/>
  <c r="D92" i="84" a="1"/>
  <c r="C54" i="84" a="1"/>
  <c r="C29" i="84" a="1"/>
  <c r="D55" i="84" a="1"/>
  <c r="D20" i="84" a="1"/>
  <c r="C206" i="82" a="1"/>
  <c r="D194" i="82" a="1"/>
  <c r="H189" i="82" a="1"/>
  <c r="C169" i="82" a="1"/>
  <c r="D166" i="82" a="1"/>
  <c r="H144" i="82" a="1"/>
  <c r="C124" i="82" a="1"/>
  <c r="D137" i="82" a="1"/>
  <c r="H114" i="82" a="1"/>
  <c r="C94" i="82" a="1"/>
  <c r="D109" i="82" a="1"/>
  <c r="H87" i="82" a="1"/>
  <c r="C67" i="82" a="1"/>
  <c r="D52" i="82" a="1"/>
  <c r="H30" i="82" a="1"/>
  <c r="C77" i="82" a="1"/>
  <c r="D47" i="82" a="1"/>
  <c r="H19" i="82" a="1"/>
  <c r="C14" i="82" a="1"/>
  <c r="D204" i="80" a="1"/>
  <c r="C194" i="80" a="1"/>
  <c r="H192" i="80" a="1"/>
  <c r="C182" i="80" a="1"/>
  <c r="C185" i="80" a="1"/>
  <c r="D178" i="80" a="1"/>
  <c r="D166" i="80" a="1"/>
  <c r="D176" i="80" a="1"/>
  <c r="H163" i="80" a="1"/>
  <c r="D153" i="80" a="1"/>
  <c r="C143" i="80" a="1"/>
  <c r="H131" i="80" a="1"/>
  <c r="D154" i="80" a="1"/>
  <c r="C144" i="80" a="1"/>
  <c r="D70" i="84" a="1"/>
  <c r="C64" i="84" a="1"/>
  <c r="H56" i="84" a="1"/>
  <c r="D46" i="84" a="1"/>
  <c r="C36" i="84" a="1"/>
  <c r="C55" i="84" a="1"/>
  <c r="D33" i="84" a="1"/>
  <c r="D21" i="84" a="1"/>
  <c r="C11" i="84" a="1"/>
  <c r="C41" i="84" a="1"/>
  <c r="C24" i="84" a="1"/>
  <c r="H12" i="84" a="1"/>
  <c r="H208" i="82" a="1"/>
  <c r="D199" i="82" a="1"/>
  <c r="C198" i="82" a="1"/>
  <c r="C188" i="82" a="1"/>
  <c r="H176" i="82" a="1"/>
  <c r="C183" i="82" a="1"/>
  <c r="H171" i="82" a="1"/>
  <c r="D161" i="82" a="1"/>
  <c r="C170" i="82" a="1"/>
  <c r="H158" i="82" a="1"/>
  <c r="D148" i="82" a="1"/>
  <c r="C138" i="82" a="1"/>
  <c r="H126" i="82" a="1"/>
  <c r="D151" i="82" a="1"/>
  <c r="C141" i="82" a="1"/>
  <c r="H129" i="82" a="1"/>
  <c r="D118" i="82" a="1"/>
  <c r="C108" i="82" a="1"/>
  <c r="H96" i="82" a="1"/>
  <c r="D86" i="82" a="1"/>
  <c r="C113" i="82" a="1"/>
  <c r="H101" i="82" a="1"/>
  <c r="D91" i="82" a="1"/>
  <c r="C80" i="82" a="1"/>
  <c r="H69" i="82" a="1"/>
  <c r="D63" i="82" a="1"/>
  <c r="C56" i="82" a="1"/>
  <c r="H44" i="82" a="1"/>
  <c r="D34" i="82" a="1"/>
  <c r="C24" i="82" a="1"/>
  <c r="H79" i="82" a="1"/>
  <c r="D68" i="82" a="1"/>
  <c r="C51" i="82" a="1"/>
  <c r="H39" i="82" a="1"/>
  <c r="C27" i="82" a="1"/>
  <c r="H11" i="82" a="1"/>
  <c r="H16" i="82" a="1"/>
  <c r="H205" i="80" a="1"/>
  <c r="D202" i="80" a="1"/>
  <c r="C201" i="80" a="1"/>
  <c r="D190" i="80" a="1"/>
  <c r="C180" i="80" a="1"/>
  <c r="C183" i="80" a="1"/>
  <c r="H174" i="80" a="1"/>
  <c r="D164" i="80" a="1"/>
  <c r="C173" i="80" a="1"/>
  <c r="H161" i="80" a="1"/>
  <c r="D202" i="86" a="1"/>
  <c r="C163" i="86" a="1"/>
  <c r="H109" i="86" a="1"/>
  <c r="H53" i="86" a="1"/>
  <c r="D204" i="86" a="1"/>
  <c r="C165" i="86" a="1"/>
  <c r="H111" i="86" a="1"/>
  <c r="H55" i="86" a="1"/>
  <c r="C182" i="86" a="1"/>
  <c r="D148" i="86" a="1"/>
  <c r="H100" i="86" a="1"/>
  <c r="C64" i="86" a="1"/>
  <c r="C26" i="86" a="1"/>
  <c r="C207" i="84" a="1"/>
  <c r="D195" i="84" a="1"/>
  <c r="D172" i="84" a="1"/>
  <c r="H142" i="84" a="1"/>
  <c r="C122" i="84" a="1"/>
  <c r="D137" i="84" a="1"/>
  <c r="H115" i="84" a="1"/>
  <c r="C95" i="84" a="1"/>
  <c r="C92" i="84" a="1"/>
  <c r="H106" i="84" a="1"/>
  <c r="D63" i="86" a="1"/>
  <c r="H28" i="86" a="1"/>
  <c r="C15" i="86" a="1"/>
  <c r="H209" i="84" a="1"/>
  <c r="C192" i="84" a="1"/>
  <c r="D184" i="84" a="1"/>
  <c r="D173" i="84" a="1"/>
  <c r="D178" i="84" a="1"/>
  <c r="D154" i="84" a="1"/>
  <c r="H140" i="84" a="1"/>
  <c r="C120" i="84" a="1"/>
  <c r="D135" i="84" a="1"/>
  <c r="H113" i="84" a="1"/>
  <c r="C93" i="84" a="1"/>
  <c r="C88" i="84" a="1"/>
  <c r="H102" i="84" a="1"/>
  <c r="D72" i="84" a="1"/>
  <c r="H58" i="84" a="1"/>
  <c r="C38" i="84" a="1"/>
  <c r="D37" i="84" a="1"/>
  <c r="C13" i="84" a="1"/>
  <c r="C26" i="84" a="1"/>
  <c r="H203" i="82" a="1"/>
  <c r="C200" i="82" a="1"/>
  <c r="H178" i="82" a="1"/>
  <c r="H173" i="82" a="1"/>
  <c r="C172" i="82" a="1"/>
  <c r="D150" i="82" a="1"/>
  <c r="H128" i="82" a="1"/>
  <c r="C143" i="82" a="1"/>
  <c r="D120" i="82" a="1"/>
  <c r="H98" i="82" a="1"/>
  <c r="C115" i="82" a="1"/>
  <c r="D93" i="82" a="1"/>
  <c r="H70" i="82" a="1"/>
  <c r="C58" i="82" a="1"/>
  <c r="D36" i="82" a="1"/>
  <c r="H81" i="82" a="1"/>
  <c r="C53" i="82" a="1"/>
  <c r="C31" i="82" a="1"/>
  <c r="H18" i="82" a="1"/>
  <c r="C202" i="80" a="1"/>
  <c r="C190" i="80" a="1"/>
  <c r="H181" i="80" a="1"/>
  <c r="C164" i="80" a="1"/>
  <c r="D161" i="80" a="1"/>
  <c r="H139" i="80" a="1"/>
  <c r="C152" i="80" a="1"/>
  <c r="C69" i="84" a="1"/>
  <c r="D54" i="84" a="1"/>
  <c r="H32" i="84" a="1"/>
  <c r="D29" i="84" a="1"/>
  <c r="D57" i="84" a="1"/>
  <c r="H20" i="84" a="1"/>
  <c r="D206" i="82" a="1"/>
  <c r="H194" i="82" a="1"/>
  <c r="C191" i="82" a="1"/>
  <c r="D169" i="82" a="1"/>
  <c r="H166" i="82" a="1"/>
  <c r="C146" i="82" a="1"/>
  <c r="D124" i="82" a="1"/>
  <c r="H137" i="82" a="1"/>
  <c r="C116" i="82" a="1"/>
  <c r="D94" i="82" a="1"/>
  <c r="H109" i="82" a="1"/>
  <c r="C89" i="82" a="1"/>
  <c r="D67" i="82" a="1"/>
  <c r="H52" i="82" a="1"/>
  <c r="C32" i="82" a="1"/>
  <c r="D77" i="82" a="1"/>
  <c r="H47" i="82" a="1"/>
  <c r="D21" i="82" a="1"/>
  <c r="D14" i="82" a="1"/>
  <c r="C200" i="80" a="1"/>
  <c r="C188" i="80" a="1"/>
  <c r="H179" i="80" a="1"/>
  <c r="C162" i="80" a="1"/>
  <c r="D159" i="80" a="1"/>
  <c r="H145" i="80" a="1"/>
  <c r="D135" i="80" a="1"/>
  <c r="C125" i="80" a="1"/>
  <c r="H146" i="80" a="1"/>
  <c r="H136" i="80" a="1"/>
  <c r="D126" i="80" a="1"/>
  <c r="C117" i="80" a="1"/>
  <c r="H105" i="80" a="1"/>
  <c r="D95" i="80" a="1"/>
  <c r="C122" i="80" a="1"/>
  <c r="H110" i="80" a="1"/>
  <c r="D100" i="80" a="1"/>
  <c r="C90" i="80" a="1"/>
  <c r="D79" i="80" a="1"/>
  <c r="C68" i="80" a="1"/>
  <c r="H49" i="80" a="1"/>
  <c r="D39" i="80" a="1"/>
  <c r="D76" i="80" a="1"/>
  <c r="C67" i="80" a="1"/>
  <c r="H61" i="80" a="1"/>
  <c r="D52" i="80" a="1"/>
  <c r="C42" i="80" a="1"/>
  <c r="H30" i="80" a="1"/>
  <c r="D20" i="80" a="1"/>
  <c r="H18" i="80" a="1"/>
  <c r="D33" i="80" a="1"/>
  <c r="H15" i="80" a="1"/>
  <c r="D205" i="78" a="1"/>
  <c r="C202" i="78" a="1"/>
  <c r="H199" i="78" a="1"/>
  <c r="D190" i="78" a="1"/>
  <c r="C180" i="78" a="1"/>
  <c r="H183" i="78" a="1"/>
  <c r="H172" i="78" a="1"/>
  <c r="D162" i="78" a="1"/>
  <c r="H171" i="78" a="1"/>
  <c r="D161" i="78" a="1"/>
  <c r="H149" i="78" a="1"/>
  <c r="D139" i="78" a="1"/>
  <c r="C129" i="78" a="1"/>
  <c r="C152" i="78" a="1"/>
  <c r="H140" i="78" a="1"/>
  <c r="D130" i="78" a="1"/>
  <c r="H119" i="78" a="1"/>
  <c r="D109" i="78" a="1"/>
  <c r="C99" i="78" a="1"/>
  <c r="D122" i="78" a="1"/>
  <c r="C112" i="78" a="1"/>
  <c r="H100" i="78" a="1"/>
  <c r="D90" i="78" a="1"/>
  <c r="D79" i="78" a="1"/>
  <c r="C68" i="78" a="1"/>
  <c r="H49" i="78" a="1"/>
  <c r="D39" i="78" a="1"/>
  <c r="D82" i="78" a="1"/>
  <c r="C72" i="78" a="1"/>
  <c r="H64" i="78" a="1"/>
  <c r="D58" i="78" a="1"/>
  <c r="C48" i="78" a="1"/>
  <c r="H36" i="78" a="1"/>
  <c r="D26" i="78" a="1"/>
  <c r="C22" i="78" a="1"/>
  <c r="B10" i="78" a="1"/>
  <c r="H19" i="78" a="1"/>
  <c r="D209" i="76" a="1"/>
  <c r="C206" i="76" a="1"/>
  <c r="H195" i="76" a="1"/>
  <c r="D194" i="76" a="1"/>
  <c r="D136" i="80" a="1"/>
  <c r="C126" i="80" a="1"/>
  <c r="H115" i="80" a="1"/>
  <c r="D105" i="80" a="1"/>
  <c r="C95" i="80" a="1"/>
  <c r="H120" i="80" a="1"/>
  <c r="D110" i="80" a="1"/>
  <c r="C100" i="80" a="1"/>
  <c r="H88" i="80" a="1"/>
  <c r="C79" i="80" a="1"/>
  <c r="H59" i="80" a="1"/>
  <c r="D49" i="80" a="1"/>
  <c r="C39" i="80" a="1"/>
  <c r="C76" i="80" a="1"/>
  <c r="H66" i="80" a="1"/>
  <c r="D61" i="80" a="1"/>
  <c r="C52" i="80" a="1"/>
  <c r="H40" i="80" a="1"/>
  <c r="D30" i="80" a="1"/>
  <c r="C20" i="80" a="1"/>
  <c r="D18" i="80" a="1"/>
  <c r="H31" i="80" a="1"/>
  <c r="D15" i="80" a="1"/>
  <c r="C205" i="78" a="1"/>
  <c r="H200" i="78" a="1"/>
  <c r="D199" i="78" a="1"/>
  <c r="C190" i="78" a="1"/>
  <c r="H178" i="78" a="1"/>
  <c r="D183" i="78" a="1"/>
  <c r="D172" i="78" a="1"/>
  <c r="C162" i="78" a="1"/>
  <c r="D171" i="78" a="1"/>
  <c r="C161" i="78" a="1"/>
  <c r="D149" i="78" a="1"/>
  <c r="C139" i="78" a="1"/>
  <c r="H127" i="78" a="1"/>
  <c r="H150" i="78" a="1"/>
  <c r="D140" i="78" a="1"/>
  <c r="C130" i="78" a="1"/>
  <c r="D119" i="78" a="1"/>
  <c r="C109" i="78" a="1"/>
  <c r="H97" i="78" a="1"/>
  <c r="C122" i="78" a="1"/>
  <c r="H110" i="78" a="1"/>
  <c r="D100" i="78" a="1"/>
  <c r="D89" i="78" a="1"/>
  <c r="C79" i="78" a="1"/>
  <c r="H59" i="78" a="1"/>
  <c r="D49" i="78" a="1"/>
  <c r="C39" i="78" a="1"/>
  <c r="H82" i="78" a="1"/>
  <c r="C78" i="78" a="1"/>
  <c r="D72" i="78" a="1"/>
  <c r="H67" i="78" a="1"/>
  <c r="C65" i="78" a="1"/>
  <c r="D62" i="78" a="1"/>
  <c r="H58" i="78" a="1"/>
  <c r="C54" i="78" a="1"/>
  <c r="D48" i="78" a="1"/>
  <c r="H42" i="78" a="1"/>
  <c r="C38" i="78" a="1"/>
  <c r="D32" i="78" a="1"/>
  <c r="H26" i="78" a="1"/>
  <c r="C33" i="78" a="1"/>
  <c r="D22" i="78" a="1"/>
  <c r="H16" i="78" a="1"/>
  <c r="C12" i="78" a="1"/>
  <c r="H27" i="78" a="1"/>
  <c r="C21" i="78" a="1"/>
  <c r="D15" i="78" a="1"/>
  <c r="H209" i="76" a="1"/>
  <c r="C205" i="76" a="1"/>
  <c r="D206" i="76" a="1"/>
  <c r="H201" i="76" a="1"/>
  <c r="C197" i="76" a="1"/>
  <c r="D200" i="76" a="1"/>
  <c r="H194" i="76" a="1"/>
  <c r="C189" i="76" a="1"/>
  <c r="D183" i="76" a="1"/>
  <c r="H177" i="76" a="1"/>
  <c r="C190" i="76" a="1"/>
  <c r="D184" i="76" a="1"/>
  <c r="H178" i="76" a="1"/>
  <c r="C175" i="76" a="1"/>
  <c r="D169" i="76" a="1"/>
  <c r="H163" i="76" a="1"/>
  <c r="C159" i="76" a="1"/>
  <c r="D170" i="76" a="1"/>
  <c r="H164" i="76" a="1"/>
  <c r="C160" i="76" a="1"/>
  <c r="D153" i="76" a="1"/>
  <c r="H147" i="76" a="1"/>
  <c r="C143" i="76" a="1"/>
  <c r="D137" i="76" a="1"/>
  <c r="H131" i="76" a="1"/>
  <c r="C127" i="76" a="1"/>
  <c r="D154" i="76" a="1"/>
  <c r="H148" i="76" a="1"/>
  <c r="C144" i="76" a="1"/>
  <c r="D138" i="76" a="1"/>
  <c r="H132" i="76" a="1"/>
  <c r="C128" i="76" a="1"/>
  <c r="H121" i="76" a="1"/>
  <c r="C117" i="76" a="1"/>
  <c r="D111" i="76" a="1"/>
  <c r="H105" i="76" a="1"/>
  <c r="C101" i="76" a="1"/>
  <c r="D95" i="76" a="1"/>
  <c r="H125" i="76" a="1"/>
  <c r="H120" i="76" a="1"/>
  <c r="C116" i="76" a="1"/>
  <c r="D110" i="76" a="1"/>
  <c r="H104" i="76" a="1"/>
  <c r="C100" i="76" a="1"/>
  <c r="D94" i="76" a="1"/>
  <c r="D88" i="76" a="1"/>
  <c r="H82" i="76" a="1"/>
  <c r="C78" i="76" a="1"/>
  <c r="D72" i="76" a="1"/>
  <c r="H67" i="76" a="1"/>
  <c r="C65" i="76" a="1"/>
  <c r="D62" i="76" a="1"/>
  <c r="H58" i="76" a="1"/>
  <c r="C54" i="76" a="1"/>
  <c r="D48" i="76" a="1"/>
  <c r="H42" i="76" a="1"/>
  <c r="C38" i="76" a="1"/>
  <c r="D32" i="76" a="1"/>
  <c r="H26" i="76" a="1"/>
  <c r="D89" i="76" a="1"/>
  <c r="H83" i="76" a="1"/>
  <c r="C79" i="76" a="1"/>
  <c r="D73" i="76" a="1"/>
  <c r="H59" i="76" a="1"/>
  <c r="C55" i="76" a="1"/>
  <c r="D49" i="76" a="1"/>
  <c r="H43" i="76" a="1"/>
  <c r="C39" i="76" a="1"/>
  <c r="D33" i="76" a="1"/>
  <c r="D27" i="76" a="1"/>
  <c r="D19" i="76" a="1"/>
  <c r="H13" i="76" a="1"/>
  <c r="D25" i="76" a="1"/>
  <c r="C20" i="76" a="1"/>
  <c r="D14" i="76" a="1"/>
  <c r="C209" i="74" a="1"/>
  <c r="D203" i="74" a="1"/>
  <c r="H204" i="74" a="1"/>
  <c r="C201" i="74" a="1"/>
  <c r="D195" i="74" a="1"/>
  <c r="H198" i="74" a="1"/>
  <c r="C194" i="74" a="1"/>
  <c r="D187" i="74" a="1"/>
  <c r="H181" i="74" a="1"/>
  <c r="C177" i="74" a="1"/>
  <c r="D188" i="74" a="1"/>
  <c r="H182" i="74" a="1"/>
  <c r="C178" i="74" a="1"/>
  <c r="D173" i="74" a="1"/>
  <c r="H167" i="74" a="1"/>
  <c r="C163" i="74" a="1"/>
  <c r="D157" i="74" a="1"/>
  <c r="H141" i="80" a="1"/>
  <c r="D131" i="80" a="1"/>
  <c r="C154" i="80" a="1"/>
  <c r="H142" i="80" a="1"/>
  <c r="H132" i="80" a="1"/>
  <c r="D123" i="80" a="1"/>
  <c r="C113" i="80" a="1"/>
  <c r="H101" i="80" a="1"/>
  <c r="D91" i="80" a="1"/>
  <c r="C118" i="80" a="1"/>
  <c r="H106" i="80" a="1"/>
  <c r="D96" i="80" a="1"/>
  <c r="C86" i="80" a="1"/>
  <c r="D75" i="80" a="1"/>
  <c r="C57" i="80" a="1"/>
  <c r="H45" i="80" a="1"/>
  <c r="H82" i="80" a="1"/>
  <c r="D72" i="80" a="1"/>
  <c r="C65" i="80" a="1"/>
  <c r="H58" i="80" a="1"/>
  <c r="D48" i="80" a="1"/>
  <c r="C38" i="80" a="1"/>
  <c r="H26" i="80" a="1"/>
  <c r="C33" i="80" a="1"/>
  <c r="H14" i="80" a="1"/>
  <c r="D25" i="80" a="1"/>
  <c r="H11" i="80" a="1"/>
  <c r="D208" i="78" a="1"/>
  <c r="C198" i="78" a="1"/>
  <c r="H195" i="78" a="1"/>
  <c r="D186" i="78" a="1"/>
  <c r="C191" i="78" a="1"/>
  <c r="H179" i="78" a="1"/>
  <c r="H168" i="78" a="1"/>
  <c r="D158" i="78" a="1"/>
  <c r="H167" i="78" a="1"/>
  <c r="C157" i="78" a="1"/>
  <c r="H145" i="78" a="1"/>
  <c r="D135" i="78" a="1"/>
  <c r="C125" i="78" a="1"/>
  <c r="C148" i="78" a="1"/>
  <c r="H136" i="78" a="1"/>
  <c r="D126" i="78" a="1"/>
  <c r="H115" i="78" a="1"/>
  <c r="D105" i="78" a="1"/>
  <c r="C95" i="78" a="1"/>
  <c r="D118" i="78" a="1"/>
  <c r="C108" i="78" a="1"/>
  <c r="H96" i="78" a="1"/>
  <c r="H85" i="78" a="1"/>
  <c r="D75" i="78" a="1"/>
  <c r="C57" i="78" a="1"/>
  <c r="H45" i="78" a="1"/>
  <c r="H88" i="78" a="1"/>
  <c r="D78" i="78" a="1"/>
  <c r="C69" i="78" a="1"/>
  <c r="H62" i="78" a="1"/>
  <c r="D54" i="78" a="1"/>
  <c r="C44" i="78" a="1"/>
  <c r="H32" i="78" a="1"/>
  <c r="H33" i="78" a="1"/>
  <c r="C18" i="78" a="1"/>
  <c r="D29" i="78" a="1"/>
  <c r="H15" i="78" a="1"/>
  <c r="D205" i="76" a="1"/>
  <c r="C202" i="76" a="1"/>
  <c r="H200" i="76" a="1"/>
  <c r="D189" i="76" a="1"/>
  <c r="D132" i="80" a="1"/>
  <c r="C123" i="80" a="1"/>
  <c r="H111" i="80" a="1"/>
  <c r="D101" i="80" a="1"/>
  <c r="C91" i="80" a="1"/>
  <c r="H116" i="80" a="1"/>
  <c r="D106" i="80" a="1"/>
  <c r="C96" i="80" a="1"/>
  <c r="H85" i="80" a="1"/>
  <c r="C75" i="80" a="1"/>
  <c r="H55" i="80" a="1"/>
  <c r="D45" i="80" a="1"/>
  <c r="D82" i="80" a="1"/>
  <c r="C72" i="80" a="1"/>
  <c r="H64" i="80" a="1"/>
  <c r="D58" i="80" a="1"/>
  <c r="C48" i="80" a="1"/>
  <c r="H36" i="80" a="1"/>
  <c r="D26" i="80" a="1"/>
  <c r="D31" i="80" a="1"/>
  <c r="D14" i="80" a="1"/>
  <c r="H23" i="80" a="1"/>
  <c r="D11" i="80" a="1"/>
  <c r="C208" i="78" a="1"/>
  <c r="H196" i="78" a="1"/>
  <c r="D195" i="78" a="1"/>
  <c r="C186" i="78" a="1"/>
  <c r="H189" i="78" a="1"/>
  <c r="D179" i="78" a="1"/>
  <c r="D168" i="78" a="1"/>
  <c r="C158" i="78" a="1"/>
  <c r="D167" i="78" a="1"/>
  <c r="H155" i="78" a="1"/>
  <c r="D145" i="78" a="1"/>
  <c r="C135" i="78" a="1"/>
  <c r="H157" i="78" a="1"/>
  <c r="H146" i="78" a="1"/>
  <c r="D136" i="78" a="1"/>
  <c r="C126" i="78" a="1"/>
  <c r="D115" i="78" a="1"/>
  <c r="C105" i="78" a="1"/>
  <c r="H93" i="78" a="1"/>
  <c r="C118" i="78" a="1"/>
  <c r="H106" i="78" a="1"/>
  <c r="D96" i="78" a="1"/>
  <c r="D85" i="78" a="1"/>
  <c r="C75" i="78" a="1"/>
  <c r="H55" i="78" a="1"/>
  <c r="D45" i="78" a="1"/>
  <c r="D88" i="78" a="1"/>
  <c r="D141" i="86" a="1"/>
  <c r="C86" i="86" a="1"/>
  <c r="D143" i="86" a="1"/>
  <c r="C35" i="86" a="1"/>
  <c r="H126" i="86" a="1"/>
  <c r="D46" i="86" a="1"/>
  <c r="H198" i="84" a="1"/>
  <c r="C162" i="84" a="1"/>
  <c r="D116" i="84" a="1"/>
  <c r="C111" i="84" a="1"/>
  <c r="D83" i="84" a="1"/>
  <c r="H44" i="86" a="1"/>
  <c r="H31" i="86" a="1"/>
  <c r="C201" i="84" a="1"/>
  <c r="C174" i="84" a="1"/>
  <c r="H148" i="84" a="1"/>
  <c r="D114" i="84" a="1"/>
  <c r="C109" i="84" a="1"/>
  <c r="D81" i="84" a="1"/>
  <c r="H67" i="84" a="1"/>
  <c r="D32" i="84" a="1"/>
  <c r="H17" i="84" a="1"/>
  <c r="H33" i="84" a="1"/>
  <c r="D209" i="82" a="1"/>
  <c r="H195" i="82" a="1"/>
  <c r="D184" i="82" a="1"/>
  <c r="D179" i="82" a="1"/>
  <c r="H157" i="82" a="1"/>
  <c r="C156" i="82" a="1"/>
  <c r="D134" i="82" a="1"/>
  <c r="H147" i="82" a="1"/>
  <c r="C127" i="82" a="1"/>
  <c r="D104" i="82" a="1"/>
  <c r="H119" i="82" a="1"/>
  <c r="C99" i="82" a="1"/>
  <c r="D76" i="82" a="1"/>
  <c r="H61" i="82" a="1"/>
  <c r="C42" i="82" a="1"/>
  <c r="D20" i="82" a="1"/>
  <c r="H57" i="82" a="1"/>
  <c r="C37" i="82" a="1"/>
  <c r="C29" i="82" a="1"/>
  <c r="C203" i="80" a="1"/>
  <c r="H198" i="80" a="1"/>
  <c r="D197" i="80" a="1"/>
  <c r="H186" i="80" a="1"/>
  <c r="H189" i="80" a="1"/>
  <c r="D179" i="80" a="1"/>
  <c r="C172" i="80" a="1"/>
  <c r="H160" i="80" a="1"/>
  <c r="D169" i="80" a="1"/>
  <c r="C159" i="80" a="1"/>
  <c r="H147" i="80" a="1"/>
  <c r="D137" i="80" a="1"/>
  <c r="C127" i="80" a="1"/>
  <c r="H148" i="80" a="1"/>
  <c r="C76" i="84" a="1"/>
  <c r="H66" i="84" a="1"/>
  <c r="D61" i="84" a="1"/>
  <c r="C52" i="84" a="1"/>
  <c r="H40" i="84" a="1"/>
  <c r="D30" i="84" a="1"/>
  <c r="H43" i="84" a="1"/>
  <c r="C27" i="84" a="1"/>
  <c r="H15" i="84" a="1"/>
  <c r="D51" i="84" a="1"/>
  <c r="H28" i="84" a="1"/>
  <c r="D18" i="84" a="1"/>
  <c r="D207" i="82" a="1"/>
  <c r="C204" i="82" a="1"/>
  <c r="H193" i="82" a="1"/>
  <c r="D192" i="82" a="1"/>
  <c r="D182" i="82" a="1"/>
  <c r="H187" i="82" a="1"/>
  <c r="D177" i="82" a="1"/>
  <c r="C167" i="82" a="1"/>
  <c r="H174" i="82" a="1"/>
  <c r="D164" i="82" a="1"/>
  <c r="C154" i="82" a="1"/>
  <c r="H142" i="82" a="1"/>
  <c r="D132" i="82" a="1"/>
  <c r="C122" i="82" a="1"/>
  <c r="H145" i="82" a="1"/>
  <c r="D135" i="82" a="1"/>
  <c r="C125" i="82" a="1"/>
  <c r="H112" i="82" a="1"/>
  <c r="D102" i="82" a="1"/>
  <c r="C92" i="82" a="1"/>
  <c r="H117" i="82" a="1"/>
  <c r="D107" i="82" a="1"/>
  <c r="C97" i="82" a="1"/>
  <c r="H84" i="82" a="1"/>
  <c r="D74" i="82" a="1"/>
  <c r="C66" i="82" a="1"/>
  <c r="H60" i="82" a="1"/>
  <c r="D50" i="82" a="1"/>
  <c r="C40" i="82" a="1"/>
  <c r="H28" i="82" a="1"/>
  <c r="D85" i="82" a="1"/>
  <c r="C75" i="82" a="1"/>
  <c r="H55" i="82" a="1"/>
  <c r="D45" i="82" a="1"/>
  <c r="C35" i="82" a="1"/>
  <c r="D17" i="82" a="1"/>
  <c r="C25" i="82" a="1"/>
  <c r="C12" i="82" a="1"/>
  <c r="C208" i="80" a="1"/>
  <c r="H196" i="80" a="1"/>
  <c r="D195" i="80" a="1"/>
  <c r="H184" i="80" a="1"/>
  <c r="H187" i="80" a="1"/>
  <c r="D177" i="80" a="1"/>
  <c r="C170" i="80" a="1"/>
  <c r="H158" i="80" a="1"/>
  <c r="D167" i="80" a="1"/>
  <c r="C157" i="80" a="1"/>
  <c r="D186" i="86" a="1"/>
  <c r="H152" i="86" a="1"/>
  <c r="C106" i="86" a="1"/>
  <c r="D66" i="86" a="1"/>
  <c r="D188" i="86" a="1"/>
  <c r="H154" i="86" a="1"/>
  <c r="C108" i="86" a="1"/>
  <c r="D198" i="86" a="1"/>
  <c r="H157" i="86" a="1"/>
  <c r="D105" i="86" a="1"/>
  <c r="D49" i="86" a="1"/>
  <c r="H52" i="86" a="1"/>
  <c r="D11" i="86" a="1"/>
  <c r="C206" i="84" a="1"/>
  <c r="C178" i="84" a="1"/>
  <c r="H150" i="84" a="1"/>
  <c r="D132" i="84" a="1"/>
  <c r="H153" i="84" a="1"/>
  <c r="C127" i="84" a="1"/>
  <c r="D105" i="84" a="1"/>
  <c r="H112" i="84" a="1"/>
  <c r="H77" i="84" a="1"/>
  <c r="C40" i="86" a="1"/>
  <c r="H20" i="86" a="1"/>
  <c r="D197" i="84" a="1"/>
  <c r="D167" i="84" a="1"/>
  <c r="C144" i="84" a="1"/>
  <c r="H149" i="84" a="1"/>
  <c r="D103" i="84" a="1"/>
  <c r="H75" i="84" a="1"/>
  <c r="C65" i="84" a="1"/>
  <c r="H57" i="84" a="1"/>
  <c r="C45" i="84" a="1"/>
  <c r="D201" i="82" a="1"/>
  <c r="C185" i="82" a="1"/>
  <c r="H160" i="82" a="1"/>
  <c r="D153" i="82" a="1"/>
  <c r="C110" i="82" a="1"/>
  <c r="H103" i="82" a="1"/>
  <c r="D64" i="82" a="1"/>
  <c r="C26" i="82" a="1"/>
  <c r="H41" i="82" a="1"/>
  <c r="H207" i="80" a="1"/>
  <c r="D192" i="80" a="1"/>
  <c r="H171" i="80" a="1"/>
  <c r="D129" i="80" a="1"/>
  <c r="H62" i="84" a="1"/>
  <c r="D49" i="84" a="1"/>
  <c r="D35" i="84" a="1"/>
  <c r="C197" i="82" a="1"/>
  <c r="H179" i="82" a="1"/>
  <c r="D156" i="82" a="1"/>
  <c r="C149" i="82" a="1"/>
  <c r="H104" i="82" a="1"/>
  <c r="D99" i="82" a="1"/>
  <c r="C62" i="82" a="1"/>
  <c r="H20" i="82" a="1"/>
  <c r="D37" i="82" a="1"/>
  <c r="D203" i="80" a="1"/>
  <c r="C191" i="80" a="1"/>
  <c r="H169" i="80" a="1"/>
  <c r="C141" i="80" a="1"/>
  <c r="D152" i="80" a="1"/>
  <c r="C132" i="80" a="1"/>
  <c r="D111" i="80" a="1"/>
  <c r="H89" i="80" a="1"/>
  <c r="C106" i="80" a="1"/>
  <c r="C85" i="80" a="1"/>
  <c r="D55" i="80" a="1"/>
  <c r="C82" i="80" a="1"/>
  <c r="D64" i="80" a="1"/>
  <c r="H46" i="80" a="1"/>
  <c r="C26" i="80" a="1"/>
  <c r="C14" i="80" a="1"/>
  <c r="C11" i="80" a="1"/>
  <c r="D196" i="78" a="1"/>
  <c r="H184" i="78" a="1"/>
  <c r="C179" i="78" a="1"/>
  <c r="H176" i="78" a="1"/>
  <c r="D155" i="78" a="1"/>
  <c r="H133" i="78" a="1"/>
  <c r="D146" i="78" a="1"/>
  <c r="H124" i="78" a="1"/>
  <c r="H103" i="78" a="1"/>
  <c r="H116" i="78" a="1"/>
  <c r="C96" i="78" a="1"/>
  <c r="H73" i="78" a="1"/>
  <c r="C45" i="78" a="1"/>
  <c r="H76" i="78" a="1"/>
  <c r="C62" i="78" a="1"/>
  <c r="D42" i="78" a="1"/>
  <c r="D31" i="78" a="1"/>
  <c r="C27" i="78" a="1"/>
  <c r="H203" i="76" a="1"/>
  <c r="C200" i="76" a="1"/>
  <c r="H130" i="80" a="1"/>
  <c r="C111" i="80" a="1"/>
  <c r="D89" i="80" a="1"/>
  <c r="H104" i="80" a="1"/>
  <c r="H83" i="80" a="1"/>
  <c r="C55" i="80" a="1"/>
  <c r="H80" i="80" a="1"/>
  <c r="C64" i="80" a="1"/>
  <c r="D46" i="80" a="1"/>
  <c r="H24" i="80" a="1"/>
  <c r="H12" i="80" a="1"/>
  <c r="H209" i="78" a="1"/>
  <c r="C196" i="78" a="1"/>
  <c r="D184" i="78" a="1"/>
  <c r="H177" i="78" a="1"/>
  <c r="C176" i="78" a="1"/>
  <c r="C155" i="78" a="1"/>
  <c r="D133" i="78" a="1"/>
  <c r="C146" i="78" a="1"/>
  <c r="D124" i="78" a="1"/>
  <c r="D103" i="78" a="1"/>
  <c r="D116" i="78" a="1"/>
  <c r="H94" i="78" a="1"/>
  <c r="D73" i="78" a="1"/>
  <c r="H43" i="78" a="1"/>
  <c r="D80" i="78" a="1"/>
  <c r="C70" i="78" a="1"/>
  <c r="H63" i="78" a="1"/>
  <c r="D56" i="78" a="1"/>
  <c r="C46" i="78" a="1"/>
  <c r="H34" i="78" a="1"/>
  <c r="D24" i="78" a="1"/>
  <c r="C20" i="78" a="1"/>
  <c r="D33" i="78" a="1"/>
  <c r="H17" i="78" a="1"/>
  <c r="D207" i="76" a="1"/>
  <c r="C204" i="76" a="1"/>
  <c r="H193" i="76" a="1"/>
  <c r="D191" i="76" a="1"/>
  <c r="C181" i="76" a="1"/>
  <c r="H186" i="76" a="1"/>
  <c r="D176" i="76" a="1"/>
  <c r="C167" i="76" a="1"/>
  <c r="H172" i="76" a="1"/>
  <c r="D162" i="76" a="1"/>
  <c r="C151" i="76" a="1"/>
  <c r="H139" i="76" a="1"/>
  <c r="D129" i="76" a="1"/>
  <c r="C152" i="76" a="1"/>
  <c r="H140" i="76" a="1"/>
  <c r="D130" i="76" a="1"/>
  <c r="D119" i="76" a="1"/>
  <c r="C109" i="76" a="1"/>
  <c r="H97" i="76" a="1"/>
  <c r="C124" i="76" a="1"/>
  <c r="H112" i="76" a="1"/>
  <c r="D102" i="76" a="1"/>
  <c r="C92" i="76" a="1"/>
  <c r="D80" i="76" a="1"/>
  <c r="C70" i="76" a="1"/>
  <c r="H63" i="76" a="1"/>
  <c r="D56" i="76" a="1"/>
  <c r="C46" i="76" a="1"/>
  <c r="H34" i="76" a="1"/>
  <c r="D24" i="76" a="1"/>
  <c r="D81" i="76" a="1"/>
  <c r="C71" i="76" a="1"/>
  <c r="H51" i="76" a="1"/>
  <c r="D41" i="76" a="1"/>
  <c r="C31" i="76" a="1"/>
  <c r="C17" i="76" a="1"/>
  <c r="D22" i="76" a="1"/>
  <c r="C12" i="76" a="1"/>
  <c r="C208" i="74" a="1"/>
  <c r="H197" i="74" a="1"/>
  <c r="D196" i="74" a="1"/>
  <c r="C185" i="74" a="1"/>
  <c r="H190" i="74" a="1"/>
  <c r="D180" i="74" a="1"/>
  <c r="C171" i="74" a="1"/>
  <c r="H159" i="74" a="1"/>
  <c r="H170" i="74" a="1"/>
  <c r="C166" i="74" a="1"/>
  <c r="D160" i="74" a="1"/>
  <c r="H155" i="74" a="1"/>
  <c r="C151" i="74" a="1"/>
  <c r="D145" i="74" a="1"/>
  <c r="H139" i="74" a="1"/>
  <c r="C135" i="74" a="1"/>
  <c r="D129" i="74" a="1"/>
  <c r="H123" i="74" a="1"/>
  <c r="C152" i="74" a="1"/>
  <c r="D146" i="74" a="1"/>
  <c r="H140" i="74" a="1"/>
  <c r="C136" i="74" a="1"/>
  <c r="D130" i="74" a="1"/>
  <c r="H124" i="74" a="1"/>
  <c r="C121" i="74" a="1"/>
  <c r="D115" i="74" a="1"/>
  <c r="H109" i="74" a="1"/>
  <c r="C105" i="74" a="1"/>
  <c r="D99" i="74" a="1"/>
  <c r="H93" i="74" a="1"/>
  <c r="C89" i="74" a="1"/>
  <c r="D118" i="74" a="1"/>
  <c r="H112" i="74" a="1"/>
  <c r="C108" i="74" a="1"/>
  <c r="D102" i="74" a="1"/>
  <c r="H96" i="74" a="1"/>
  <c r="C92" i="74" a="1"/>
  <c r="H85" i="74" a="1"/>
  <c r="C81" i="74" a="1"/>
  <c r="D75" i="74" a="1"/>
  <c r="H68" i="74" a="1"/>
  <c r="C57" i="74" a="1"/>
  <c r="D51" i="74" a="1"/>
  <c r="H45" i="74" a="1"/>
  <c r="C41" i="74" a="1"/>
  <c r="D35" i="74" a="1"/>
  <c r="D82" i="74" a="1"/>
  <c r="H76" i="74" a="1"/>
  <c r="C72" i="74" a="1"/>
  <c r="D67" i="74" a="1"/>
  <c r="H64" i="74" a="1"/>
  <c r="C62" i="74" a="1"/>
  <c r="D58" i="74" a="1"/>
  <c r="H52" i="74" a="1"/>
  <c r="C48" i="74" a="1"/>
  <c r="D42" i="74" a="1"/>
  <c r="H36" i="74" a="1"/>
  <c r="C32" i="74" a="1"/>
  <c r="D26" i="74" a="1"/>
  <c r="H33" i="74" a="1"/>
  <c r="D23" i="74" a="1"/>
  <c r="C18" i="74" a="1"/>
  <c r="D12" i="74" a="1"/>
  <c r="C27" i="74" a="1"/>
  <c r="H17" i="74" a="1"/>
  <c r="C13" i="74" a="1"/>
  <c r="D207" i="72" a="1"/>
  <c r="H208" i="72" a="1"/>
  <c r="C204" i="72" a="1"/>
  <c r="D198" i="72" a="1"/>
  <c r="H201" i="72" a="1"/>
  <c r="C197" i="72" a="1"/>
  <c r="D192" i="72" a="1"/>
  <c r="H186" i="72" a="1"/>
  <c r="C182" i="72" a="1"/>
  <c r="D191" i="72" a="1"/>
  <c r="H185" i="72" a="1"/>
  <c r="C181" i="72" a="1"/>
  <c r="C176" i="72" a="1"/>
  <c r="D170" i="72" a="1"/>
  <c r="H164" i="72" a="1"/>
  <c r="C160" i="72" a="1"/>
  <c r="H173" i="72" a="1"/>
  <c r="C169" i="72" a="1"/>
  <c r="D163" i="72" a="1"/>
  <c r="H157" i="72" a="1"/>
  <c r="C153" i="72" a="1"/>
  <c r="D147" i="72" a="1"/>
  <c r="H141" i="72" a="1"/>
  <c r="C137" i="72" a="1"/>
  <c r="D131" i="72" a="1"/>
  <c r="H125" i="72" a="1"/>
  <c r="C156" i="72" a="1"/>
  <c r="D150" i="72" a="1"/>
  <c r="H144" i="72" a="1"/>
  <c r="C140" i="72" a="1"/>
  <c r="D134" i="72" a="1"/>
  <c r="H128" i="72" a="1"/>
  <c r="C124" i="72" a="1"/>
  <c r="C119" i="72" a="1"/>
  <c r="D113" i="72" a="1"/>
  <c r="H107" i="72" a="1"/>
  <c r="C103" i="72" a="1"/>
  <c r="D97" i="72" a="1"/>
  <c r="D122" i="72" a="1"/>
  <c r="D116" i="72" a="1"/>
  <c r="H110" i="72" a="1"/>
  <c r="C106" i="72" a="1"/>
  <c r="D100" i="72" a="1"/>
  <c r="H94" i="72" a="1"/>
  <c r="C90" i="72" a="1"/>
  <c r="D86" i="72" a="1"/>
  <c r="H80" i="72" a="1"/>
  <c r="C76" i="72" a="1"/>
  <c r="D70" i="72" a="1"/>
  <c r="H66" i="72" a="1"/>
  <c r="C64" i="72" a="1"/>
  <c r="D61" i="72" a="1"/>
  <c r="H56" i="72" a="1"/>
  <c r="C52" i="72" a="1"/>
  <c r="D46" i="72" a="1"/>
  <c r="H40" i="72" a="1"/>
  <c r="C36" i="72" a="1"/>
  <c r="D30" i="72" a="1"/>
  <c r="H24" i="72" a="1"/>
  <c r="C87" i="72" a="1"/>
  <c r="D81" i="72" a="1"/>
  <c r="H75" i="72" a="1"/>
  <c r="C71" i="72" a="1"/>
  <c r="D57" i="72" a="1"/>
  <c r="H51" i="72" a="1"/>
  <c r="C47" i="72" a="1"/>
  <c r="D41" i="72" a="1"/>
  <c r="H35" i="72" a="1"/>
  <c r="C27" i="72" a="1"/>
  <c r="D20" i="72" a="1"/>
  <c r="H14" i="72" a="1"/>
  <c r="C33" i="72" a="1"/>
  <c r="H21" i="72" a="1"/>
  <c r="C17" i="72" a="1"/>
  <c r="D11" i="72" a="1"/>
  <c r="H205" i="70" a="1"/>
  <c r="C208" i="70" a="1"/>
  <c r="D202" i="70" a="1"/>
  <c r="H197" i="70" a="1"/>
  <c r="C193" i="70" a="1"/>
  <c r="D196" i="70" a="1"/>
  <c r="H190" i="70" a="1"/>
  <c r="C186" i="70" a="1"/>
  <c r="D180" i="70" a="1"/>
  <c r="H191" i="70" a="1"/>
  <c r="C187" i="70" a="1"/>
  <c r="D181" i="70" a="1"/>
  <c r="H175" i="70" a="1"/>
  <c r="C171" i="70" a="1"/>
  <c r="D165" i="70" a="1"/>
  <c r="H159" i="70" a="1"/>
  <c r="C174" i="70" a="1"/>
  <c r="D168" i="70" a="1"/>
  <c r="H162" i="70" a="1"/>
  <c r="C158" i="70" a="1"/>
  <c r="D153" i="70" a="1"/>
  <c r="H147" i="70" a="1"/>
  <c r="C143" i="70" a="1"/>
  <c r="D137" i="70" a="1"/>
  <c r="H131" i="70" a="1"/>
  <c r="C127" i="70" a="1"/>
  <c r="D152" i="70" a="1"/>
  <c r="H146" i="70" a="1"/>
  <c r="C142" i="70" a="1"/>
  <c r="D136" i="70" a="1"/>
  <c r="H130" i="70" a="1"/>
  <c r="C126" i="70" a="1"/>
  <c r="H121" i="70" a="1"/>
  <c r="C117" i="70" a="1"/>
  <c r="D111" i="70" a="1"/>
  <c r="H105" i="70" a="1"/>
  <c r="C101" i="70" a="1"/>
  <c r="D95" i="70" a="1"/>
  <c r="C187" i="76" a="1"/>
  <c r="D181" i="76" a="1"/>
  <c r="H192" i="76" a="1"/>
  <c r="C188" i="76" a="1"/>
  <c r="D182" i="76" a="1"/>
  <c r="H176" i="76" a="1"/>
  <c r="C173" i="76" a="1"/>
  <c r="D167" i="76" a="1"/>
  <c r="H161" i="76" a="1"/>
  <c r="C174" i="76" a="1"/>
  <c r="D168" i="76" a="1"/>
  <c r="H162" i="76" a="1"/>
  <c r="C157" i="76" a="1"/>
  <c r="D151" i="76" a="1"/>
  <c r="H145" i="76" a="1"/>
  <c r="C141" i="76" a="1"/>
  <c r="D135" i="76" a="1"/>
  <c r="H129" i="76" a="1"/>
  <c r="C158" i="76" a="1"/>
  <c r="D152" i="76" a="1"/>
  <c r="H146" i="76" a="1"/>
  <c r="C142" i="76" a="1"/>
  <c r="D136" i="76" a="1"/>
  <c r="H130" i="76" a="1"/>
  <c r="C126" i="76" a="1"/>
  <c r="H119" i="76" a="1"/>
  <c r="C115" i="76" a="1"/>
  <c r="D109" i="76" a="1"/>
  <c r="H103" i="76" a="1"/>
  <c r="C99" i="76" a="1"/>
  <c r="D93" i="76" a="1"/>
  <c r="D124" i="76" a="1"/>
  <c r="H118" i="76" a="1"/>
  <c r="C114" i="76" a="1"/>
  <c r="D108" i="76" a="1"/>
  <c r="H102" i="76" a="1"/>
  <c r="C98" i="76" a="1"/>
  <c r="D92" i="76" a="1"/>
  <c r="D86" i="76" a="1"/>
  <c r="H80" i="76" a="1"/>
  <c r="C76" i="76" a="1"/>
  <c r="D70" i="76" a="1"/>
  <c r="H66" i="76" a="1"/>
  <c r="C64" i="76" a="1"/>
  <c r="D61" i="76" a="1"/>
  <c r="H56" i="76" a="1"/>
  <c r="C52" i="76" a="1"/>
  <c r="D46" i="76" a="1"/>
  <c r="H40" i="76" a="1"/>
  <c r="C36" i="76" a="1"/>
  <c r="D30" i="76" a="1"/>
  <c r="H24" i="76" a="1"/>
  <c r="D87" i="76" a="1"/>
  <c r="H81" i="76" a="1"/>
  <c r="C77" i="76" a="1"/>
  <c r="D71" i="76" a="1"/>
  <c r="H57" i="76" a="1"/>
  <c r="C53" i="76" a="1"/>
  <c r="D47" i="76" a="1"/>
  <c r="H41" i="76" a="1"/>
  <c r="C37" i="76" a="1"/>
  <c r="D31" i="76" a="1"/>
  <c r="D23" i="76" a="1"/>
  <c r="D17" i="76" a="1"/>
  <c r="H11" i="76" a="1"/>
  <c r="H22" i="76" a="1"/>
  <c r="C18" i="76" a="1"/>
  <c r="D12" i="76" a="1"/>
  <c r="C207" i="74" a="1"/>
  <c r="D208" i="74" a="1"/>
  <c r="H202" i="74" a="1"/>
  <c r="C199" i="74" a="1"/>
  <c r="D193" i="74" a="1"/>
  <c r="H196" i="74" a="1"/>
  <c r="C191" i="74" a="1"/>
  <c r="D185" i="74" a="1"/>
  <c r="H179" i="74" a="1"/>
  <c r="C192" i="74" a="1"/>
  <c r="D186" i="74" a="1"/>
  <c r="H180" i="74" a="1"/>
  <c r="C176" i="74" a="1"/>
  <c r="D171" i="74" a="1"/>
  <c r="H165" i="74" a="1"/>
  <c r="C161" i="74" a="1"/>
  <c r="D174" i="74" a="1"/>
  <c r="H168" i="74" a="1"/>
  <c r="C164" i="74" a="1"/>
  <c r="D158" i="74" a="1"/>
  <c r="H153" i="74" a="1"/>
  <c r="C149" i="74" a="1"/>
  <c r="D143" i="74" a="1"/>
  <c r="H137" i="74" a="1"/>
  <c r="C133" i="74" a="1"/>
  <c r="D127" i="74" a="1"/>
  <c r="H154" i="74" a="1"/>
  <c r="C150" i="74" a="1"/>
  <c r="D144" i="74" a="1"/>
  <c r="H138" i="74" a="1"/>
  <c r="C134" i="74" a="1"/>
  <c r="D128" i="74" a="1"/>
  <c r="H122" i="74" a="1"/>
  <c r="C119" i="74" a="1"/>
  <c r="D113" i="74" a="1"/>
  <c r="H107" i="74" a="1"/>
  <c r="C103" i="74" a="1"/>
  <c r="D97" i="74" a="1"/>
  <c r="H91" i="74" a="1"/>
  <c r="C87" i="74" a="1"/>
  <c r="D116" i="74" a="1"/>
  <c r="H110" i="74" a="1"/>
  <c r="C106" i="74" a="1"/>
  <c r="D100" i="74" a="1"/>
  <c r="H94" i="74" a="1"/>
  <c r="C90" i="74" a="1"/>
  <c r="H83" i="74" a="1"/>
  <c r="C79" i="74" a="1"/>
  <c r="D73" i="74" a="1"/>
  <c r="H59" i="74" a="1"/>
  <c r="C55" i="74" a="1"/>
  <c r="D49" i="74" a="1"/>
  <c r="H43" i="74" a="1"/>
  <c r="C39" i="74" a="1"/>
  <c r="C86" i="74" a="1"/>
  <c r="D80" i="74" a="1"/>
  <c r="H74" i="74" a="1"/>
  <c r="C70" i="74" a="1"/>
  <c r="D66" i="74" a="1"/>
  <c r="H63" i="74" a="1"/>
  <c r="C61" i="74" a="1"/>
  <c r="D56" i="74" a="1"/>
  <c r="H50" i="74" a="1"/>
  <c r="C46" i="74" a="1"/>
  <c r="D40" i="74" a="1"/>
  <c r="H34" i="74" a="1"/>
  <c r="C30" i="74" a="1"/>
  <c r="D24" i="74" a="1"/>
  <c r="H29" i="74" a="1"/>
  <c r="H20" i="74" a="1"/>
  <c r="C16" i="74" a="1"/>
  <c r="D33" i="74" a="1"/>
  <c r="C23" i="74" a="1"/>
  <c r="H15" i="74" a="1"/>
  <c r="C11" i="74" a="1"/>
  <c r="D205" i="72" a="1"/>
  <c r="H206" i="72" a="1"/>
  <c r="C202" i="72" a="1"/>
  <c r="D196" i="72" a="1"/>
  <c r="H199" i="72" a="1"/>
  <c r="C195" i="72" a="1"/>
  <c r="D190" i="72" a="1"/>
  <c r="H184" i="72" a="1"/>
  <c r="C180" i="72" a="1"/>
  <c r="D189" i="72" a="1"/>
  <c r="H183" i="72" a="1"/>
  <c r="C179" i="72" a="1"/>
  <c r="C174" i="72" a="1"/>
  <c r="D168" i="72" a="1"/>
  <c r="H162" i="72" a="1"/>
  <c r="C158" i="72" a="1"/>
  <c r="H171" i="72" a="1"/>
  <c r="C167" i="72" a="1"/>
  <c r="D161" i="72" a="1"/>
  <c r="H155" i="72" a="1"/>
  <c r="C151" i="72" a="1"/>
  <c r="D145" i="72" a="1"/>
  <c r="H139" i="72" a="1"/>
  <c r="C135" i="72" a="1"/>
  <c r="D129" i="72" a="1"/>
  <c r="H123" i="72" a="1"/>
  <c r="C154" i="72" a="1"/>
  <c r="D148" i="72" a="1"/>
  <c r="H142" i="72" a="1"/>
  <c r="C138" i="72" a="1"/>
  <c r="D132" i="72" a="1"/>
  <c r="H126" i="72" a="1"/>
  <c r="H121" i="72" a="1"/>
  <c r="C117" i="72" a="1"/>
  <c r="D111" i="72" a="1"/>
  <c r="H105" i="72" a="1"/>
  <c r="C101" i="72" a="1"/>
  <c r="D95" i="72" a="1"/>
  <c r="C120" i="72" a="1"/>
  <c r="D114" i="72" a="1"/>
  <c r="H108" i="72" a="1"/>
  <c r="C104" i="72" a="1"/>
  <c r="D98" i="72" a="1"/>
  <c r="H92" i="72" a="1"/>
  <c r="C89" i="72" a="1"/>
  <c r="D84" i="72" a="1"/>
  <c r="H78" i="72" a="1"/>
  <c r="C74" i="72" a="1"/>
  <c r="D69" i="72" a="1"/>
  <c r="H65" i="72" a="1"/>
  <c r="C63" i="72" a="1"/>
  <c r="D60" i="72" a="1"/>
  <c r="H54" i="72" a="1"/>
  <c r="C50" i="72" a="1"/>
  <c r="D44" i="72" a="1"/>
  <c r="H38" i="72" a="1"/>
  <c r="C34" i="72" a="1"/>
  <c r="D28" i="72" a="1"/>
  <c r="H91" i="72" a="1"/>
  <c r="C85" i="72" a="1"/>
  <c r="D79" i="72" a="1"/>
  <c r="H73" i="72" a="1"/>
  <c r="C68" i="72" a="1"/>
  <c r="D55" i="72" a="1"/>
  <c r="H49" i="72" a="1"/>
  <c r="C45" i="72" a="1"/>
  <c r="D39" i="72" a="1"/>
  <c r="D33" i="72" a="1"/>
  <c r="C23" i="72" a="1"/>
  <c r="D18" i="72" a="1"/>
  <c r="H12" i="72" a="1"/>
  <c r="C29" i="72" a="1"/>
  <c r="H19" i="72" a="1"/>
  <c r="C15" i="72" a="1"/>
  <c r="D209" i="70" a="1"/>
  <c r="H203" i="70" a="1"/>
  <c r="C206" i="70" a="1"/>
  <c r="D201" i="70" a="1"/>
  <c r="H195" i="70" a="1"/>
  <c r="C200" i="70" a="1"/>
  <c r="D194" i="70" a="1"/>
  <c r="H188" i="70" a="1"/>
  <c r="C184" i="70" a="1"/>
  <c r="D178" i="70" a="1"/>
  <c r="H189" i="70" a="1"/>
  <c r="C185" i="70" a="1"/>
  <c r="D179" i="70" a="1"/>
  <c r="H173" i="70" a="1"/>
  <c r="C169" i="70" a="1"/>
  <c r="D163" i="70" a="1"/>
  <c r="H157" i="70" a="1"/>
  <c r="C172" i="70" a="1"/>
  <c r="D166" i="70" a="1"/>
  <c r="H160" i="70" a="1"/>
  <c r="C156" i="70" a="1"/>
  <c r="D151" i="70" a="1"/>
  <c r="H145" i="70" a="1"/>
  <c r="C141" i="70" a="1"/>
  <c r="D135" i="70" a="1"/>
  <c r="H129" i="70" a="1"/>
  <c r="C125" i="70" a="1"/>
  <c r="D150" i="70" a="1"/>
  <c r="H144" i="70" a="1"/>
  <c r="C140" i="70" a="1"/>
  <c r="D134" i="70" a="1"/>
  <c r="H128" i="70" a="1"/>
  <c r="C124" i="70" a="1"/>
  <c r="H119" i="70" a="1"/>
  <c r="C115" i="70" a="1"/>
  <c r="D109" i="70" a="1"/>
  <c r="H103" i="70" a="1"/>
  <c r="C99" i="70" a="1"/>
  <c r="D93" i="70" a="1"/>
  <c r="H123" i="70" a="1"/>
  <c r="H116" i="70" a="1"/>
  <c r="C112" i="70" a="1"/>
  <c r="D106" i="70" a="1"/>
  <c r="H100" i="70" a="1"/>
  <c r="C96" i="70" a="1"/>
  <c r="D90" i="70" a="1"/>
  <c r="D85" i="70" a="1"/>
  <c r="H79" i="70" a="1"/>
  <c r="C75" i="70" a="1"/>
  <c r="D68" i="70" a="1"/>
  <c r="H55" i="70" a="1"/>
  <c r="C51" i="70" a="1"/>
  <c r="D45" i="70" a="1"/>
  <c r="D88" i="70" a="1"/>
  <c r="D82" i="70" a="1"/>
  <c r="H76" i="70" a="1"/>
  <c r="C72" i="70" a="1"/>
  <c r="D67" i="70" a="1"/>
  <c r="H64" i="70" a="1"/>
  <c r="C62" i="70" a="1"/>
  <c r="D58" i="70" a="1"/>
  <c r="H52" i="70" a="1"/>
  <c r="C48" i="70" a="1"/>
  <c r="D42" i="70" a="1"/>
  <c r="H36" i="70" a="1"/>
  <c r="C32" i="70" a="1"/>
  <c r="D26" i="70" a="1"/>
  <c r="H39" i="70" a="1"/>
  <c r="D29" i="70" a="1"/>
  <c r="C21" i="70" a="1"/>
  <c r="D15" i="70" a="1"/>
  <c r="D39" i="70" a="1"/>
  <c r="C29" i="70" a="1"/>
  <c r="H18" i="70" a="1"/>
  <c r="C14" i="70" a="1"/>
  <c r="C123" i="70" a="1"/>
  <c r="D116" i="70" a="1"/>
  <c r="H110" i="70" a="1"/>
  <c r="C106" i="70" a="1"/>
  <c r="D100" i="70" a="1"/>
  <c r="H94" i="70" a="1"/>
  <c r="C90" i="70" a="1"/>
  <c r="C85" i="70" a="1"/>
  <c r="D79" i="70" a="1"/>
  <c r="H73" i="70" a="1"/>
  <c r="C68" i="70" a="1"/>
  <c r="D55" i="70" a="1"/>
  <c r="H49" i="70" a="1"/>
  <c r="C45" i="70" a="1"/>
  <c r="H86" i="70" a="1"/>
  <c r="C82" i="70" a="1"/>
  <c r="D76" i="70" a="1"/>
  <c r="H70" i="70" a="1"/>
  <c r="C67" i="70" a="1"/>
  <c r="D64" i="70" a="1"/>
  <c r="H61" i="70" a="1"/>
  <c r="C58" i="70" a="1"/>
  <c r="D52" i="70" a="1"/>
  <c r="H46" i="70" a="1"/>
  <c r="C42" i="70" a="1"/>
  <c r="D36" i="70" a="1"/>
  <c r="H30" i="70" a="1"/>
  <c r="C26" i="70" a="1"/>
  <c r="C39" i="70" a="1"/>
  <c r="H27" i="70" a="1"/>
  <c r="H19" i="70" a="1"/>
  <c r="C15" i="70" a="1"/>
  <c r="H37" i="70" a="1"/>
  <c r="D27" i="70" a="1"/>
  <c r="D18" i="70" a="1"/>
  <c r="H12" i="70" a="1"/>
  <c r="H206" i="80" a="1"/>
  <c r="C195" i="80" a="1"/>
  <c r="D187" i="80" a="1"/>
  <c r="H168" i="80" a="1"/>
  <c r="C167" i="80" a="1"/>
  <c r="D145" i="80" a="1"/>
  <c r="H156" i="80" a="1"/>
  <c r="H72" i="84" a="1"/>
  <c r="C60" i="84" a="1"/>
  <c r="D38" i="84" a="1"/>
  <c r="C39" i="84" a="1"/>
  <c r="D13" i="84" a="1"/>
  <c r="D26" i="84" a="1"/>
  <c r="C205" i="82" a="1"/>
  <c r="D200" i="82" a="1"/>
  <c r="C180" i="82" a="1"/>
  <c r="C175" i="82" a="1"/>
  <c r="D172" i="82" a="1"/>
  <c r="H150" i="82" a="1"/>
  <c r="C130" i="82" a="1"/>
  <c r="D143" i="82" a="1"/>
  <c r="H120" i="82" a="1"/>
  <c r="C100" i="82" a="1"/>
  <c r="D115" i="82" a="1"/>
  <c r="H93" i="82" a="1"/>
  <c r="C72" i="82" a="1"/>
  <c r="D58" i="82" a="1"/>
  <c r="H36" i="82" a="1"/>
  <c r="C83" i="82" a="1"/>
  <c r="D53" i="82" a="1"/>
  <c r="H31" i="82" a="1"/>
  <c r="D19" i="82" a="1"/>
  <c r="H204" i="80" a="1"/>
  <c r="C193" i="80" a="1"/>
  <c r="D185" i="80" a="1"/>
  <c r="H166" i="80" a="1"/>
  <c r="C165" i="80" a="1"/>
  <c r="C149" i="80" a="1"/>
  <c r="H137" i="80" a="1"/>
  <c r="D127" i="80" a="1"/>
  <c r="C150" i="80" a="1"/>
  <c r="C140" i="80" a="1"/>
  <c r="H128" i="80" a="1"/>
  <c r="D119" i="80" a="1"/>
  <c r="C109" i="80" a="1"/>
  <c r="H97" i="80" a="1"/>
  <c r="D87" i="80" a="1"/>
  <c r="C114" i="80" a="1"/>
  <c r="H102" i="80" a="1"/>
  <c r="D92" i="80" a="1"/>
  <c r="H81" i="80" a="1"/>
  <c r="D71" i="80" a="1"/>
  <c r="C53" i="80" a="1"/>
  <c r="H41" i="80" a="1"/>
  <c r="H78" i="80" a="1"/>
  <c r="D69" i="80" a="1"/>
  <c r="C63" i="80" a="1"/>
  <c r="H54" i="80" a="1"/>
  <c r="D44" i="80" a="1"/>
  <c r="C34" i="80" a="1"/>
  <c r="H22" i="80" a="1"/>
  <c r="C25" i="80" a="1"/>
  <c r="B10" i="80" a="1"/>
  <c r="C19" i="80" a="1"/>
  <c r="H207" i="78" a="1"/>
  <c r="D204" i="78" a="1"/>
  <c r="C194" i="78" a="1"/>
  <c r="H192" i="78" a="1"/>
  <c r="D182" i="78" a="1"/>
  <c r="C187" i="78" a="1"/>
  <c r="D176" i="78" a="1"/>
  <c r="H164" i="78" a="1"/>
  <c r="C175" i="78" a="1"/>
  <c r="H163" i="78" a="1"/>
  <c r="C153" i="78" a="1"/>
  <c r="H141" i="78" a="1"/>
  <c r="D131" i="78" a="1"/>
  <c r="D154" i="78" a="1"/>
  <c r="C144" i="78" a="1"/>
  <c r="H132" i="78" a="1"/>
  <c r="C123" i="78" a="1"/>
  <c r="H111" i="78" a="1"/>
  <c r="D101" i="78" a="1"/>
  <c r="C91" i="78" a="1"/>
  <c r="D114" i="78" a="1"/>
  <c r="C104" i="78" a="1"/>
  <c r="H92" i="78" a="1"/>
  <c r="H81" i="78" a="1"/>
  <c r="D71" i="78" a="1"/>
  <c r="C53" i="78" a="1"/>
  <c r="H41" i="78" a="1"/>
  <c r="H84" i="78" a="1"/>
  <c r="D74" i="78" a="1"/>
  <c r="C66" i="78" a="1"/>
  <c r="H60" i="78" a="1"/>
  <c r="D50" i="78" a="1"/>
  <c r="C40" i="78" a="1"/>
  <c r="H28" i="78" a="1"/>
  <c r="H25" i="78" a="1"/>
  <c r="C14" i="78" a="1"/>
  <c r="C23" i="78" a="1"/>
  <c r="H11" i="78" a="1"/>
  <c r="D208" i="76" a="1"/>
  <c r="C199" i="76" a="1"/>
  <c r="H196" i="76" a="1"/>
  <c r="H138" i="80" a="1"/>
  <c r="D128" i="80" a="1"/>
  <c r="C119" i="80" a="1"/>
  <c r="H107" i="80" a="1"/>
  <c r="D97" i="80" a="1"/>
  <c r="C87" i="80" a="1"/>
  <c r="H112" i="80" a="1"/>
  <c r="D102" i="80" a="1"/>
  <c r="C92" i="80" a="1"/>
  <c r="D81" i="80" a="1"/>
  <c r="C71" i="80" a="1"/>
  <c r="H51" i="80" a="1"/>
  <c r="D41" i="80" a="1"/>
  <c r="D78" i="80" a="1"/>
  <c r="C69" i="80" a="1"/>
  <c r="H62" i="80" a="1"/>
  <c r="D54" i="80" a="1"/>
  <c r="C44" i="80" a="1"/>
  <c r="H32" i="80" a="1"/>
  <c r="D22" i="80" a="1"/>
  <c r="D23" i="80" a="1"/>
  <c r="D37" i="80" a="1"/>
  <c r="H17" i="80" a="1"/>
  <c r="D207" i="78" a="1"/>
  <c r="C204" i="78" a="1"/>
  <c r="H201" i="78" a="1"/>
  <c r="D192" i="78" a="1"/>
  <c r="C182" i="78" a="1"/>
  <c r="H185" i="78" a="1"/>
  <c r="H174" i="78" a="1"/>
  <c r="D164" i="78" a="1"/>
  <c r="H173" i="78" a="1"/>
  <c r="D163" i="78" a="1"/>
  <c r="H151" i="78" a="1"/>
  <c r="D141" i="78" a="1"/>
  <c r="C131" i="78" a="1"/>
  <c r="C154" i="78" a="1"/>
  <c r="H142" i="78" a="1"/>
  <c r="D132" i="78" a="1"/>
  <c r="H121" i="78" a="1"/>
  <c r="D111" i="78" a="1"/>
  <c r="C101" i="78" a="1"/>
  <c r="H89" i="78" a="1"/>
  <c r="C114" i="78" a="1"/>
  <c r="H102" i="78" a="1"/>
  <c r="D92" i="78" a="1"/>
  <c r="D81" i="78" a="1"/>
  <c r="C71" i="78" a="1"/>
  <c r="H51" i="78" a="1"/>
  <c r="D41" i="78" a="1"/>
  <c r="D84" i="78" a="1"/>
  <c r="H78" i="78" a="1"/>
  <c r="C74" i="78" a="1"/>
  <c r="D69" i="78" a="1"/>
  <c r="H65" i="78" a="1"/>
  <c r="C63" i="78" a="1"/>
  <c r="D60" i="78" a="1"/>
  <c r="H54" i="78" a="1"/>
  <c r="C50" i="78" a="1"/>
  <c r="D44" i="78" a="1"/>
  <c r="H38" i="78" a="1"/>
  <c r="C34" i="78" a="1"/>
  <c r="D28" i="78" a="1"/>
  <c r="D35" i="78" a="1"/>
  <c r="C25" i="78" a="1"/>
  <c r="D18" i="78" a="1"/>
  <c r="H12" i="78" a="1"/>
  <c r="C31" i="78" a="1"/>
  <c r="H21" i="78" a="1"/>
  <c r="C17" i="78" a="1"/>
  <c r="D11" i="78" a="1"/>
  <c r="H205" i="76" a="1"/>
  <c r="C208" i="76" a="1"/>
  <c r="D202" i="76" a="1"/>
  <c r="H197" i="76" a="1"/>
  <c r="C193" i="76" a="1"/>
  <c r="D196" i="76" a="1"/>
  <c r="H189" i="76" a="1"/>
  <c r="C185" i="76" a="1"/>
  <c r="D179" i="76" a="1"/>
  <c r="H190" i="76" a="1"/>
  <c r="C186" i="76" a="1"/>
  <c r="D180" i="76" a="1"/>
  <c r="H175" i="76" a="1"/>
  <c r="C171" i="76" a="1"/>
  <c r="D165" i="76" a="1"/>
  <c r="H159" i="76" a="1"/>
  <c r="C172" i="76" a="1"/>
  <c r="D166" i="76" a="1"/>
  <c r="H160" i="76" a="1"/>
  <c r="C155" i="76" a="1"/>
  <c r="D149" i="76" a="1"/>
  <c r="H143" i="76" a="1"/>
  <c r="C139" i="76" a="1"/>
  <c r="D133" i="76" a="1"/>
  <c r="H127" i="76" a="1"/>
  <c r="C156" i="76" a="1"/>
  <c r="D150" i="76" a="1"/>
  <c r="H144" i="76" a="1"/>
  <c r="C140" i="76" a="1"/>
  <c r="D134" i="76" a="1"/>
  <c r="H128" i="76" a="1"/>
  <c r="D123" i="76" a="1"/>
  <c r="H117" i="76" a="1"/>
  <c r="C113" i="76" a="1"/>
  <c r="D107" i="76" a="1"/>
  <c r="H101" i="76" a="1"/>
  <c r="C97" i="76" a="1"/>
  <c r="D91" i="76" a="1"/>
  <c r="D122" i="76" a="1"/>
  <c r="H116" i="76" a="1"/>
  <c r="C112" i="76" a="1"/>
  <c r="D106" i="76" a="1"/>
  <c r="H100" i="76" a="1"/>
  <c r="C96" i="76" a="1"/>
  <c r="D90" i="76" a="1"/>
  <c r="D84" i="76" a="1"/>
  <c r="H78" i="76" a="1"/>
  <c r="C74" i="76" a="1"/>
  <c r="D69" i="76" a="1"/>
  <c r="H65" i="76" a="1"/>
  <c r="C63" i="76" a="1"/>
  <c r="D60" i="76" a="1"/>
  <c r="H54" i="76" a="1"/>
  <c r="C50" i="76" a="1"/>
  <c r="D44" i="76" a="1"/>
  <c r="H38" i="76" a="1"/>
  <c r="C34" i="76" a="1"/>
  <c r="D28" i="76" a="1"/>
  <c r="C90" i="76" a="1"/>
  <c r="D85" i="76" a="1"/>
  <c r="H79" i="76" a="1"/>
  <c r="C75" i="76" a="1"/>
  <c r="D68" i="76" a="1"/>
  <c r="H55" i="76" a="1"/>
  <c r="C51" i="76" a="1"/>
  <c r="D45" i="76" a="1"/>
  <c r="H39" i="76" a="1"/>
  <c r="C35" i="76" a="1"/>
  <c r="D29" i="76" a="1"/>
  <c r="C21" i="76" a="1"/>
  <c r="D15" i="76" a="1"/>
  <c r="H27" i="76" a="1"/>
  <c r="H20" i="76" a="1"/>
  <c r="C16" i="76" a="1"/>
  <c r="H209" i="74" a="1"/>
  <c r="C205" i="74" a="1"/>
  <c r="D206" i="74" a="1"/>
  <c r="H201" i="74" a="1"/>
  <c r="C197" i="74" a="1"/>
  <c r="D200" i="74" a="1"/>
  <c r="H194" i="74" a="1"/>
  <c r="C189" i="74" a="1"/>
  <c r="H177" i="74" a="1"/>
  <c r="D184" i="74" a="1"/>
  <c r="C175" i="74" a="1"/>
  <c r="H163" i="74" a="1"/>
  <c r="D172" i="74" a="1"/>
  <c r="C162" i="74" a="1"/>
  <c r="H151" i="74" a="1"/>
  <c r="D141" i="74" a="1"/>
  <c r="C131" i="74" a="1"/>
  <c r="H152" i="74" a="1"/>
  <c r="D142" i="74" a="1"/>
  <c r="C132" i="74" a="1"/>
  <c r="H121" i="74" a="1"/>
  <c r="D111" i="74" a="1"/>
  <c r="C101" i="74" a="1"/>
  <c r="H89" i="74" a="1"/>
  <c r="D114" i="74" a="1"/>
  <c r="C104" i="74" a="1"/>
  <c r="H92" i="74" a="1"/>
  <c r="H81" i="74" a="1"/>
  <c r="D71" i="74" a="1"/>
  <c r="C53" i="74" a="1"/>
  <c r="H41" i="74" a="1"/>
  <c r="C84" i="74" a="1"/>
  <c r="H72" i="74" a="1"/>
  <c r="D65" i="74" a="1"/>
  <c r="C60" i="74" a="1"/>
  <c r="H48" i="74" a="1"/>
  <c r="D38" i="74" a="1"/>
  <c r="C28" i="74" a="1"/>
  <c r="H25" i="74" a="1"/>
  <c r="C14" i="74" a="1"/>
  <c r="D19" i="74" a="1"/>
  <c r="C209" i="72" a="1"/>
  <c r="H204" i="72" a="1"/>
  <c r="D194" i="72" a="1"/>
  <c r="C193" i="72" a="1"/>
  <c r="H182" i="72" a="1"/>
  <c r="D187" i="72" a="1"/>
  <c r="C177" i="72" a="1"/>
  <c r="D166" i="72" a="1"/>
  <c r="D175" i="72" a="1"/>
  <c r="C165" i="72" a="1"/>
  <c r="H153" i="72" a="1"/>
  <c r="D143" i="72" a="1"/>
  <c r="C133" i="72" a="1"/>
  <c r="H156" i="72" a="1"/>
  <c r="D146" i="72" a="1"/>
  <c r="C136" i="72" a="1"/>
  <c r="H124" i="72" a="1"/>
  <c r="C115" i="72" a="1"/>
  <c r="H103" i="72" a="1"/>
  <c r="D93" i="72" a="1"/>
  <c r="D112" i="72" a="1"/>
  <c r="C102" i="72" a="1"/>
  <c r="H90" i="72" a="1"/>
  <c r="D82" i="72" a="1"/>
  <c r="C72" i="72" a="1"/>
  <c r="H64" i="72" a="1"/>
  <c r="D58" i="72" a="1"/>
  <c r="C48" i="72" a="1"/>
  <c r="H36" i="72" a="1"/>
  <c r="D26" i="72" a="1"/>
  <c r="C83" i="72" a="1"/>
  <c r="H71" i="72" a="1"/>
  <c r="D53" i="72" a="1"/>
  <c r="C43" i="72" a="1"/>
  <c r="D29" i="72" a="1"/>
  <c r="D16" i="72" a="1"/>
  <c r="C25" i="72" a="1"/>
  <c r="C13" i="72" a="1"/>
  <c r="H208" i="70" a="1"/>
  <c r="D199" i="70" a="1"/>
  <c r="C198" i="70" a="1"/>
  <c r="H186" i="70" a="1"/>
  <c r="D176" i="70" a="1"/>
  <c r="C183" i="70" a="1"/>
  <c r="H171" i="70" a="1"/>
  <c r="D161" i="70" a="1"/>
  <c r="C170" i="70" a="1"/>
  <c r="H158" i="70" a="1"/>
  <c r="D149" i="70" a="1"/>
  <c r="C139" i="70" a="1"/>
  <c r="H127" i="70" a="1"/>
  <c r="D148" i="70" a="1"/>
  <c r="C138" i="70" a="1"/>
  <c r="H126" i="70" a="1"/>
  <c r="H117" i="70" a="1"/>
  <c r="D107" i="70" a="1"/>
  <c r="C97" i="70" a="1"/>
  <c r="C183" i="76" a="1"/>
  <c r="H188" i="76" a="1"/>
  <c r="D178" i="76" a="1"/>
  <c r="C169" i="76" a="1"/>
  <c r="H174" i="76" a="1"/>
  <c r="D164" i="76" a="1"/>
  <c r="C153" i="76" a="1"/>
  <c r="H141" i="76" a="1"/>
  <c r="D131" i="76" a="1"/>
  <c r="C154" i="76" a="1"/>
  <c r="H142" i="76" a="1"/>
  <c r="D132" i="76" a="1"/>
  <c r="D121" i="76" a="1"/>
  <c r="C111" i="76" a="1"/>
  <c r="H99" i="76" a="1"/>
  <c r="C125" i="76" a="1"/>
  <c r="H114" i="76" a="1"/>
  <c r="D104" i="76" a="1"/>
  <c r="C94" i="76" a="1"/>
  <c r="D82" i="76" a="1"/>
  <c r="C72" i="76" a="1"/>
  <c r="C86" i="84" a="1"/>
  <c r="C204" i="84" a="1"/>
  <c r="H164" i="84" a="1"/>
  <c r="C125" i="84" a="1"/>
  <c r="D82" i="84" a="1"/>
  <c r="D23" i="84" a="1"/>
  <c r="C190" i="82" a="1"/>
  <c r="C140" i="82" a="1"/>
  <c r="D88" i="82" a="1"/>
  <c r="H46" i="82" a="1"/>
  <c r="H13" i="82" a="1"/>
  <c r="D174" i="80" a="1"/>
  <c r="D78" i="84" a="1"/>
  <c r="C19" i="84" a="1"/>
  <c r="H184" i="82" a="1"/>
  <c r="H134" i="82" a="1"/>
  <c r="C121" i="82" a="1"/>
  <c r="D42" i="82" a="1"/>
  <c r="H29" i="82" a="1"/>
  <c r="D172" i="80" a="1"/>
  <c r="H129" i="80" a="1"/>
  <c r="H121" i="80" a="1"/>
  <c r="D116" i="80" a="1"/>
  <c r="H73" i="80" a="1"/>
  <c r="H70" i="80" a="1"/>
  <c r="D36" i="80" a="1"/>
  <c r="C23" i="80" a="1"/>
  <c r="C195" i="78" a="1"/>
  <c r="C168" i="78" a="1"/>
  <c r="C145" i="78" a="1"/>
  <c r="C136" i="78" a="1"/>
  <c r="D93" i="78" a="1"/>
  <c r="C85" i="78" a="1"/>
  <c r="C88" i="78" a="1"/>
  <c r="H52" i="78" a="1"/>
  <c r="D16" i="78" a="1"/>
  <c r="D201" i="76" a="1"/>
  <c r="D121" i="80" a="1"/>
  <c r="C116" i="80" a="1"/>
  <c r="D73" i="80" a="1"/>
  <c r="D70" i="80" a="1"/>
  <c r="C36" i="80" a="1"/>
  <c r="D21" i="80" a="1"/>
  <c r="H193" i="78" a="1"/>
  <c r="H166" i="78" a="1"/>
  <c r="H143" i="78" a="1"/>
  <c r="H134" i="78" a="1"/>
  <c r="C93" i="78" a="1"/>
  <c r="H83" i="78" a="1"/>
  <c r="H86" i="78" a="1"/>
  <c r="D66" i="78" a="1"/>
  <c r="H50" i="78" a="1"/>
  <c r="C30" i="78" a="1"/>
  <c r="D14" i="78" a="1"/>
  <c r="C13" i="78" a="1"/>
  <c r="D199" i="76" a="1"/>
  <c r="H185" i="76" a="1"/>
  <c r="C182" i="76" a="1"/>
  <c r="D161" i="76" a="1"/>
  <c r="H155" i="76" a="1"/>
  <c r="C135" i="76" a="1"/>
  <c r="D146" i="76" a="1"/>
  <c r="D125" i="76" a="1"/>
  <c r="D103" i="76" a="1"/>
  <c r="D118" i="76" a="1"/>
  <c r="H96" i="76" a="1"/>
  <c r="H74" i="76" a="1"/>
  <c r="C61" i="76" a="1"/>
  <c r="D40" i="76" a="1"/>
  <c r="C87" i="76" a="1"/>
  <c r="D57" i="76" a="1"/>
  <c r="H35" i="76" a="1"/>
  <c r="D11" i="76" a="1"/>
  <c r="H205" i="74" a="1"/>
  <c r="C193" i="74" a="1"/>
  <c r="D179" i="74" a="1"/>
  <c r="H175" i="74" a="1"/>
  <c r="C174" i="74" a="1"/>
  <c r="H162" i="74" a="1"/>
  <c r="D153" i="74" a="1"/>
  <c r="C143" i="74" a="1"/>
  <c r="H131" i="74" a="1"/>
  <c r="D154" i="74" a="1"/>
  <c r="C144" i="74" a="1"/>
  <c r="H132" i="74" a="1"/>
  <c r="D122" i="74" a="1"/>
  <c r="C113" i="74" a="1"/>
  <c r="H101" i="74" a="1"/>
  <c r="D91" i="74" a="1"/>
  <c r="C116" i="74" a="1"/>
  <c r="H104" i="74" a="1"/>
  <c r="D94" i="74" a="1"/>
  <c r="D83" i="74" a="1"/>
  <c r="C73" i="74" a="1"/>
  <c r="H53" i="74" a="1"/>
  <c r="D43" i="74" a="1"/>
  <c r="H84" i="74" a="1"/>
  <c r="D74" i="74" a="1"/>
  <c r="C66" i="74" a="1"/>
  <c r="H60" i="74" a="1"/>
  <c r="D50" i="74" a="1"/>
  <c r="C40" i="74" a="1"/>
  <c r="H28" i="74" a="1"/>
  <c r="C29" i="74" a="1"/>
  <c r="H14" i="74" a="1"/>
  <c r="D21" i="74" a="1"/>
  <c r="H209" i="72" a="1"/>
  <c r="D206" i="72" a="1"/>
  <c r="C196" i="72" a="1"/>
  <c r="H193" i="72" a="1"/>
  <c r="D184" i="72" a="1"/>
  <c r="C189" i="72" a="1"/>
  <c r="H177" i="72" a="1"/>
  <c r="C168" i="72" a="1"/>
  <c r="D176" i="72" a="1"/>
  <c r="H165" i="72" a="1"/>
  <c r="D155" i="72" a="1"/>
  <c r="C145" i="72" a="1"/>
  <c r="H133" i="72" a="1"/>
  <c r="D123" i="72" a="1"/>
  <c r="C148" i="72" a="1"/>
  <c r="H136" i="72" a="1"/>
  <c r="D126" i="72" a="1"/>
  <c r="H115" i="72" a="1"/>
  <c r="D105" i="72" a="1"/>
  <c r="C95" i="72" a="1"/>
  <c r="C114" i="72" a="1"/>
  <c r="H102" i="72" a="1"/>
  <c r="D92" i="72" a="1"/>
  <c r="C84" i="72" a="1"/>
  <c r="H72" i="72" a="1"/>
  <c r="D65" i="72" a="1"/>
  <c r="C60" i="72" a="1"/>
  <c r="H48" i="72" a="1"/>
  <c r="D38" i="72" a="1"/>
  <c r="C28" i="72" a="1"/>
  <c r="H83" i="72" a="1"/>
  <c r="D73" i="72" a="1"/>
  <c r="C55" i="72" a="1"/>
  <c r="H43" i="72" a="1"/>
  <c r="H31" i="72" a="1"/>
  <c r="C18" i="72" a="1"/>
  <c r="D27" i="72" a="1"/>
  <c r="H13" i="72" a="1"/>
  <c r="D203" i="70" a="1"/>
  <c r="C201" i="70" a="1"/>
  <c r="H198" i="70" a="1"/>
  <c r="D188" i="70" a="1"/>
  <c r="C178" i="70" a="1"/>
  <c r="H183" i="70" a="1"/>
  <c r="D173" i="70" a="1"/>
  <c r="C163" i="70" a="1"/>
  <c r="H170" i="70" a="1"/>
  <c r="D160" i="70" a="1"/>
  <c r="C151" i="70" a="1"/>
  <c r="H139" i="70" a="1"/>
  <c r="D129" i="70" a="1"/>
  <c r="C150" i="70" a="1"/>
  <c r="H138" i="70" a="1"/>
  <c r="D128" i="70" a="1"/>
  <c r="D119" i="70" a="1"/>
  <c r="C109" i="70" a="1"/>
  <c r="H97" i="70" a="1"/>
  <c r="H183" i="76" a="1"/>
  <c r="D190" i="76" a="1"/>
  <c r="C180" i="76" a="1"/>
  <c r="H169" i="76" a="1"/>
  <c r="D159" i="76" a="1"/>
  <c r="C166" i="76" a="1"/>
  <c r="H153" i="76" a="1"/>
  <c r="D143" i="76" a="1"/>
  <c r="C133" i="76" a="1"/>
  <c r="H154" i="76" a="1"/>
  <c r="D144" i="76" a="1"/>
  <c r="C134" i="76" a="1"/>
  <c r="C123" i="76" a="1"/>
  <c r="H111" i="76" a="1"/>
  <c r="D101" i="76" a="1"/>
  <c r="C91" i="76" a="1"/>
  <c r="D116" i="76" a="1"/>
  <c r="C106" i="76" a="1"/>
  <c r="H94" i="76" a="1"/>
  <c r="C84" i="76" a="1"/>
  <c r="H72" i="76" a="1"/>
  <c r="D65" i="76" a="1"/>
  <c r="C60" i="76" a="1"/>
  <c r="H48" i="76" a="1"/>
  <c r="D38" i="76" a="1"/>
  <c r="C28" i="76" a="1"/>
  <c r="C85" i="76" a="1"/>
  <c r="H73" i="76" a="1"/>
  <c r="D55" i="76" a="1"/>
  <c r="C45" i="76" a="1"/>
  <c r="H33" i="76" a="1"/>
  <c r="H19" i="76" a="1"/>
  <c r="C27" i="76" a="1"/>
  <c r="H14" i="76" a="1"/>
  <c r="H203" i="74" a="1"/>
  <c r="D201" i="74" a="1"/>
  <c r="C200" i="74" a="1"/>
  <c r="H187" i="74" a="1"/>
  <c r="D177" i="74" a="1"/>
  <c r="C184" i="74" a="1"/>
  <c r="H173" i="74" a="1"/>
  <c r="D163" i="74" a="1"/>
  <c r="C172" i="74" a="1"/>
  <c r="H160" i="74" a="1"/>
  <c r="D151" i="74" a="1"/>
  <c r="C141" i="74" a="1"/>
  <c r="H129" i="74" a="1"/>
  <c r="D152" i="74" a="1"/>
  <c r="C142" i="74" a="1"/>
  <c r="H130" i="74" a="1"/>
  <c r="D121" i="74" a="1"/>
  <c r="C111" i="74" a="1"/>
  <c r="H99" i="74" a="1"/>
  <c r="D89" i="74" a="1"/>
  <c r="C114" i="74" a="1"/>
  <c r="H102" i="74" a="1"/>
  <c r="D92" i="74" a="1"/>
  <c r="D81" i="74" a="1"/>
  <c r="C71" i="74" a="1"/>
  <c r="H51" i="74" a="1"/>
  <c r="D41" i="74" a="1"/>
  <c r="H82" i="74" a="1"/>
  <c r="D72" i="74" a="1"/>
  <c r="C65" i="74" a="1"/>
  <c r="H58" i="74" a="1"/>
  <c r="D48" i="74" a="1"/>
  <c r="C38" i="74" a="1"/>
  <c r="H26" i="74" a="1"/>
  <c r="C25" i="74" a="1"/>
  <c r="H12" i="74" a="1"/>
  <c r="C19" i="74" a="1"/>
  <c r="H207" i="72" a="1"/>
  <c r="D204" i="72" a="1"/>
  <c r="C194" i="72" a="1"/>
  <c r="H192" i="72" a="1"/>
  <c r="D182" i="72" a="1"/>
  <c r="C187" i="72" a="1"/>
  <c r="H176" i="72" a="1"/>
  <c r="C166" i="72" a="1"/>
  <c r="C175" i="72" a="1"/>
  <c r="H163" i="72" a="1"/>
  <c r="D153" i="72" a="1"/>
  <c r="C143" i="72" a="1"/>
  <c r="H131" i="72" a="1"/>
  <c r="D156" i="72" a="1"/>
  <c r="C146" i="72" a="1"/>
  <c r="H134" i="72" a="1"/>
  <c r="D124" i="72" a="1"/>
  <c r="H113" i="72" a="1"/>
  <c r="D103" i="72" a="1"/>
  <c r="C93" i="72" a="1"/>
  <c r="C112" i="72" a="1"/>
  <c r="H100" i="72" a="1"/>
  <c r="D90" i="72" a="1"/>
  <c r="C82" i="72" a="1"/>
  <c r="H70" i="72" a="1"/>
  <c r="D64" i="72" a="1"/>
  <c r="C58" i="72" a="1"/>
  <c r="H46" i="72" a="1"/>
  <c r="D36" i="72" a="1"/>
  <c r="C26" i="72" a="1"/>
  <c r="H81" i="72" a="1"/>
  <c r="D71" i="72" a="1"/>
  <c r="C53" i="72" a="1"/>
  <c r="H41" i="72" a="1"/>
  <c r="H27" i="72" a="1"/>
  <c r="C16" i="72" a="1"/>
  <c r="D23" i="72" a="1"/>
  <c r="H11" i="72" a="1"/>
  <c r="D208" i="70" a="1"/>
  <c r="C199" i="70" a="1"/>
  <c r="H196" i="70" a="1"/>
  <c r="D186" i="70" a="1"/>
  <c r="C176" i="70" a="1"/>
  <c r="H181" i="70" a="1"/>
  <c r="D171" i="70" a="1"/>
  <c r="C161" i="70" a="1"/>
  <c r="H168" i="70" a="1"/>
  <c r="D158" i="70" a="1"/>
  <c r="C149" i="70" a="1"/>
  <c r="H137" i="70" a="1"/>
  <c r="D127" i="70" a="1"/>
  <c r="C148" i="70" a="1"/>
  <c r="H136" i="70" a="1"/>
  <c r="D126" i="70" a="1"/>
  <c r="D117" i="70" a="1"/>
  <c r="C107" i="70" a="1"/>
  <c r="H95" i="70" a="1"/>
  <c r="C120" i="70" a="1"/>
  <c r="H108" i="70" a="1"/>
  <c r="D98" i="70" a="1"/>
  <c r="H87" i="70" a="1"/>
  <c r="D77" i="70" a="1"/>
  <c r="C59" i="70" a="1"/>
  <c r="H47" i="70" a="1"/>
  <c r="H84" i="70" a="1"/>
  <c r="D74" i="70" a="1"/>
  <c r="C66" i="70" a="1"/>
  <c r="H60" i="70" a="1"/>
  <c r="D50" i="70" a="1"/>
  <c r="C40" i="70" a="1"/>
  <c r="H28" i="70" a="1"/>
  <c r="C35" i="70" a="1"/>
  <c r="H17" i="70" a="1"/>
  <c r="H33" i="70" a="1"/>
  <c r="D16" i="70" a="1"/>
  <c r="H118" i="70" a="1"/>
  <c r="D108" i="70" a="1"/>
  <c r="C98" i="70" a="1"/>
  <c r="D87" i="70" a="1"/>
  <c r="C77" i="70" a="1"/>
  <c r="H57" i="70" a="1"/>
  <c r="D47" i="70" a="1"/>
  <c r="D84" i="70" a="1"/>
  <c r="C74" i="70" a="1"/>
  <c r="H65" i="70" a="1"/>
  <c r="D60" i="70" a="1"/>
  <c r="C50" i="70" a="1"/>
  <c r="H38" i="70" a="1"/>
  <c r="D28" i="70" a="1"/>
  <c r="D33" i="70" a="1"/>
  <c r="D17" i="70" a="1"/>
  <c r="C33" i="70" a="1"/>
  <c r="C16" i="70" a="1"/>
  <c r="D196" i="80" a="1"/>
  <c r="C177" i="80" a="1"/>
  <c r="H155" i="80" a="1"/>
  <c r="D146" i="80" a="1"/>
  <c r="H48" i="84" a="1"/>
  <c r="H23" i="84" a="1"/>
  <c r="C16" i="84" a="1"/>
  <c r="D190" i="82" a="1"/>
  <c r="H163" i="82" a="1"/>
  <c r="D140" i="82" a="1"/>
  <c r="C133" i="82" a="1"/>
  <c r="H88" i="82" a="1"/>
  <c r="D82" i="82" a="1"/>
  <c r="C48" i="82" a="1"/>
  <c r="H71" i="82" a="1"/>
  <c r="C15" i="82" a="1"/>
  <c r="D194" i="80" a="1"/>
  <c r="C175" i="80" a="1"/>
  <c r="H153" i="80" a="1"/>
  <c r="C133" i="80" a="1"/>
  <c r="D144" i="80" a="1"/>
  <c r="C124" i="80" a="1"/>
  <c r="D103" i="80" a="1"/>
  <c r="H118" i="80" a="1"/>
  <c r="C98" i="80" a="1"/>
  <c r="C77" i="80" a="1"/>
  <c r="D47" i="80" a="1"/>
  <c r="C74" i="80" a="1"/>
  <c r="D60" i="80" a="1"/>
  <c r="H38" i="80" a="1"/>
  <c r="D35" i="80" a="1"/>
  <c r="H27" i="80" a="1"/>
  <c r="C203" i="78" a="1"/>
  <c r="D197" i="78" a="1"/>
  <c r="H191" i="78" a="1"/>
  <c r="D170" i="78" a="1"/>
  <c r="D169" i="78" a="1"/>
  <c r="D147" i="78" a="1"/>
  <c r="H125" i="78" a="1"/>
  <c r="D138" i="78" a="1"/>
  <c r="D117" i="78" a="1"/>
  <c r="H95" i="78" a="1"/>
  <c r="H108" i="78" a="1"/>
  <c r="D87" i="78" a="1"/>
  <c r="H57" i="78" a="1"/>
  <c r="C37" i="78" a="1"/>
  <c r="H69" i="78" a="1"/>
  <c r="C56" i="78" a="1"/>
  <c r="D34" i="78" a="1"/>
  <c r="H18" i="78" a="1"/>
  <c r="D17" i="78" a="1"/>
  <c r="H202" i="76" a="1"/>
  <c r="C191" i="76" a="1"/>
  <c r="H123" i="80" a="1"/>
  <c r="C103" i="80" a="1"/>
  <c r="D118" i="80" a="1"/>
  <c r="H96" i="80" a="1"/>
  <c r="H75" i="80" a="1"/>
  <c r="C47" i="80" a="1"/>
  <c r="H72" i="80" a="1"/>
  <c r="C60" i="80" a="1"/>
  <c r="D38" i="80" a="1"/>
  <c r="H33" i="80" a="1"/>
  <c r="C27" i="80" a="1"/>
  <c r="H208" i="78" a="1"/>
  <c r="C197" i="78" a="1"/>
  <c r="D191" i="78" a="1"/>
  <c r="C170" i="78" a="1"/>
  <c r="C169" i="78" a="1"/>
  <c r="C147" i="78" a="1"/>
  <c r="D125" i="78" a="1"/>
  <c r="C138" i="78" a="1"/>
  <c r="C117" i="78" a="1"/>
  <c r="D95" i="78" a="1"/>
  <c r="D108" i="78" a="1"/>
  <c r="C87" i="78" a="1"/>
  <c r="D57" i="78" a="1"/>
  <c r="C90" i="78" a="1"/>
  <c r="D76" i="78" a="1"/>
  <c r="C67" i="78" a="1"/>
  <c r="H61" i="78" a="1"/>
  <c r="D52" i="78" a="1"/>
  <c r="C42" i="78" a="1"/>
  <c r="H30" i="78" a="1"/>
  <c r="H29" i="78" a="1"/>
  <c r="C16" i="78" a="1"/>
  <c r="D25" i="78" a="1"/>
  <c r="H13" i="78" a="1"/>
  <c r="D203" i="76" a="1"/>
  <c r="C201" i="76" a="1"/>
  <c r="H198" i="76" a="1"/>
  <c r="D187" i="76" a="1"/>
  <c r="C177" i="76" a="1"/>
  <c r="H182" i="76" a="1"/>
  <c r="D173" i="76" a="1"/>
  <c r="C163" i="76" a="1"/>
  <c r="H168" i="76" a="1"/>
  <c r="D157" i="76" a="1"/>
  <c r="C147" i="76" a="1"/>
  <c r="H135" i="76" a="1"/>
  <c r="D158" i="76" a="1"/>
  <c r="C148" i="76" a="1"/>
  <c r="H136" i="76" a="1"/>
  <c r="D126" i="76" a="1"/>
  <c r="D115" i="76" a="1"/>
  <c r="C105" i="76" a="1"/>
  <c r="H93" i="76" a="1"/>
  <c r="C120" i="76" a="1"/>
  <c r="H108" i="76" a="1"/>
  <c r="D98" i="76" a="1"/>
  <c r="H86" i="76" a="1"/>
  <c r="D76" i="76" a="1"/>
  <c r="C67" i="76" a="1"/>
  <c r="H61" i="76" a="1"/>
  <c r="D52" i="76" a="1"/>
  <c r="C42" i="76" a="1"/>
  <c r="H30" i="76" a="1"/>
  <c r="H87" i="76" a="1"/>
  <c r="C29" i="86" a="1"/>
  <c r="H183" i="84" a="1"/>
  <c r="D130" i="84" a="1"/>
  <c r="H108" i="84" a="1"/>
  <c r="D48" i="84" a="1"/>
  <c r="H14" i="84" a="1"/>
  <c r="D163" i="82" a="1"/>
  <c r="H131" i="82" a="1"/>
  <c r="C82" i="82" a="1"/>
  <c r="D71" i="82" a="1"/>
  <c r="H199" i="80" a="1"/>
  <c r="C151" i="80" a="1"/>
  <c r="C44" i="84" a="1"/>
  <c r="H209" i="82" a="1"/>
  <c r="C159" i="82" a="1"/>
  <c r="D127" i="82" a="1"/>
  <c r="H76" i="82" a="1"/>
  <c r="C59" i="82" a="1"/>
  <c r="H197" i="80" a="1"/>
  <c r="D151" i="80" a="1"/>
  <c r="C142" i="80" a="1"/>
  <c r="C101" i="80" a="1"/>
  <c r="H94" i="80" a="1"/>
  <c r="C45" i="80" a="1"/>
  <c r="C58" i="80" a="1"/>
  <c r="H29" i="80" a="1"/>
  <c r="H206" i="78" a="1"/>
  <c r="D189" i="78" a="1"/>
  <c r="C167" i="78" a="1"/>
  <c r="H156" i="78" a="1"/>
  <c r="C115" i="78" a="1"/>
  <c r="D106" i="78" a="1"/>
  <c r="D55" i="78" a="1"/>
  <c r="D67" i="78" a="1"/>
  <c r="C32" i="78" a="1"/>
  <c r="C15" i="78" a="1"/>
  <c r="H187" i="76" a="1"/>
  <c r="H99" i="80" a="1"/>
  <c r="D94" i="80" a="1"/>
  <c r="H43" i="80" a="1"/>
  <c r="H56" i="80" a="1"/>
  <c r="C29" i="80" a="1"/>
  <c r="D206" i="78" a="1"/>
  <c r="C189" i="78" a="1"/>
  <c r="H165" i="78" a="1"/>
  <c r="D156" i="78" a="1"/>
  <c r="H113" i="78" a="1"/>
  <c r="C106" i="78" a="1"/>
  <c r="C55" i="78" a="1"/>
  <c r="H74" i="78" a="1"/>
  <c r="C61" i="78" a="1"/>
  <c r="D40" i="78" a="1"/>
  <c r="D27" i="78" a="1"/>
  <c r="D23" i="78" a="1"/>
  <c r="H208" i="76" a="1"/>
  <c r="C198" i="76" a="1"/>
  <c r="D192" i="76" a="1"/>
  <c r="H171" i="76" a="1"/>
  <c r="C168" i="76" a="1"/>
  <c r="D145" i="76" a="1"/>
  <c r="H156" i="76" a="1"/>
  <c r="C136" i="76" a="1"/>
  <c r="H113" i="76" a="1"/>
  <c r="C93" i="76" a="1"/>
  <c r="C108" i="76" a="1"/>
  <c r="C86" i="76" a="1"/>
  <c r="D66" i="76" a="1"/>
  <c r="H50" i="76" a="1"/>
  <c r="C30" i="76" a="1"/>
  <c r="H75" i="76" a="1"/>
  <c r="C47" i="76" a="1"/>
  <c r="H21" i="76" a="1"/>
  <c r="H16" i="76" a="1"/>
  <c r="D202" i="74" a="1"/>
  <c r="H189" i="74" a="1"/>
  <c r="C186" i="74" a="1"/>
  <c r="D165" i="74" a="1"/>
  <c r="D168" i="74" a="1"/>
  <c r="C158" i="74" a="1"/>
  <c r="H147" i="74" a="1"/>
  <c r="D137" i="74" a="1"/>
  <c r="C127" i="74" a="1"/>
  <c r="H148" i="74" a="1"/>
  <c r="D138" i="74" a="1"/>
  <c r="C128" i="74" a="1"/>
  <c r="H117" i="74" a="1"/>
  <c r="D107" i="74" a="1"/>
  <c r="C97" i="74" a="1"/>
  <c r="H120" i="74" a="1"/>
  <c r="D110" i="74" a="1"/>
  <c r="C100" i="74" a="1"/>
  <c r="H88" i="74" a="1"/>
  <c r="H77" i="74" a="1"/>
  <c r="D59" i="74" a="1"/>
  <c r="C49" i="74" a="1"/>
  <c r="H37" i="74" a="1"/>
  <c r="C80" i="74" a="1"/>
  <c r="H69" i="74" a="1"/>
  <c r="D63" i="74" a="1"/>
  <c r="C56" i="74" a="1"/>
  <c r="H44" i="74" a="1"/>
  <c r="D34" i="74" a="1"/>
  <c r="C24" i="74" a="1"/>
  <c r="D20" i="74" a="1"/>
  <c r="H31" i="74" a="1"/>
  <c r="D15" i="74" a="1"/>
  <c r="C205" i="72" a="1"/>
  <c r="H200" i="72" a="1"/>
  <c r="D199" i="72" a="1"/>
  <c r="C190" i="72" a="1"/>
  <c r="H178" i="72" a="1"/>
  <c r="D183" i="72" a="1"/>
  <c r="H172" i="72" a="1"/>
  <c r="D162" i="72" a="1"/>
  <c r="D171" i="72" a="1"/>
  <c r="C161" i="72" a="1"/>
  <c r="H149" i="72" a="1"/>
  <c r="D139" i="72" a="1"/>
  <c r="C129" i="72" a="1"/>
  <c r="H152" i="72" a="1"/>
  <c r="D142" i="72" a="1"/>
  <c r="C132" i="72" a="1"/>
  <c r="D121" i="72" a="1"/>
  <c r="C111" i="72" a="1"/>
  <c r="H99" i="72" a="1"/>
  <c r="H118" i="72" a="1"/>
  <c r="D108" i="72" a="1"/>
  <c r="C98" i="72" a="1"/>
  <c r="H88" i="72" a="1"/>
  <c r="D78" i="72" a="1"/>
  <c r="C69" i="72" a="1"/>
  <c r="H62" i="72" a="1"/>
  <c r="D54" i="72" a="1"/>
  <c r="C44" i="72" a="1"/>
  <c r="H32" i="72" a="1"/>
  <c r="C91" i="72" a="1"/>
  <c r="C79" i="72" a="1"/>
  <c r="H59" i="72" a="1"/>
  <c r="D49" i="72" a="1"/>
  <c r="C39" i="72" a="1"/>
  <c r="H22" i="72" a="1"/>
  <c r="D12" i="72" a="1"/>
  <c r="D19" i="72" a="1"/>
  <c r="C209" i="70" a="1"/>
  <c r="H204" i="70" a="1"/>
  <c r="D195" i="70" a="1"/>
  <c r="C194" i="70" a="1"/>
  <c r="H182" i="70" a="1"/>
  <c r="D189" i="70" a="1"/>
  <c r="C179" i="70" a="1"/>
  <c r="H167" i="70" a="1"/>
  <c r="D157" i="70" a="1"/>
  <c r="C166" i="70" a="1"/>
  <c r="H155" i="70" a="1"/>
  <c r="D145" i="70" a="1"/>
  <c r="C135" i="70" a="1"/>
  <c r="H154" i="70" a="1"/>
  <c r="D144" i="70" a="1"/>
  <c r="C134" i="70" a="1"/>
  <c r="H122" i="70" a="1"/>
  <c r="H113" i="70" a="1"/>
  <c r="D103" i="70" a="1"/>
  <c r="C93" i="70" a="1"/>
  <c r="C179" i="76" a="1"/>
  <c r="H184" i="76" a="1"/>
  <c r="D175" i="76" a="1"/>
  <c r="C165" i="76" a="1"/>
  <c r="H170" i="76" a="1"/>
  <c r="D160" i="76" a="1"/>
  <c r="C149" i="76" a="1"/>
  <c r="H137" i="76" a="1"/>
  <c r="D127" i="76" a="1"/>
  <c r="C150" i="76" a="1"/>
  <c r="H138" i="76" a="1"/>
  <c r="D128" i="76" a="1"/>
  <c r="D117" i="76" a="1"/>
  <c r="C107" i="76" a="1"/>
  <c r="H95" i="76" a="1"/>
  <c r="C122" i="76" a="1"/>
  <c r="H110" i="76" a="1"/>
  <c r="D100" i="76" a="1"/>
  <c r="H88" i="76" a="1"/>
  <c r="D78" i="76" a="1"/>
  <c r="C69" i="76" a="1"/>
  <c r="H62" i="76" a="1"/>
  <c r="D54" i="76" a="1"/>
  <c r="C44" i="76" a="1"/>
  <c r="H32" i="76" a="1"/>
  <c r="H89" i="76" a="1"/>
  <c r="D79" i="76" a="1"/>
  <c r="C68" i="76" a="1"/>
  <c r="H49" i="76" a="1"/>
  <c r="D39" i="76" a="1"/>
  <c r="C29" i="76" a="1"/>
  <c r="C15" i="76" a="1"/>
  <c r="D20" i="76" a="1"/>
  <c r="D209" i="74" a="1"/>
  <c r="C206" i="74" a="1"/>
  <c r="H195" i="74" a="1"/>
  <c r="D194" i="74" a="1"/>
  <c r="C183" i="74" a="1"/>
  <c r="H188" i="74" a="1"/>
  <c r="D178" i="74" a="1"/>
  <c r="C169" i="74" a="1"/>
  <c r="H157" i="74" a="1"/>
  <c r="D166" i="74" a="1"/>
  <c r="C156" i="74" a="1"/>
  <c r="H145" i="74" a="1"/>
  <c r="D135" i="74" a="1"/>
  <c r="C125" i="74" a="1"/>
  <c r="H146" i="74" a="1"/>
  <c r="D136" i="74" a="1"/>
  <c r="C126" i="74" a="1"/>
  <c r="H115" i="74" a="1"/>
  <c r="D105" i="74" a="1"/>
  <c r="C95" i="74" a="1"/>
  <c r="H118" i="74" a="1"/>
  <c r="D108" i="74" a="1"/>
  <c r="C98" i="74" a="1"/>
  <c r="D86" i="74" a="1"/>
  <c r="H75" i="74" a="1"/>
  <c r="D57" i="74" a="1"/>
  <c r="C47" i="74" a="1"/>
  <c r="H35" i="74" a="1"/>
  <c r="C78" i="74" a="1"/>
  <c r="H67" i="74" a="1"/>
  <c r="D62" i="74" a="1"/>
  <c r="C54" i="74" a="1"/>
  <c r="H42" i="74" a="1"/>
  <c r="D32" i="74" a="1"/>
  <c r="C22" i="74" a="1"/>
  <c r="D18" i="74" a="1"/>
  <c r="H27" i="74" a="1"/>
  <c r="D13" i="74" a="1"/>
  <c r="C203" i="72" a="1"/>
  <c r="H198" i="72" a="1"/>
  <c r="D197" i="72" a="1"/>
  <c r="C188" i="72" a="1"/>
  <c r="H191" i="72" a="1"/>
  <c r="D181" i="72" a="1"/>
  <c r="H170" i="72" a="1"/>
  <c r="D160" i="72" a="1"/>
  <c r="D169" i="72" a="1"/>
  <c r="C159" i="72" a="1"/>
  <c r="H147" i="72" a="1"/>
  <c r="D137" i="72" a="1"/>
  <c r="C127" i="72" a="1"/>
  <c r="H150" i="72" a="1"/>
  <c r="D140" i="72" a="1"/>
  <c r="C130" i="72" a="1"/>
  <c r="D119" i="72" a="1"/>
  <c r="C109" i="72" a="1"/>
  <c r="H97" i="72" a="1"/>
  <c r="H116" i="72" a="1"/>
  <c r="D106" i="72" a="1"/>
  <c r="C96" i="72" a="1"/>
  <c r="H86" i="72" a="1"/>
  <c r="D76" i="72" a="1"/>
  <c r="C67" i="72" a="1"/>
  <c r="H61" i="72" a="1"/>
  <c r="D52" i="72" a="1"/>
  <c r="C42" i="72" a="1"/>
  <c r="H30" i="72" a="1"/>
  <c r="D87" i="72" a="1"/>
  <c r="C77" i="72" a="1"/>
  <c r="H57" i="72" a="1"/>
  <c r="D47" i="72" a="1"/>
  <c r="C37" i="72" a="1"/>
  <c r="H20" i="72" a="1"/>
  <c r="H33" i="72" a="1"/>
  <c r="D17" i="72" a="1"/>
  <c r="C207" i="70" a="1"/>
  <c r="H202" i="70" a="1"/>
  <c r="D193" i="70" a="1"/>
  <c r="C192" i="70" a="1"/>
  <c r="H180" i="70" a="1"/>
  <c r="D187" i="70" a="1"/>
  <c r="C177" i="70" a="1"/>
  <c r="H165" i="70" a="1"/>
  <c r="D174" i="70" a="1"/>
  <c r="C164" i="70" a="1"/>
  <c r="H153" i="70" a="1"/>
  <c r="D143" i="70" a="1"/>
  <c r="C133" i="70" a="1"/>
  <c r="H152" i="70" a="1"/>
  <c r="D142" i="70" a="1"/>
  <c r="C132" i="70" a="1"/>
  <c r="D123" i="70" a="1"/>
  <c r="H111" i="70" a="1"/>
  <c r="D101" i="70" a="1"/>
  <c r="C91" i="70" a="1"/>
  <c r="D114" i="70" a="1"/>
  <c r="C104" i="70" a="1"/>
  <c r="H92" i="70" a="1"/>
  <c r="C83" i="70" a="1"/>
  <c r="H71" i="70" a="1"/>
  <c r="D53" i="70" a="1"/>
  <c r="C43" i="70" a="1"/>
  <c r="C80" i="70" a="1"/>
  <c r="H69" i="70" a="1"/>
  <c r="D63" i="70" a="1"/>
  <c r="C56" i="70" a="1"/>
  <c r="H44" i="70" a="1"/>
  <c r="D34" i="70" a="1"/>
  <c r="C24" i="70" a="1"/>
  <c r="H23" i="70" a="1"/>
  <c r="C13" i="70" a="1"/>
  <c r="D23" i="70" a="1"/>
  <c r="H89" i="70" a="1"/>
  <c r="C114" i="70" a="1"/>
  <c r="H102" i="70" a="1"/>
  <c r="D92" i="70" a="1"/>
  <c r="H81" i="70" a="1"/>
  <c r="D71" i="70" a="1"/>
  <c r="C53" i="70" a="1"/>
  <c r="H41" i="70" a="1"/>
  <c r="H78" i="70" a="1"/>
  <c r="D69" i="70" a="1"/>
  <c r="C63" i="70" a="1"/>
  <c r="H54" i="70" a="1"/>
  <c r="D44" i="70" a="1"/>
  <c r="C34" i="70" a="1"/>
  <c r="H22" i="70" a="1"/>
  <c r="C23" i="70" a="1"/>
  <c r="H11" i="70" a="1"/>
  <c r="H20" i="70" a="1"/>
  <c r="B10" i="70" a="1"/>
  <c r="D184" i="80" a="1"/>
  <c r="D158" i="80" a="1"/>
  <c r="C135" i="80" a="1"/>
  <c r="D65" i="84" a="1"/>
  <c r="D59" i="84" a="1"/>
  <c r="H45" i="84" a="1"/>
  <c r="H201" i="82" a="1"/>
  <c r="D185" i="82" a="1"/>
  <c r="C162" i="82" a="1"/>
  <c r="H153" i="82" a="1"/>
  <c r="D110" i="82" a="1"/>
  <c r="C105" i="82" a="1"/>
  <c r="H64" i="82" a="1"/>
  <c r="D26" i="82" a="1"/>
  <c r="C43" i="82" a="1"/>
  <c r="C209" i="80" a="1"/>
  <c r="D182" i="80" a="1"/>
  <c r="C178" i="80" a="1"/>
  <c r="D143" i="80" a="1"/>
  <c r="H154" i="80" a="1"/>
  <c r="D134" i="80" a="1"/>
  <c r="H113" i="80" a="1"/>
  <c r="C93" i="80" a="1"/>
  <c r="D108" i="80" a="1"/>
  <c r="H86" i="80" a="1"/>
  <c r="H57" i="80" a="1"/>
  <c r="D84" i="80" a="1"/>
  <c r="H65" i="80" a="1"/>
  <c r="C50" i="80" a="1"/>
  <c r="D28" i="80" a="1"/>
  <c r="D16" i="80" a="1"/>
  <c r="D13" i="80" a="1"/>
  <c r="H198" i="78" a="1"/>
  <c r="C188" i="78" a="1"/>
  <c r="D181" i="78" a="1"/>
  <c r="C160" i="78" a="1"/>
  <c r="C159" i="78" a="1"/>
  <c r="C137" i="78" a="1"/>
  <c r="H148" i="78" a="1"/>
  <c r="C128" i="78" a="1"/>
  <c r="C107" i="78" a="1"/>
  <c r="C120" i="78" a="1"/>
  <c r="D98" i="78" a="1"/>
  <c r="C77" i="78" a="1"/>
  <c r="D47" i="78" a="1"/>
  <c r="C80" i="78" a="1"/>
  <c r="D63" i="78" a="1"/>
  <c r="H44" i="78" a="1"/>
  <c r="C24" i="78" a="1"/>
  <c r="H31" i="78" a="1"/>
  <c r="C207" i="76" a="1"/>
  <c r="D193" i="76" a="1"/>
  <c r="C134" i="80" a="1"/>
  <c r="D113" i="80" a="1"/>
  <c r="H91" i="80" a="1"/>
  <c r="C108" i="80" a="1"/>
  <c r="D86" i="80" a="1"/>
  <c r="D57" i="80" a="1"/>
  <c r="C84" i="80" a="1"/>
  <c r="D65" i="80" a="1"/>
  <c r="H48" i="80" a="1"/>
  <c r="C28" i="80" a="1"/>
  <c r="C16" i="80" a="1"/>
  <c r="C13" i="80" a="1"/>
  <c r="D198" i="78" a="1"/>
  <c r="H186" i="78" a="1"/>
  <c r="C181" i="78" a="1"/>
  <c r="H158" i="78" a="1"/>
  <c r="D157" i="78" a="1"/>
  <c r="H135" i="78" a="1"/>
  <c r="D148" i="78" a="1"/>
  <c r="H126" i="78" a="1"/>
  <c r="H105" i="78" a="1"/>
  <c r="H118" i="78" a="1"/>
  <c r="C98" i="78" a="1"/>
  <c r="H75" i="78" a="1"/>
  <c r="C47" i="78" a="1"/>
  <c r="C82" i="78" a="1"/>
  <c r="H70" i="78" a="1"/>
  <c r="D64" i="78" a="1"/>
  <c r="C58" i="78" a="1"/>
  <c r="H46" i="78" a="1"/>
  <c r="D36" i="78" a="1"/>
  <c r="C26" i="78" a="1"/>
  <c r="H20" i="78" a="1"/>
  <c r="H35" i="78" a="1"/>
  <c r="D19" i="78" a="1"/>
  <c r="C209" i="76" a="1"/>
  <c r="H204" i="76" a="1"/>
  <c r="D195" i="76" a="1"/>
  <c r="C194" i="76" a="1"/>
  <c r="H181" i="76" a="1"/>
  <c r="D188" i="76" a="1"/>
  <c r="C178" i="76" a="1"/>
  <c r="H167" i="76" a="1"/>
  <c r="D174" i="76" a="1"/>
  <c r="C164" i="76" a="1"/>
  <c r="H151" i="76" a="1"/>
  <c r="D141" i="76" a="1"/>
  <c r="C131" i="76" a="1"/>
  <c r="H152" i="76" a="1"/>
  <c r="D142" i="76" a="1"/>
  <c r="C132" i="76" a="1"/>
  <c r="C121" i="76" a="1"/>
  <c r="H109" i="76" a="1"/>
  <c r="D99" i="76" a="1"/>
  <c r="H124" i="76" a="1"/>
  <c r="D114" i="76" a="1"/>
  <c r="C104" i="76" a="1"/>
  <c r="H92" i="76" a="1"/>
  <c r="C82" i="76" a="1"/>
  <c r="H70" i="76" a="1"/>
  <c r="D64" i="76" a="1"/>
  <c r="C58" i="76" a="1"/>
  <c r="H46" i="76" a="1"/>
  <c r="D36" i="76" a="1"/>
  <c r="C26" i="76" a="1"/>
  <c r="C83" i="76" a="1"/>
  <c r="H71" i="76" a="1"/>
  <c r="D53" i="76" a="1"/>
  <c r="C43" i="76" a="1"/>
  <c r="H31" i="76" a="1"/>
  <c r="H17" i="76" a="1"/>
  <c r="C23" i="76" a="1"/>
  <c r="H12" i="76" a="1"/>
  <c r="H208" i="74" a="1"/>
  <c r="D199" i="74" a="1"/>
  <c r="C198" i="74" a="1"/>
  <c r="D183" i="74" a="1"/>
  <c r="H178" i="74" a="1"/>
  <c r="C159" i="74" a="1"/>
  <c r="D156" i="74" a="1"/>
  <c r="H135" i="74" a="1"/>
  <c r="C148" i="74" a="1"/>
  <c r="D126" i="74" a="1"/>
  <c r="H105" i="74" a="1"/>
  <c r="C120" i="74" a="1"/>
  <c r="D98" i="74" a="1"/>
  <c r="C77" i="74" a="1"/>
  <c r="D47" i="74" a="1"/>
  <c r="D78" i="74" a="1"/>
  <c r="H62" i="74" a="1"/>
  <c r="C44" i="74" a="1"/>
  <c r="D22" i="74" a="1"/>
  <c r="D29" i="74" a="1"/>
  <c r="D203" i="72" a="1"/>
  <c r="H197" i="72" a="1"/>
  <c r="C178" i="72" a="1"/>
  <c r="C172" i="72" a="1"/>
  <c r="H169" i="72" a="1"/>
  <c r="C149" i="72" a="1"/>
  <c r="D127" i="72" a="1"/>
  <c r="H140" i="72" a="1"/>
  <c r="H119" i="72" a="1"/>
  <c r="C99" i="72" a="1"/>
  <c r="H106" i="72" a="1"/>
  <c r="C88" i="72" a="1"/>
  <c r="D67" i="72" a="1"/>
  <c r="H52" i="72" a="1"/>
  <c r="C32" i="72" a="1"/>
  <c r="D77" i="72" a="1"/>
  <c r="H47" i="72" a="1"/>
  <c r="C22" i="72" a="1"/>
  <c r="H17" i="72" a="1"/>
  <c r="C204" i="70" a="1"/>
  <c r="D192" i="70" a="1"/>
  <c r="H187" i="70" a="1"/>
  <c r="C167" i="70" a="1"/>
  <c r="D164" i="70" a="1"/>
  <c r="H143" i="70" a="1"/>
  <c r="C154" i="70" a="1"/>
  <c r="D132" i="70" a="1"/>
  <c r="C113" i="70" a="1"/>
  <c r="D91" i="70" a="1"/>
  <c r="C184" i="76" a="1"/>
  <c r="D163" i="76" a="1"/>
  <c r="H157" i="76" a="1"/>
  <c r="C137" i="76" a="1"/>
  <c r="D148" i="76" a="1"/>
  <c r="H126" i="76" a="1"/>
  <c r="D105" i="76" a="1"/>
  <c r="D120" i="76" a="1"/>
  <c r="H98" i="76" a="1"/>
  <c r="H76" i="76" a="1"/>
  <c r="D77" i="76" a="1"/>
  <c r="H47" i="76" a="1"/>
  <c r="C25" i="76" a="1"/>
  <c r="D18" i="76" a="1"/>
  <c r="C204" i="74" a="1"/>
  <c r="D191" i="74" a="1"/>
  <c r="D169" i="74" a="1"/>
  <c r="C147" i="74" a="1"/>
  <c r="H136" i="74" a="1"/>
  <c r="D95" i="74" a="1"/>
  <c r="C88" i="74" a="1"/>
  <c r="C37" i="74" a="1"/>
  <c r="D54" i="74" a="1"/>
  <c r="H18" i="74" a="1"/>
  <c r="C200" i="72" a="1"/>
  <c r="H181" i="72" a="1"/>
  <c r="D159" i="72" a="1"/>
  <c r="C152" i="72" a="1"/>
  <c r="D109" i="72" a="1"/>
  <c r="D96" i="72" a="1"/>
  <c r="C62" i="72" a="1"/>
  <c r="H87" i="72" a="1"/>
  <c r="D37" i="72" a="1"/>
  <c r="D207" i="70" a="1"/>
  <c r="C182" i="70" a="1"/>
  <c r="H174" i="70" a="1"/>
  <c r="D133" i="70" a="1"/>
  <c r="C122" i="70" a="1"/>
  <c r="D177" i="76" a="1"/>
  <c r="C170" i="76" a="1"/>
  <c r="H158" i="76" a="1"/>
  <c r="H115" i="76" a="1"/>
  <c r="C110" i="76" a="1"/>
  <c r="D67" i="76" a="1"/>
  <c r="C62" i="76" a="1"/>
  <c r="H52" i="76" a="1"/>
  <c r="D42" i="76" a="1"/>
  <c r="C32" i="76" a="1"/>
  <c r="C89" i="76" a="1"/>
  <c r="H77" i="76" a="1"/>
  <c r="D59" i="76" a="1"/>
  <c r="C49" i="76" a="1"/>
  <c r="H37" i="76" a="1"/>
  <c r="H25" i="76" a="1"/>
  <c r="D13" i="76" a="1"/>
  <c r="H18" i="76" a="1"/>
  <c r="H207" i="74" a="1"/>
  <c r="D204" i="74" a="1"/>
  <c r="C195" i="74" a="1"/>
  <c r="H191" i="74" a="1"/>
  <c r="D181" i="74" a="1"/>
  <c r="C188" i="74" a="1"/>
  <c r="H176" i="74" a="1"/>
  <c r="D167" i="74" a="1"/>
  <c r="C157" i="74" a="1"/>
  <c r="H164" i="74" a="1"/>
  <c r="D155" i="74" a="1"/>
  <c r="C145" i="74" a="1"/>
  <c r="H133" i="74" a="1"/>
  <c r="D123" i="74" a="1"/>
  <c r="C146" i="74" a="1"/>
  <c r="H134" i="74" a="1"/>
  <c r="D124" i="74" a="1"/>
  <c r="C115" i="74" a="1"/>
  <c r="H103" i="74" a="1"/>
  <c r="D93" i="74" a="1"/>
  <c r="C118" i="74" a="1"/>
  <c r="H106" i="74" a="1"/>
  <c r="D96" i="74" a="1"/>
  <c r="D85" i="74" a="1"/>
  <c r="C75" i="74" a="1"/>
  <c r="H55" i="74" a="1"/>
  <c r="D45" i="74" a="1"/>
  <c r="C35" i="74" a="1"/>
  <c r="D76" i="74" a="1"/>
  <c r="C67" i="74" a="1"/>
  <c r="H61" i="74" a="1"/>
  <c r="D52" i="74" a="1"/>
  <c r="C42" i="74" a="1"/>
  <c r="H30" i="74" a="1"/>
  <c r="C33" i="74" a="1"/>
  <c r="H16" i="74" a="1"/>
  <c r="D25" i="74" a="1"/>
  <c r="H11" i="74" a="1"/>
  <c r="D208" i="72" a="1"/>
  <c r="C198" i="72" a="1"/>
  <c r="H195" i="72" a="1"/>
  <c r="D186" i="72" a="1"/>
  <c r="C191" i="72" a="1"/>
  <c r="H179" i="72" a="1"/>
  <c r="C170" i="72" a="1"/>
  <c r="H158" i="72" a="1"/>
  <c r="H167" i="72" a="1"/>
  <c r="D157" i="72" a="1"/>
  <c r="C147" i="72" a="1"/>
  <c r="H135" i="72" a="1"/>
  <c r="D125" i="72" a="1"/>
  <c r="C150" i="72" a="1"/>
  <c r="H138" i="72" a="1"/>
  <c r="D128" i="72" a="1"/>
  <c r="H117" i="72" a="1"/>
  <c r="D107" i="72" a="1"/>
  <c r="C97" i="72" a="1"/>
  <c r="C116" i="72" a="1"/>
  <c r="H104" i="72" a="1"/>
  <c r="D94" i="72" a="1"/>
  <c r="C86" i="72" a="1"/>
  <c r="H74" i="72" a="1"/>
  <c r="D66" i="72" a="1"/>
  <c r="C61" i="72" a="1"/>
  <c r="H50" i="72" a="1"/>
  <c r="D40" i="72" a="1"/>
  <c r="C30" i="72" a="1"/>
  <c r="H85" i="72" a="1"/>
  <c r="D75" i="72" a="1"/>
  <c r="C57" i="72" a="1"/>
  <c r="H45" i="72" a="1"/>
  <c r="D35" i="72" a="1"/>
  <c r="C20" i="72" a="1"/>
  <c r="D31" i="72" a="1"/>
  <c r="H15" i="72" a="1"/>
  <c r="D205" i="70" a="1"/>
  <c r="C202" i="70" a="1"/>
  <c r="H200" i="70" a="1"/>
  <c r="D190" i="70" a="1"/>
  <c r="C180" i="70" a="1"/>
  <c r="H185" i="70" a="1"/>
  <c r="D175" i="70" a="1"/>
  <c r="C165" i="70" a="1"/>
  <c r="H172" i="70" a="1"/>
  <c r="D162" i="70" a="1"/>
  <c r="C153" i="70" a="1"/>
  <c r="H141" i="70" a="1"/>
  <c r="D131" i="70" a="1"/>
  <c r="C152" i="70" a="1"/>
  <c r="H140" i="70" a="1"/>
  <c r="D130" i="70" a="1"/>
  <c r="D121" i="70" a="1"/>
  <c r="C111" i="70" a="1"/>
  <c r="H99" i="70" a="1"/>
  <c r="D89" i="70" a="1"/>
  <c r="H112" i="70" a="1"/>
  <c r="D102" i="70" a="1"/>
  <c r="C92" i="70" a="1"/>
  <c r="D81" i="70" a="1"/>
  <c r="C71" i="70" a="1"/>
  <c r="H51" i="70" a="1"/>
  <c r="D41" i="70" a="1"/>
  <c r="D78" i="70" a="1"/>
  <c r="C69" i="70" a="1"/>
  <c r="H62" i="70" a="1"/>
  <c r="D54" i="70" a="1"/>
  <c r="C44" i="70" a="1"/>
  <c r="H32" i="70" a="1"/>
  <c r="D22" i="70" a="1"/>
  <c r="H21" i="70" a="1"/>
  <c r="D11" i="70" a="1"/>
  <c r="D20" i="70" a="1"/>
  <c r="C89" i="70" a="1"/>
  <c r="D112" i="70" a="1"/>
  <c r="C102" i="70" a="1"/>
  <c r="H90" i="70" a="1"/>
  <c r="C81" i="70" a="1"/>
  <c r="H68" i="70" a="1"/>
  <c r="D51" i="70" a="1"/>
  <c r="C41" i="70" a="1"/>
  <c r="C78" i="70" a="1"/>
  <c r="H67" i="70" a="1"/>
  <c r="D62" i="70" a="1"/>
  <c r="C54" i="70" a="1"/>
  <c r="H42" i="70" a="1"/>
  <c r="D32" i="70" a="1"/>
  <c r="C22" i="70" a="1"/>
  <c r="D21" i="70" a="1"/>
  <c r="C11" i="70" a="1"/>
  <c r="C20" i="70" a="1"/>
  <c r="H185" i="74" a="1"/>
  <c r="D192" i="74" a="1"/>
  <c r="C182" i="74" a="1"/>
  <c r="H171" i="74" a="1"/>
  <c r="D161" i="74" a="1"/>
  <c r="C170" i="74" a="1"/>
  <c r="H158" i="74" a="1"/>
  <c r="D149" i="74" a="1"/>
  <c r="C139" i="74" a="1"/>
  <c r="H127" i="74" a="1"/>
  <c r="D150" i="74" a="1"/>
  <c r="C140" i="74" a="1"/>
  <c r="H128" i="74" a="1"/>
  <c r="D119" i="74" a="1"/>
  <c r="C109" i="74" a="1"/>
  <c r="H97" i="74" a="1"/>
  <c r="D87" i="74" a="1"/>
  <c r="C112" i="74" a="1"/>
  <c r="H100" i="74" a="1"/>
  <c r="D90" i="74" a="1"/>
  <c r="D79" i="74" a="1"/>
  <c r="C68" i="74" a="1"/>
  <c r="H49" i="74" a="1"/>
  <c r="D39" i="74" a="1"/>
  <c r="H80" i="74" a="1"/>
  <c r="D70" i="74" a="1"/>
  <c r="C64" i="74" a="1"/>
  <c r="H56" i="74" a="1"/>
  <c r="D46" i="74" a="1"/>
  <c r="C36" i="74" a="1"/>
  <c r="H24" i="74" a="1"/>
  <c r="C21" i="74" a="1"/>
  <c r="B10" i="74" a="1"/>
  <c r="C17" i="74" a="1"/>
  <c r="H205" i="72" a="1"/>
  <c r="D202" i="72" a="1"/>
  <c r="C201" i="72" a="1"/>
  <c r="H190" i="72" a="1"/>
  <c r="D180" i="72" a="1"/>
  <c r="C185" i="72" a="1"/>
  <c r="D174" i="72" a="1"/>
  <c r="C164" i="72" a="1"/>
  <c r="C173" i="72" a="1"/>
  <c r="H161" i="72" a="1"/>
  <c r="D151" i="72" a="1"/>
  <c r="C141" i="72" a="1"/>
  <c r="H129" i="72" a="1"/>
  <c r="D154" i="72" a="1"/>
  <c r="C144" i="72" a="1"/>
  <c r="H132" i="72" a="1"/>
  <c r="C122" i="72" a="1"/>
  <c r="H111" i="72" a="1"/>
  <c r="D101" i="72" a="1"/>
  <c r="D120" i="72" a="1"/>
  <c r="C110" i="72" a="1"/>
  <c r="H98" i="72" a="1"/>
  <c r="H89" i="72" a="1"/>
  <c r="C80" i="72" a="1"/>
  <c r="H69" i="72" a="1"/>
  <c r="D63" i="72" a="1"/>
  <c r="C56" i="72" a="1"/>
  <c r="H44" i="72" a="1"/>
  <c r="D34" i="72" a="1"/>
  <c r="C24" i="72" a="1"/>
  <c r="H79" i="72" a="1"/>
  <c r="D68" i="72" a="1"/>
  <c r="C51" i="72" a="1"/>
  <c r="H39" i="72" a="1"/>
  <c r="H23" i="72" a="1"/>
  <c r="C14" i="72" a="1"/>
  <c r="C21" i="72" a="1"/>
  <c r="H209" i="70" a="1"/>
  <c r="D206" i="70" a="1"/>
  <c r="C197" i="70" a="1"/>
  <c r="H194" i="70" a="1"/>
  <c r="D184" i="70" a="1"/>
  <c r="C191" i="70" a="1"/>
  <c r="H179" i="70" a="1"/>
  <c r="D169" i="70" a="1"/>
  <c r="C159" i="70" a="1"/>
  <c r="H166" i="70" a="1"/>
  <c r="D156" i="70" a="1"/>
  <c r="C147" i="70" a="1"/>
  <c r="H135" i="70" a="1"/>
  <c r="D125" i="70" a="1"/>
  <c r="C146" i="70" a="1"/>
  <c r="H134" i="70" a="1"/>
  <c r="D124" i="70" a="1"/>
  <c r="D115" i="70" a="1"/>
  <c r="C105" i="70" a="1"/>
  <c r="H93" i="70" a="1"/>
  <c r="H179" i="76" a="1"/>
  <c r="D186" i="76" a="1"/>
  <c r="C176" i="76" a="1"/>
  <c r="H165" i="76" a="1"/>
  <c r="D172" i="76" a="1"/>
  <c r="C162" i="76" a="1"/>
  <c r="H149" i="76" a="1"/>
  <c r="D139" i="76" a="1"/>
  <c r="C129" i="76" a="1"/>
  <c r="H150" i="76" a="1"/>
  <c r="D140" i="76" a="1"/>
  <c r="C130" i="76" a="1"/>
  <c r="C119" i="76" a="1"/>
  <c r="H107" i="76" a="1"/>
  <c r="D97" i="76" a="1"/>
  <c r="H122" i="76" a="1"/>
  <c r="D112" i="76" a="1"/>
  <c r="C102" i="76" a="1"/>
  <c r="H90" i="76" a="1"/>
  <c r="C80" i="76" a="1"/>
  <c r="H69" i="76" a="1"/>
  <c r="D63" i="76" a="1"/>
  <c r="C56" i="76" a="1"/>
  <c r="H44" i="76" a="1"/>
  <c r="D34" i="76" a="1"/>
  <c r="C24" i="76" a="1"/>
  <c r="C81" i="76" a="1"/>
  <c r="H68" i="76" a="1"/>
  <c r="D51" i="76" a="1"/>
  <c r="C41" i="76" a="1"/>
  <c r="H29" i="76" a="1"/>
  <c r="H15" i="76" a="1"/>
  <c r="C22" i="76" a="1"/>
  <c r="B10" i="76" a="1"/>
  <c r="H206" i="74" a="1"/>
  <c r="D197" i="74" a="1"/>
  <c r="C196" i="74" a="1"/>
  <c r="H183" i="74" a="1"/>
  <c r="D190" i="74" a="1"/>
  <c r="C180" i="74" a="1"/>
  <c r="H169" i="74" a="1"/>
  <c r="D159" i="74" a="1"/>
  <c r="C168" i="74" a="1"/>
  <c r="H156" i="74" a="1"/>
  <c r="D147" i="74" a="1"/>
  <c r="C137" i="74" a="1"/>
  <c r="H125" i="74" a="1"/>
  <c r="D148" i="74" a="1"/>
  <c r="C138" i="74" a="1"/>
  <c r="H126" i="74" a="1"/>
  <c r="D117" i="74" a="1"/>
  <c r="C107" i="74" a="1"/>
  <c r="H95" i="74" a="1"/>
  <c r="D120" i="74" a="1"/>
  <c r="C110" i="74" a="1"/>
  <c r="H98" i="74" a="1"/>
  <c r="D88" i="74" a="1"/>
  <c r="D77" i="74" a="1"/>
  <c r="C59" i="74" a="1"/>
  <c r="H47" i="74" a="1"/>
  <c r="D37" i="74" a="1"/>
  <c r="H78" i="74" a="1"/>
  <c r="D69" i="74" a="1"/>
  <c r="C63" i="74" a="1"/>
  <c r="H54" i="74" a="1"/>
  <c r="D44" i="74" a="1"/>
  <c r="C34" i="74" a="1"/>
  <c r="H22" i="74" a="1"/>
  <c r="C20" i="74" a="1"/>
  <c r="C31" i="74" a="1"/>
  <c r="C15" i="74" a="1"/>
  <c r="H203" i="72" a="1"/>
  <c r="D200" i="72" a="1"/>
  <c r="C199" i="72" a="1"/>
  <c r="H188" i="72" a="1"/>
  <c r="D178" i="72" a="1"/>
  <c r="C183" i="72" a="1"/>
  <c r="D172" i="72" a="1"/>
  <c r="C162" i="72" a="1"/>
  <c r="C171" i="72" a="1"/>
  <c r="H159" i="72" a="1"/>
  <c r="D149" i="72" a="1"/>
  <c r="C139" i="72" a="1"/>
  <c r="H127" i="72" a="1"/>
  <c r="D152" i="72" a="1"/>
  <c r="C142" i="72" a="1"/>
  <c r="H130" i="72" a="1"/>
  <c r="C121" i="72" a="1"/>
  <c r="H109" i="72" a="1"/>
  <c r="D99" i="72" a="1"/>
  <c r="D118" i="72" a="1"/>
  <c r="C108" i="72" a="1"/>
  <c r="H96" i="72" a="1"/>
  <c r="D88" i="72" a="1"/>
  <c r="C78" i="72" a="1"/>
  <c r="H67" i="72" a="1"/>
  <c r="D62" i="72" a="1"/>
  <c r="C54" i="72" a="1"/>
  <c r="H42" i="72" a="1"/>
  <c r="D32" i="72" a="1"/>
  <c r="D89" i="72" a="1"/>
  <c r="H77" i="72" a="1"/>
  <c r="D59" i="72" a="1"/>
  <c r="C49" i="72" a="1"/>
  <c r="H37" i="72" a="1"/>
  <c r="D22" i="72" a="1"/>
  <c r="C12" i="72" a="1"/>
  <c r="C19" i="72" a="1"/>
  <c r="H207" i="70" a="1"/>
  <c r="D204" i="70" a="1"/>
  <c r="C195" i="70" a="1"/>
  <c r="H192" i="70" a="1"/>
  <c r="D182" i="70" a="1"/>
  <c r="C189" i="70" a="1"/>
  <c r="H177" i="70" a="1"/>
  <c r="D167" i="70" a="1"/>
  <c r="C157" i="70" a="1"/>
  <c r="H164" i="70" a="1"/>
  <c r="D155" i="70" a="1"/>
  <c r="C145" i="70" a="1"/>
  <c r="H133" i="70" a="1"/>
  <c r="D154" i="70" a="1"/>
  <c r="C144" i="70" a="1"/>
  <c r="H132" i="70" a="1"/>
  <c r="D122" i="70" a="1"/>
  <c r="D113" i="70" a="1"/>
  <c r="C103" i="70" a="1"/>
  <c r="H91" i="70" a="1"/>
  <c r="C116" i="70" a="1"/>
  <c r="H104" i="70" a="1"/>
  <c r="D94" i="70" a="1"/>
  <c r="H83" i="70" a="1"/>
  <c r="D73" i="70" a="1"/>
  <c r="C55" i="70" a="1"/>
  <c r="H43" i="70" a="1"/>
  <c r="H80" i="70" a="1"/>
  <c r="D70" i="70" a="1"/>
  <c r="C64" i="70" a="1"/>
  <c r="H56" i="70" a="1"/>
  <c r="D46" i="70" a="1"/>
  <c r="C36" i="70" a="1"/>
  <c r="H24" i="70" a="1"/>
  <c r="C27" i="70" a="1"/>
  <c r="H13" i="70" a="1"/>
  <c r="H25" i="70" a="1"/>
  <c r="D12" i="70" a="1"/>
  <c r="H114" i="70" a="1"/>
  <c r="D104" i="70" a="1"/>
  <c r="C94" i="70" a="1"/>
  <c r="D83" i="70" a="1"/>
  <c r="C73" i="70" a="1"/>
  <c r="H53" i="70" a="1"/>
  <c r="D43" i="70" a="1"/>
  <c r="D80" i="70" a="1"/>
  <c r="C70" i="70" a="1"/>
  <c r="H63" i="70" a="1"/>
  <c r="D56" i="70" a="1"/>
  <c r="C46" i="70" a="1"/>
  <c r="H34" i="70" a="1"/>
  <c r="D24" i="70" a="1"/>
  <c r="D25" i="70" a="1"/>
  <c r="D13" i="70" a="1"/>
  <c r="C25" i="70" a="1"/>
  <c r="C12" i="70" a="1"/>
  <c r="C11" i="72" a="1"/>
  <c r="D96" i="70" a="1"/>
  <c r="D75" i="70" a="1"/>
  <c r="H45" i="70" a="1"/>
  <c r="C65" i="70" a="1"/>
  <c r="D48" i="70" a="1"/>
  <c r="H26" i="70" a="1"/>
  <c r="H15" i="70" a="1"/>
  <c r="D14" i="70" a="1"/>
  <c r="H186" i="74" a="1"/>
  <c r="C167" i="74" a="1"/>
  <c r="D164" i="74" a="1"/>
  <c r="H143" i="74" a="1"/>
  <c r="C123" i="74" a="1"/>
  <c r="D134" i="74" a="1"/>
  <c r="H113" i="74" a="1"/>
  <c r="C93" i="74" a="1"/>
  <c r="D106" i="74" a="1"/>
  <c r="C85" i="74" a="1"/>
  <c r="D55" i="74" a="1"/>
  <c r="H86" i="74" a="1"/>
  <c r="H66" i="74" a="1"/>
  <c r="D61" i="74" a="1"/>
  <c r="H40" i="74" a="1"/>
  <c r="D16" i="74" a="1"/>
  <c r="D11" i="74" a="1"/>
  <c r="H196" i="72" a="1"/>
  <c r="C186" i="72" a="1"/>
  <c r="D179" i="72" a="1"/>
  <c r="D158" i="72" a="1"/>
  <c r="H145" i="72" a="1"/>
  <c r="C125" i="72" a="1"/>
  <c r="D138" i="72" a="1"/>
  <c r="D117" i="72" a="1"/>
  <c r="H95" i="72" a="1"/>
  <c r="D104" i="72" a="1"/>
  <c r="H84" i="72" a="1"/>
  <c r="C66" i="72" a="1"/>
  <c r="D50" i="72" a="1"/>
  <c r="H28" i="72" a="1"/>
  <c r="C75" i="72" a="1"/>
  <c r="D45" i="72" a="1"/>
  <c r="H18" i="72" a="1"/>
  <c r="D15" i="72" a="1"/>
  <c r="H201" i="70" a="1"/>
  <c r="H178" i="70" a="1"/>
  <c r="C175" i="70" a="1"/>
  <c r="D172" i="70" a="1"/>
  <c r="C162" i="70" a="1"/>
  <c r="D141" i="70" a="1"/>
  <c r="C131" i="70" a="1"/>
  <c r="D140" i="70" a="1"/>
  <c r="C121" i="70" a="1"/>
  <c r="D99" i="70" a="1"/>
  <c r="C192" i="76" a="1"/>
  <c r="C161" i="76" a="1"/>
  <c r="D155" i="76" a="1"/>
  <c r="H133" i="76" a="1"/>
  <c r="C146" i="76" a="1"/>
  <c r="H123" i="76" a="1"/>
  <c r="C103" i="76" a="1"/>
  <c r="C118" i="76" a="1"/>
  <c r="D96" i="76" a="1"/>
  <c r="D74" i="76" a="1"/>
  <c r="H60" i="76" a="1"/>
  <c r="C40" i="76" a="1"/>
  <c r="H85" i="76" a="1"/>
  <c r="C57" i="76" a="1"/>
  <c r="H45" i="76" a="1"/>
  <c r="D21" i="76" a="1"/>
  <c r="D205" i="74" a="1"/>
  <c r="H200" i="74" a="1"/>
  <c r="C179" i="74" a="1"/>
  <c r="C165" i="74" a="1"/>
  <c r="C153" i="74" a="1"/>
  <c r="D131" i="74" a="1"/>
  <c r="H142" i="74" a="1"/>
  <c r="C122" i="74" a="1"/>
  <c r="H111" i="74" a="1"/>
  <c r="D101" i="74" a="1"/>
  <c r="H114" i="74" a="1"/>
  <c r="D104" i="74" a="1"/>
  <c r="C94" i="74" a="1"/>
  <c r="H71" i="74" a="1"/>
  <c r="D53" i="74" a="1"/>
  <c r="D84" i="74" a="1"/>
  <c r="H65" i="74" a="1"/>
  <c r="D60" i="74" a="1"/>
  <c r="H38" i="74" a="1"/>
  <c r="D27" i="74" a="1"/>
  <c r="D14" i="74" a="1"/>
  <c r="D209" i="72" a="1"/>
  <c r="H194" i="72" a="1"/>
  <c r="C184" i="72" a="1"/>
  <c r="D177" i="72" a="1"/>
  <c r="H175" i="72" a="1"/>
  <c r="C155" i="72" a="1"/>
  <c r="D133" i="72" a="1"/>
  <c r="C123" i="72" a="1"/>
  <c r="D136" i="72" a="1"/>
  <c r="D115" i="72" a="1"/>
  <c r="H93" i="72" a="1"/>
  <c r="H112" i="72" a="1"/>
  <c r="C92" i="72" a="1"/>
  <c r="D72" i="72" a="1"/>
  <c r="C65" i="72" a="1"/>
  <c r="D48" i="72" a="1"/>
  <c r="H26" i="72" a="1"/>
  <c r="C73" i="72" a="1"/>
  <c r="D43" i="72" a="1"/>
  <c r="H16" i="72" a="1"/>
  <c r="H25" i="72" a="1"/>
  <c r="C203" i="70" a="1"/>
  <c r="H199" i="70" a="1"/>
  <c r="C188" i="70" a="1"/>
  <c r="H176" i="70" a="1"/>
  <c r="C173" i="70" a="1"/>
  <c r="H161" i="70" a="1"/>
  <c r="C160" i="70" a="1"/>
  <c r="D139" i="70" a="1"/>
  <c r="C129" i="70" a="1"/>
  <c r="D138" i="70" a="1"/>
  <c r="C128" i="70" a="1"/>
  <c r="H107" i="70" a="1"/>
  <c r="H120" i="70" a="1"/>
  <c r="D110" i="70" a="1"/>
  <c r="C79" i="70" a="1"/>
  <c r="D49" i="70" a="1"/>
  <c r="D86" i="70" a="1"/>
  <c r="H66" i="70" a="1"/>
  <c r="C52" i="70" a="1"/>
  <c r="H40" i="70" a="1"/>
  <c r="D37" i="70" a="1"/>
  <c r="D19" i="70" a="1"/>
  <c r="C18" i="70" a="1"/>
  <c r="C110" i="70" a="1"/>
  <c r="C88" i="70" a="1"/>
  <c r="H77" i="70" a="1"/>
  <c r="C49" i="70" a="1"/>
  <c r="H74" i="70" a="1"/>
  <c r="D66" i="70" a="1"/>
  <c r="H50" i="70" a="1"/>
  <c r="C30" i="70" a="1"/>
  <c r="C19" i="70" a="1"/>
  <c r="H16" i="70" a="1"/>
  <c r="C59" i="76" a="1"/>
  <c r="D37" i="76" a="1"/>
  <c r="C13" i="76" a="1"/>
  <c r="D207" i="74" a="1"/>
  <c r="H193" i="74" a="1"/>
  <c r="C190" i="74" a="1"/>
  <c r="H166" i="74" a="1"/>
  <c r="D125" i="74" a="1"/>
  <c r="C117" i="74" a="1"/>
  <c r="H108" i="74" a="1"/>
  <c r="H57" i="74" a="1"/>
  <c r="C69" i="74" a="1"/>
  <c r="H32" i="74" a="1"/>
  <c r="H13" i="74" a="1"/>
  <c r="D188" i="72" a="1"/>
  <c r="H160" i="72" a="1"/>
  <c r="H137" i="72" a="1"/>
  <c r="D130" i="72" a="1"/>
  <c r="C118" i="72" a="1"/>
  <c r="H76" i="72" a="1"/>
  <c r="D42" i="72" a="1"/>
  <c r="C59" i="72" a="1"/>
  <c r="B10" i="72" a="1"/>
  <c r="H193" i="70" a="1"/>
  <c r="D177" i="70" a="1"/>
  <c r="C155" i="70" a="1"/>
  <c r="H142" i="70" a="1"/>
  <c r="H101" i="70" a="1"/>
  <c r="H173" i="76" a="1"/>
  <c r="D147" i="76" a="1"/>
  <c r="C138" i="76" a="1"/>
  <c r="C95" i="76" a="1"/>
  <c r="C88" i="76" a="1"/>
  <c r="H64" i="76" a="1"/>
  <c r="D58" i="76" a="1"/>
  <c r="C48" i="76" a="1"/>
  <c r="H36" i="76" a="1"/>
  <c r="D26" i="76" a="1"/>
  <c r="D83" i="76" a="1"/>
  <c r="C73" i="76" a="1"/>
  <c r="H53" i="76" a="1"/>
  <c r="D43" i="76" a="1"/>
  <c r="C33" i="76" a="1"/>
  <c r="C19" i="76" a="1"/>
  <c r="H23" i="76" a="1"/>
  <c r="C14" i="76" a="1"/>
  <c r="C203" i="74" a="1"/>
  <c r="H199" i="74" a="1"/>
  <c r="D198" i="74" a="1"/>
  <c r="C187" i="74" a="1"/>
  <c r="H192" i="74" a="1"/>
  <c r="D182" i="74" a="1"/>
  <c r="C173" i="74" a="1"/>
  <c r="H161" i="74" a="1"/>
  <c r="D170" i="74" a="1"/>
  <c r="C160" i="74" a="1"/>
  <c r="H149" i="74" a="1"/>
  <c r="D139" i="74" a="1"/>
  <c r="C129" i="74" a="1"/>
  <c r="H150" i="74" a="1"/>
  <c r="D140" i="74" a="1"/>
  <c r="C130" i="74" a="1"/>
  <c r="H119" i="74" a="1"/>
  <c r="D109" i="74" a="1"/>
  <c r="C99" i="74" a="1"/>
  <c r="H87" i="74" a="1"/>
  <c r="D112" i="74" a="1"/>
  <c r="C102" i="74" a="1"/>
  <c r="H90" i="74" a="1"/>
  <c r="H79" i="74" a="1"/>
  <c r="D68" i="74" a="1"/>
  <c r="C51" i="74" a="1"/>
  <c r="H39" i="74" a="1"/>
  <c r="C82" i="74" a="1"/>
  <c r="H70" i="74" a="1"/>
  <c r="D64" i="74" a="1"/>
  <c r="C58" i="74" a="1"/>
  <c r="H46" i="74" a="1"/>
  <c r="D36" i="74" a="1"/>
  <c r="C26" i="74" a="1"/>
  <c r="H21" i="74" a="1"/>
  <c r="C12" i="74" a="1"/>
  <c r="D17" i="74" a="1"/>
  <c r="C207" i="72" a="1"/>
  <c r="H202" i="72" a="1"/>
  <c r="D201" i="72" a="1"/>
  <c r="C192" i="72" a="1"/>
  <c r="H180" i="72" a="1"/>
  <c r="D185" i="72" a="1"/>
  <c r="H174" i="72" a="1"/>
  <c r="D164" i="72" a="1"/>
  <c r="D173" i="72" a="1"/>
  <c r="C163" i="72" a="1"/>
  <c r="H151" i="72" a="1"/>
  <c r="D141" i="72" a="1"/>
  <c r="C131" i="72" a="1"/>
  <c r="H154" i="72" a="1"/>
  <c r="D144" i="72" a="1"/>
  <c r="C134" i="72" a="1"/>
  <c r="H122" i="72" a="1"/>
  <c r="C113" i="72" a="1"/>
  <c r="H101" i="72" a="1"/>
  <c r="H120" i="72" a="1"/>
  <c r="D110" i="72" a="1"/>
  <c r="C100" i="72" a="1"/>
  <c r="D91" i="72" a="1"/>
  <c r="D80" i="72" a="1"/>
  <c r="C70" i="72" a="1"/>
  <c r="H63" i="72" a="1"/>
  <c r="D56" i="72" a="1"/>
  <c r="C46" i="72" a="1"/>
  <c r="H34" i="72" a="1"/>
  <c r="D24" i="72" a="1"/>
  <c r="C81" i="72" a="1"/>
  <c r="H68" i="72" a="1"/>
  <c r="D51" i="72" a="1"/>
  <c r="C41" i="72" a="1"/>
  <c r="D25" i="72" a="1"/>
  <c r="D14" i="72" a="1"/>
  <c r="D21" i="72" a="1"/>
  <c r="H206" i="70" a="1"/>
  <c r="D197" i="70" a="1"/>
  <c r="C196" i="70" a="1"/>
  <c r="H184" i="70" a="1"/>
  <c r="D191" i="70" a="1"/>
  <c r="C181" i="70" a="1"/>
  <c r="H169" i="70" a="1"/>
  <c r="D159" i="70" a="1"/>
  <c r="C168" i="70" a="1"/>
  <c r="H156" i="70" a="1"/>
  <c r="D147" i="70" a="1"/>
  <c r="C137" i="70" a="1"/>
  <c r="H125" i="70" a="1"/>
  <c r="D146" i="70" a="1"/>
  <c r="C136" i="70" a="1"/>
  <c r="H124" i="70" a="1"/>
  <c r="H115" i="70" a="1"/>
  <c r="D105" i="70" a="1"/>
  <c r="C95" i="70" a="1"/>
  <c r="D118" i="70" a="1"/>
  <c r="C108" i="70" a="1"/>
  <c r="H96" i="70" a="1"/>
  <c r="C87" i="70" a="1"/>
  <c r="H75" i="70" a="1"/>
  <c r="D57" i="70" a="1"/>
  <c r="C47" i="70" a="1"/>
  <c r="C84" i="70" a="1"/>
  <c r="H72" i="70" a="1"/>
  <c r="D65" i="70" a="1"/>
  <c r="C60" i="70" a="1"/>
  <c r="H48" i="70" a="1"/>
  <c r="D38" i="70" a="1"/>
  <c r="C28" i="70" a="1"/>
  <c r="H31" i="70" a="1"/>
  <c r="C17" i="70" a="1"/>
  <c r="D31" i="70" a="1"/>
  <c r="H14" i="70" a="1"/>
  <c r="C118" i="70" a="1"/>
  <c r="H106" i="70" a="1"/>
  <c r="H85" i="70" a="1"/>
  <c r="C57" i="70" a="1"/>
  <c r="H82" i="70" a="1"/>
  <c r="D72" i="70" a="1"/>
  <c r="H58" i="70" a="1"/>
  <c r="C38" i="70" a="1"/>
  <c r="C31" i="70" a="1"/>
  <c r="H29" i="70" a="1"/>
  <c r="C181" i="74" a="1"/>
  <c r="D176" i="74" a="1"/>
  <c r="H174" i="74" a="1"/>
  <c r="C155" i="74" a="1"/>
  <c r="D133" i="74" a="1"/>
  <c r="H144" i="74" a="1"/>
  <c r="C124" i="74" a="1"/>
  <c r="D103" i="74" a="1"/>
  <c r="H116" i="74" a="1"/>
  <c r="C96" i="74" a="1"/>
  <c r="H73" i="74" a="1"/>
  <c r="C45" i="74" a="1"/>
  <c r="C76" i="74" a="1"/>
  <c r="C52" i="74" a="1"/>
  <c r="D30" i="74" a="1"/>
  <c r="D31" i="74" a="1"/>
  <c r="H23" i="74" a="1"/>
  <c r="C208" i="72" a="1"/>
  <c r="D195" i="72" a="1"/>
  <c r="H189" i="72" a="1"/>
  <c r="H168" i="72" a="1"/>
  <c r="D167" i="72" a="1"/>
  <c r="C157" i="72" a="1"/>
  <c r="D135" i="72" a="1"/>
  <c r="H148" i="72" a="1"/>
  <c r="C128" i="72" a="1"/>
  <c r="C107" i="72" a="1"/>
  <c r="H114" i="72" a="1"/>
  <c r="C94" i="72" a="1"/>
  <c r="D74" i="72" a="1"/>
  <c r="H60" i="72" a="1"/>
  <c r="C40" i="72" a="1"/>
  <c r="D85" i="72" a="1"/>
  <c r="H55" i="72" a="1"/>
  <c r="C35" i="72" a="1"/>
  <c r="H29" i="72" a="1"/>
  <c r="C205" i="70" a="1"/>
  <c r="D200" i="70" a="1"/>
  <c r="C190" i="70" a="1"/>
  <c r="D185" i="70" a="1"/>
  <c r="H163" i="70" a="1"/>
  <c r="H151" i="70" a="1"/>
  <c r="H150" i="70" a="1"/>
  <c r="C130" i="70" a="1"/>
  <c r="H109" i="70" a="1"/>
  <c r="D185" i="76" a="1"/>
  <c r="H180" i="76" a="1"/>
  <c r="D171" i="76" a="1"/>
  <c r="H166" i="76" a="1"/>
  <c r="C145" i="76" a="1"/>
  <c r="D156" i="76" a="1"/>
  <c r="H134" i="76" a="1"/>
  <c r="D113" i="76" a="1"/>
  <c r="H91" i="76" a="1"/>
  <c r="H106" i="76" a="1"/>
  <c r="H84" i="76" a="1"/>
  <c r="C66" i="76" a="1"/>
  <c r="D50" i="76" a="1"/>
  <c r="H28" i="76" a="1"/>
  <c r="D75" i="76" a="1"/>
  <c r="D35" i="76" a="1"/>
  <c r="C11" i="76" a="1"/>
  <c r="D16" i="76" a="1"/>
  <c r="C202" i="74" a="1"/>
  <c r="D189" i="74" a="1"/>
  <c r="H184" i="74" a="1"/>
  <c r="D175" i="74" a="1"/>
  <c r="H172" i="74" a="1"/>
  <c r="D162" i="74" a="1"/>
  <c r="H141" i="74" a="1"/>
  <c r="C154" i="74" a="1"/>
  <c r="D132" i="74" a="1"/>
  <c r="C91" i="74" a="1"/>
  <c r="C83" i="74" a="1"/>
  <c r="C43" i="74" a="1"/>
  <c r="C74" i="74" a="1"/>
  <c r="C50" i="74" a="1"/>
  <c r="D28" i="74" a="1"/>
  <c r="H19" i="74" a="1"/>
  <c r="C206" i="72" a="1"/>
  <c r="D193" i="72" a="1"/>
  <c r="H187" i="72" a="1"/>
  <c r="H166" i="72" a="1"/>
  <c r="D165" i="72" a="1"/>
  <c r="H143" i="72" a="1"/>
  <c r="H146" i="72" a="1"/>
  <c r="C126" i="72" a="1"/>
  <c r="C105" i="72" a="1"/>
  <c r="D102" i="72" a="1"/>
  <c r="H82" i="72" a="1"/>
  <c r="H58" i="72" a="1"/>
  <c r="C38" i="72" a="1"/>
  <c r="D83" i="72" a="1"/>
  <c r="H53" i="72" a="1"/>
  <c r="C31" i="72" a="1"/>
  <c r="D13" i="72" a="1"/>
  <c r="D198" i="70" a="1"/>
  <c r="D183" i="70" a="1"/>
  <c r="D170" i="70" a="1"/>
  <c r="H149" i="70" a="1"/>
  <c r="H148" i="70" a="1"/>
  <c r="C119" i="70" a="1"/>
  <c r="D97" i="70" a="1"/>
  <c r="C100" i="70" a="1"/>
  <c r="H88" i="70" a="1"/>
  <c r="H59" i="70" a="1"/>
  <c r="C76" i="70" a="1"/>
  <c r="D61" i="70" a="1"/>
  <c r="D30" i="70" a="1"/>
  <c r="C37" i="70" a="1"/>
  <c r="D120" i="70" a="1"/>
  <c r="H98" i="70" a="1"/>
  <c r="D59" i="70" a="1"/>
  <c r="C86" i="70" a="1"/>
  <c r="C61" i="70" a="1"/>
  <c r="D40" i="70" a="1"/>
  <c r="H35" i="70" a="1"/>
  <c r="D35" i="70" a="1"/>
  <c r="D35" i="70" l="1"/>
  <c r="H35" i="70"/>
  <c r="D40" i="70"/>
  <c r="C61" i="70"/>
  <c r="C86" i="70"/>
  <c r="D59" i="70"/>
  <c r="H98" i="70"/>
  <c r="D120" i="70"/>
  <c r="C37" i="70"/>
  <c r="D30" i="70"/>
  <c r="D61" i="70"/>
  <c r="C76" i="70"/>
  <c r="H59" i="70"/>
  <c r="H88" i="70"/>
  <c r="C100" i="70"/>
  <c r="D97" i="70"/>
  <c r="C119" i="70"/>
  <c r="H148" i="70"/>
  <c r="H149" i="70"/>
  <c r="D170" i="70"/>
  <c r="D183" i="70"/>
  <c r="D198" i="70"/>
  <c r="D13" i="72"/>
  <c r="C31" i="72"/>
  <c r="H53" i="72"/>
  <c r="D83" i="72"/>
  <c r="C38" i="72"/>
  <c r="H58" i="72"/>
  <c r="H82" i="72"/>
  <c r="D102" i="72"/>
  <c r="C105" i="72"/>
  <c r="C126" i="72"/>
  <c r="H146" i="72"/>
  <c r="H143" i="72"/>
  <c r="D165" i="72"/>
  <c r="H166" i="72"/>
  <c r="H187" i="72"/>
  <c r="D193" i="72"/>
  <c r="C206" i="72"/>
  <c r="H19" i="74"/>
  <c r="D28" i="74"/>
  <c r="C50" i="74"/>
  <c r="C74" i="74"/>
  <c r="C43" i="74"/>
  <c r="C83" i="74"/>
  <c r="C91" i="74"/>
  <c r="D132" i="74"/>
  <c r="C154" i="74"/>
  <c r="H141" i="74"/>
  <c r="D162" i="74"/>
  <c r="H172" i="74"/>
  <c r="D175" i="74"/>
  <c r="H184" i="74"/>
  <c r="D189" i="74"/>
  <c r="C202" i="74"/>
  <c r="D16" i="76"/>
  <c r="C11" i="76"/>
  <c r="D35" i="76"/>
  <c r="D75" i="76"/>
  <c r="H28" i="76"/>
  <c r="D50" i="76"/>
  <c r="C66" i="76"/>
  <c r="H84" i="76"/>
  <c r="H106" i="76"/>
  <c r="H91" i="76"/>
  <c r="D113" i="76"/>
  <c r="H134" i="76"/>
  <c r="D156" i="76"/>
  <c r="C145" i="76"/>
  <c r="H166" i="76"/>
  <c r="D171" i="76"/>
  <c r="H180" i="76"/>
  <c r="D185" i="76"/>
  <c r="H109" i="70"/>
  <c r="C130" i="70"/>
  <c r="H150" i="70"/>
  <c r="H151" i="70"/>
  <c r="H163" i="70"/>
  <c r="D185" i="70"/>
  <c r="C190" i="70"/>
  <c r="D200" i="70"/>
  <c r="C205" i="70"/>
  <c r="H29" i="72"/>
  <c r="C35" i="72"/>
  <c r="H55" i="72"/>
  <c r="D85" i="72"/>
  <c r="C40" i="72"/>
  <c r="H60" i="72"/>
  <c r="D74" i="72"/>
  <c r="C94" i="72"/>
  <c r="H114" i="72"/>
  <c r="C107" i="72"/>
  <c r="C128" i="72"/>
  <c r="H148" i="72"/>
  <c r="D135" i="72"/>
  <c r="C157" i="72"/>
  <c r="D167" i="72"/>
  <c r="H168" i="72"/>
  <c r="H189" i="72"/>
  <c r="D195" i="72"/>
  <c r="C208" i="72"/>
  <c r="H23" i="74"/>
  <c r="D31" i="74"/>
  <c r="D30" i="74"/>
  <c r="C52" i="74"/>
  <c r="C76" i="74"/>
  <c r="C45" i="74"/>
  <c r="H73" i="74"/>
  <c r="C96" i="74"/>
  <c r="H116" i="74"/>
  <c r="D103" i="74"/>
  <c r="C124" i="74"/>
  <c r="H144" i="74"/>
  <c r="D133" i="74"/>
  <c r="C155" i="74"/>
  <c r="H174" i="74"/>
  <c r="D176" i="74"/>
  <c r="C181" i="74"/>
  <c r="H29" i="70"/>
  <c r="C31" i="70"/>
  <c r="C38" i="70"/>
  <c r="H58" i="70"/>
  <c r="D72" i="70"/>
  <c r="H82" i="70"/>
  <c r="C57" i="70"/>
  <c r="H85" i="70"/>
  <c r="H106" i="70"/>
  <c r="C118" i="70"/>
  <c r="H14" i="70"/>
  <c r="D31" i="70"/>
  <c r="C17" i="70"/>
  <c r="H31" i="70"/>
  <c r="C28" i="70"/>
  <c r="D38" i="70"/>
  <c r="H48" i="70"/>
  <c r="C60" i="70"/>
  <c r="D65" i="70"/>
  <c r="H72" i="70"/>
  <c r="C84" i="70"/>
  <c r="C47" i="70"/>
  <c r="D57" i="70"/>
  <c r="H75" i="70"/>
  <c r="C87" i="70"/>
  <c r="H96" i="70"/>
  <c r="C108" i="70"/>
  <c r="D118" i="70"/>
  <c r="C95" i="70"/>
  <c r="D105" i="70"/>
  <c r="H115" i="70"/>
  <c r="H124" i="70"/>
  <c r="C136" i="70"/>
  <c r="D146" i="70"/>
  <c r="H125" i="70"/>
  <c r="C137" i="70"/>
  <c r="D147" i="70"/>
  <c r="H156" i="70"/>
  <c r="C168" i="70"/>
  <c r="D159" i="70"/>
  <c r="H169" i="70"/>
  <c r="C181" i="70"/>
  <c r="D191" i="70"/>
  <c r="H184" i="70"/>
  <c r="C196" i="70"/>
  <c r="D197" i="70"/>
  <c r="H206" i="70"/>
  <c r="D21" i="72"/>
  <c r="D14" i="72"/>
  <c r="D25" i="72"/>
  <c r="C41" i="72"/>
  <c r="D51" i="72"/>
  <c r="H68" i="72"/>
  <c r="C81" i="72"/>
  <c r="D24" i="72"/>
  <c r="H34" i="72"/>
  <c r="C46" i="72"/>
  <c r="D56" i="72"/>
  <c r="H63" i="72"/>
  <c r="C70" i="72"/>
  <c r="D80" i="72"/>
  <c r="D91" i="72"/>
  <c r="C100" i="72"/>
  <c r="D110" i="72"/>
  <c r="H120" i="72"/>
  <c r="H101" i="72"/>
  <c r="C113" i="72"/>
  <c r="H122" i="72"/>
  <c r="C134" i="72"/>
  <c r="D144" i="72"/>
  <c r="H154" i="72"/>
  <c r="C131" i="72"/>
  <c r="D141" i="72"/>
  <c r="H151" i="72"/>
  <c r="C163" i="72"/>
  <c r="D173" i="72"/>
  <c r="D164" i="72"/>
  <c r="H174" i="72"/>
  <c r="D185" i="72"/>
  <c r="H180" i="72"/>
  <c r="C192" i="72"/>
  <c r="D201" i="72"/>
  <c r="H202" i="72"/>
  <c r="C207" i="72"/>
  <c r="D17" i="74"/>
  <c r="C12" i="74"/>
  <c r="H21" i="74"/>
  <c r="C26" i="74"/>
  <c r="D36" i="74"/>
  <c r="H46" i="74"/>
  <c r="C58" i="74"/>
  <c r="D64" i="74"/>
  <c r="H70" i="74"/>
  <c r="C82" i="74"/>
  <c r="H39" i="74"/>
  <c r="C51" i="74"/>
  <c r="D68" i="74"/>
  <c r="H79" i="74"/>
  <c r="H90" i="74"/>
  <c r="C102" i="74"/>
  <c r="D112" i="74"/>
  <c r="H87" i="74"/>
  <c r="C99" i="74"/>
  <c r="D109" i="74"/>
  <c r="H119" i="74"/>
  <c r="C130" i="74"/>
  <c r="D140" i="74"/>
  <c r="H150" i="74"/>
  <c r="C129" i="74"/>
  <c r="D139" i="74"/>
  <c r="H149" i="74"/>
  <c r="C160" i="74"/>
  <c r="D170" i="74"/>
  <c r="H161" i="74"/>
  <c r="C173" i="74"/>
  <c r="D182" i="74"/>
  <c r="H192" i="74"/>
  <c r="C187" i="74"/>
  <c r="D198" i="74"/>
  <c r="H199" i="74"/>
  <c r="C203" i="74"/>
  <c r="C14" i="76"/>
  <c r="H23" i="76"/>
  <c r="C19" i="76"/>
  <c r="C33" i="76"/>
  <c r="D43" i="76"/>
  <c r="H53" i="76"/>
  <c r="C73" i="76"/>
  <c r="D83" i="76"/>
  <c r="D26" i="76"/>
  <c r="H36" i="76"/>
  <c r="C48" i="76"/>
  <c r="D58" i="76"/>
  <c r="H64" i="76"/>
  <c r="C88" i="76"/>
  <c r="C95" i="76"/>
  <c r="C138" i="76"/>
  <c r="D147" i="76"/>
  <c r="H173" i="76"/>
  <c r="H101" i="70"/>
  <c r="H142" i="70"/>
  <c r="C155" i="70"/>
  <c r="D177" i="70"/>
  <c r="H193" i="70"/>
  <c r="B10" i="72"/>
  <c r="C59" i="72"/>
  <c r="D42" i="72"/>
  <c r="H76" i="72"/>
  <c r="C118" i="72"/>
  <c r="D130" i="72"/>
  <c r="H137" i="72"/>
  <c r="H160" i="72"/>
  <c r="D188" i="72"/>
  <c r="H13" i="74"/>
  <c r="H32" i="74"/>
  <c r="C69" i="74"/>
  <c r="H57" i="74"/>
  <c r="H108" i="74"/>
  <c r="C117" i="74"/>
  <c r="D125" i="74"/>
  <c r="H166" i="74"/>
  <c r="C190" i="74"/>
  <c r="H193" i="74"/>
  <c r="D207" i="74"/>
  <c r="C13" i="76"/>
  <c r="D37" i="76"/>
  <c r="C59" i="76"/>
  <c r="H16" i="70"/>
  <c r="C19" i="70"/>
  <c r="C30" i="70"/>
  <c r="H50" i="70"/>
  <c r="D66" i="70"/>
  <c r="H74" i="70"/>
  <c r="C49" i="70"/>
  <c r="H77" i="70"/>
  <c r="C88" i="70"/>
  <c r="C110" i="70"/>
  <c r="C18" i="70"/>
  <c r="D19" i="70"/>
  <c r="D37" i="70"/>
  <c r="H40" i="70"/>
  <c r="C52" i="70"/>
  <c r="H66" i="70"/>
  <c r="D86" i="70"/>
  <c r="D49" i="70"/>
  <c r="C79" i="70"/>
  <c r="D110" i="70"/>
  <c r="H120" i="70"/>
  <c r="H107" i="70"/>
  <c r="C128" i="70"/>
  <c r="D138" i="70"/>
  <c r="C129" i="70"/>
  <c r="D139" i="70"/>
  <c r="C160" i="70"/>
  <c r="H161" i="70"/>
  <c r="C173" i="70"/>
  <c r="H176" i="70"/>
  <c r="C188" i="70"/>
  <c r="H199" i="70"/>
  <c r="C203" i="70"/>
  <c r="H25" i="72"/>
  <c r="H16" i="72"/>
  <c r="D43" i="72"/>
  <c r="C73" i="72"/>
  <c r="H26" i="72"/>
  <c r="D48" i="72"/>
  <c r="C65" i="72"/>
  <c r="D72" i="72"/>
  <c r="C92" i="72"/>
  <c r="H112" i="72"/>
  <c r="H93" i="72"/>
  <c r="D115" i="72"/>
  <c r="D136" i="72"/>
  <c r="C123" i="72"/>
  <c r="D133" i="72"/>
  <c r="C155" i="72"/>
  <c r="H175" i="72"/>
  <c r="D177" i="72"/>
  <c r="C184" i="72"/>
  <c r="H194" i="72"/>
  <c r="D209" i="72"/>
  <c r="D14" i="74"/>
  <c r="D27" i="74"/>
  <c r="H38" i="74"/>
  <c r="D60" i="74"/>
  <c r="H65" i="74"/>
  <c r="D84" i="74"/>
  <c r="D53" i="74"/>
  <c r="H71" i="74"/>
  <c r="C94" i="74"/>
  <c r="D104" i="74"/>
  <c r="H114" i="74"/>
  <c r="D101" i="74"/>
  <c r="H111" i="74"/>
  <c r="C122" i="74"/>
  <c r="H142" i="74"/>
  <c r="D131" i="74"/>
  <c r="C153" i="74"/>
  <c r="C165" i="74"/>
  <c r="C179" i="74"/>
  <c r="H200" i="74"/>
  <c r="D205" i="74"/>
  <c r="D21" i="76"/>
  <c r="H45" i="76"/>
  <c r="C57" i="76"/>
  <c r="H85" i="76"/>
  <c r="C40" i="76"/>
  <c r="H60" i="76"/>
  <c r="D74" i="76"/>
  <c r="D96" i="76"/>
  <c r="C118" i="76"/>
  <c r="C103" i="76"/>
  <c r="H123" i="76"/>
  <c r="C146" i="76"/>
  <c r="H133" i="76"/>
  <c r="D155" i="76"/>
  <c r="C161" i="76"/>
  <c r="C192" i="76"/>
  <c r="D99" i="70"/>
  <c r="C121" i="70"/>
  <c r="D140" i="70"/>
  <c r="C131" i="70"/>
  <c r="D141" i="70"/>
  <c r="C162" i="70"/>
  <c r="D172" i="70"/>
  <c r="C175" i="70"/>
  <c r="H178" i="70"/>
  <c r="H201" i="70"/>
  <c r="D15" i="72"/>
  <c r="H18" i="72"/>
  <c r="D45" i="72"/>
  <c r="C75" i="72"/>
  <c r="H28" i="72"/>
  <c r="D50" i="72"/>
  <c r="C66" i="72"/>
  <c r="H84" i="72"/>
  <c r="D104" i="72"/>
  <c r="H95" i="72"/>
  <c r="D117" i="72"/>
  <c r="D138" i="72"/>
  <c r="C125" i="72"/>
  <c r="H145" i="72"/>
  <c r="D158" i="72"/>
  <c r="D179" i="72"/>
  <c r="C186" i="72"/>
  <c r="H196" i="72"/>
  <c r="D11" i="74"/>
  <c r="D16" i="74"/>
  <c r="H40" i="74"/>
  <c r="D61" i="74"/>
  <c r="H66" i="74"/>
  <c r="H86" i="74"/>
  <c r="D55" i="74"/>
  <c r="C85" i="74"/>
  <c r="D106" i="74"/>
  <c r="C93" i="74"/>
  <c r="H113" i="74"/>
  <c r="D134" i="74"/>
  <c r="C123" i="74"/>
  <c r="H143" i="74"/>
  <c r="D164" i="74"/>
  <c r="C167" i="74"/>
  <c r="H186" i="74"/>
  <c r="D14" i="70"/>
  <c r="H15" i="70"/>
  <c r="H26" i="70"/>
  <c r="D48" i="70"/>
  <c r="C65" i="70"/>
  <c r="H45" i="70"/>
  <c r="D75" i="70"/>
  <c r="D96" i="70"/>
  <c r="C11" i="72"/>
  <c r="C12" i="70"/>
  <c r="C25" i="70"/>
  <c r="D13" i="70"/>
  <c r="D25" i="70"/>
  <c r="D24" i="70"/>
  <c r="H34" i="70"/>
  <c r="C46" i="70"/>
  <c r="D56" i="70"/>
  <c r="H63" i="70"/>
  <c r="C70" i="70"/>
  <c r="D80" i="70"/>
  <c r="D43" i="70"/>
  <c r="H53" i="70"/>
  <c r="C73" i="70"/>
  <c r="D83" i="70"/>
  <c r="C94" i="70"/>
  <c r="D104" i="70"/>
  <c r="H114" i="70"/>
  <c r="D12" i="70"/>
  <c r="H25" i="70"/>
  <c r="H13" i="70"/>
  <c r="C27" i="70"/>
  <c r="H24" i="70"/>
  <c r="C36" i="70"/>
  <c r="D46" i="70"/>
  <c r="H56" i="70"/>
  <c r="C64" i="70"/>
  <c r="D70" i="70"/>
  <c r="H80" i="70"/>
  <c r="H43" i="70"/>
  <c r="C55" i="70"/>
  <c r="D73" i="70"/>
  <c r="H83" i="70"/>
  <c r="D94" i="70"/>
  <c r="H104" i="70"/>
  <c r="C116" i="70"/>
  <c r="H91" i="70"/>
  <c r="C103" i="70"/>
  <c r="D113" i="70"/>
  <c r="D122" i="70"/>
  <c r="H132" i="70"/>
  <c r="C144" i="70"/>
  <c r="D154" i="70"/>
  <c r="H133" i="70"/>
  <c r="C145" i="70"/>
  <c r="D155" i="70"/>
  <c r="H164" i="70"/>
  <c r="C157" i="70"/>
  <c r="D167" i="70"/>
  <c r="H177" i="70"/>
  <c r="C189" i="70"/>
  <c r="D182" i="70"/>
  <c r="H192" i="70"/>
  <c r="C195" i="70"/>
  <c r="D204" i="70"/>
  <c r="H207" i="70"/>
  <c r="C19" i="72"/>
  <c r="C12" i="72"/>
  <c r="D22" i="72"/>
  <c r="H37" i="72"/>
  <c r="C49" i="72"/>
  <c r="D59" i="72"/>
  <c r="H77" i="72"/>
  <c r="D89" i="72"/>
  <c r="D32" i="72"/>
  <c r="H42" i="72"/>
  <c r="C54" i="72"/>
  <c r="D62" i="72"/>
  <c r="H67" i="72"/>
  <c r="C78" i="72"/>
  <c r="D88" i="72"/>
  <c r="H96" i="72"/>
  <c r="C108" i="72"/>
  <c r="D118" i="72"/>
  <c r="D99" i="72"/>
  <c r="H109" i="72"/>
  <c r="C121" i="72"/>
  <c r="H130" i="72"/>
  <c r="C142" i="72"/>
  <c r="D152" i="72"/>
  <c r="H127" i="72"/>
  <c r="C139" i="72"/>
  <c r="D149" i="72"/>
  <c r="H159" i="72"/>
  <c r="C171" i="72"/>
  <c r="C162" i="72"/>
  <c r="D172" i="72"/>
  <c r="C183" i="72"/>
  <c r="D178" i="72"/>
  <c r="H188" i="72"/>
  <c r="C199" i="72"/>
  <c r="D200" i="72"/>
  <c r="H203" i="72"/>
  <c r="C15" i="74"/>
  <c r="C31" i="74"/>
  <c r="C20" i="74"/>
  <c r="H22" i="74"/>
  <c r="C34" i="74"/>
  <c r="D44" i="74"/>
  <c r="H54" i="74"/>
  <c r="C63" i="74"/>
  <c r="D69" i="74"/>
  <c r="H78" i="74"/>
  <c r="D37" i="74"/>
  <c r="H47" i="74"/>
  <c r="C59" i="74"/>
  <c r="D77" i="74"/>
  <c r="D88" i="74"/>
  <c r="H98" i="74"/>
  <c r="C110" i="74"/>
  <c r="D120" i="74"/>
  <c r="H95" i="74"/>
  <c r="C107" i="74"/>
  <c r="D117" i="74"/>
  <c r="H126" i="74"/>
  <c r="C138" i="74"/>
  <c r="D148" i="74"/>
  <c r="H125" i="74"/>
  <c r="C137" i="74"/>
  <c r="D147" i="74"/>
  <c r="H156" i="74"/>
  <c r="C168" i="74"/>
  <c r="D159" i="74"/>
  <c r="H169" i="74"/>
  <c r="C180" i="74"/>
  <c r="D190" i="74"/>
  <c r="H183" i="74"/>
  <c r="C196" i="74"/>
  <c r="D197" i="74"/>
  <c r="H206" i="74"/>
  <c r="B10" i="76"/>
  <c r="C22" i="76"/>
  <c r="H15" i="76"/>
  <c r="H29" i="76"/>
  <c r="C41" i="76"/>
  <c r="D51" i="76"/>
  <c r="H68" i="76"/>
  <c r="C81" i="76"/>
  <c r="C24" i="76"/>
  <c r="D34" i="76"/>
  <c r="H44" i="76"/>
  <c r="C56" i="76"/>
  <c r="D63" i="76"/>
  <c r="H69" i="76"/>
  <c r="C80" i="76"/>
  <c r="H90" i="76"/>
  <c r="C102" i="76"/>
  <c r="D112" i="76"/>
  <c r="H122" i="76"/>
  <c r="D97" i="76"/>
  <c r="H107" i="76"/>
  <c r="C119" i="76"/>
  <c r="C130" i="76"/>
  <c r="D140" i="76"/>
  <c r="H150" i="76"/>
  <c r="C129" i="76"/>
  <c r="D139" i="76"/>
  <c r="H149" i="76"/>
  <c r="C162" i="76"/>
  <c r="D172" i="76"/>
  <c r="H165" i="76"/>
  <c r="C176" i="76"/>
  <c r="D186" i="76"/>
  <c r="H179" i="76"/>
  <c r="H93" i="70"/>
  <c r="C105" i="70"/>
  <c r="D115" i="70"/>
  <c r="D124" i="70"/>
  <c r="H134" i="70"/>
  <c r="C146" i="70"/>
  <c r="D125" i="70"/>
  <c r="H135" i="70"/>
  <c r="C147" i="70"/>
  <c r="D156" i="70"/>
  <c r="H166" i="70"/>
  <c r="C159" i="70"/>
  <c r="D169" i="70"/>
  <c r="H179" i="70"/>
  <c r="C191" i="70"/>
  <c r="D184" i="70"/>
  <c r="H194" i="70"/>
  <c r="C197" i="70"/>
  <c r="D206" i="70"/>
  <c r="H209" i="70"/>
  <c r="C21" i="72"/>
  <c r="C14" i="72"/>
  <c r="H23" i="72"/>
  <c r="H39" i="72"/>
  <c r="C51" i="72"/>
  <c r="D68" i="72"/>
  <c r="H79" i="72"/>
  <c r="C24" i="72"/>
  <c r="D34" i="72"/>
  <c r="H44" i="72"/>
  <c r="C56" i="72"/>
  <c r="D63" i="72"/>
  <c r="H69" i="72"/>
  <c r="C80" i="72"/>
  <c r="H89" i="72"/>
  <c r="H98" i="72"/>
  <c r="C110" i="72"/>
  <c r="D120" i="72"/>
  <c r="D101" i="72"/>
  <c r="H111" i="72"/>
  <c r="C122" i="72"/>
  <c r="H132" i="72"/>
  <c r="C144" i="72"/>
  <c r="D154" i="72"/>
  <c r="H129" i="72"/>
  <c r="C141" i="72"/>
  <c r="D151" i="72"/>
  <c r="H161" i="72"/>
  <c r="C173" i="72"/>
  <c r="C164" i="72"/>
  <c r="D174" i="72"/>
  <c r="C185" i="72"/>
  <c r="D180" i="72"/>
  <c r="H190" i="72"/>
  <c r="C201" i="72"/>
  <c r="D202" i="72"/>
  <c r="H205" i="72"/>
  <c r="C17" i="74"/>
  <c r="B10" i="74"/>
  <c r="C21" i="74"/>
  <c r="H24" i="74"/>
  <c r="C36" i="74"/>
  <c r="D46" i="74"/>
  <c r="H56" i="74"/>
  <c r="C64" i="74"/>
  <c r="D70" i="74"/>
  <c r="H80" i="74"/>
  <c r="D39" i="74"/>
  <c r="H49" i="74"/>
  <c r="C68" i="74"/>
  <c r="D79" i="74"/>
  <c r="D90" i="74"/>
  <c r="H100" i="74"/>
  <c r="C112" i="74"/>
  <c r="D87" i="74"/>
  <c r="H97" i="74"/>
  <c r="C109" i="74"/>
  <c r="D119" i="74"/>
  <c r="H128" i="74"/>
  <c r="C140" i="74"/>
  <c r="D150" i="74"/>
  <c r="H127" i="74"/>
  <c r="C139" i="74"/>
  <c r="D149" i="74"/>
  <c r="H158" i="74"/>
  <c r="C170" i="74"/>
  <c r="D161" i="74"/>
  <c r="H171" i="74"/>
  <c r="C182" i="74"/>
  <c r="D192" i="74"/>
  <c r="H185" i="74"/>
  <c r="C20" i="70"/>
  <c r="C11" i="70"/>
  <c r="D21" i="70"/>
  <c r="C22" i="70"/>
  <c r="D32" i="70"/>
  <c r="H42" i="70"/>
  <c r="C54" i="70"/>
  <c r="D62" i="70"/>
  <c r="H67" i="70"/>
  <c r="C78" i="70"/>
  <c r="C41" i="70"/>
  <c r="D51" i="70"/>
  <c r="H68" i="70"/>
  <c r="C81" i="70"/>
  <c r="H90" i="70"/>
  <c r="C102" i="70"/>
  <c r="D112" i="70"/>
  <c r="C89" i="70"/>
  <c r="D20" i="70"/>
  <c r="D11" i="70"/>
  <c r="H21" i="70"/>
  <c r="D22" i="70"/>
  <c r="H32" i="70"/>
  <c r="C44" i="70"/>
  <c r="D54" i="70"/>
  <c r="H62" i="70"/>
  <c r="C69" i="70"/>
  <c r="D78" i="70"/>
  <c r="D41" i="70"/>
  <c r="H51" i="70"/>
  <c r="C71" i="70"/>
  <c r="D81" i="70"/>
  <c r="C92" i="70"/>
  <c r="D102" i="70"/>
  <c r="H112" i="70"/>
  <c r="D89" i="70"/>
  <c r="H99" i="70"/>
  <c r="C111" i="70"/>
  <c r="D121" i="70"/>
  <c r="D130" i="70"/>
  <c r="H140" i="70"/>
  <c r="C152" i="70"/>
  <c r="D131" i="70"/>
  <c r="H141" i="70"/>
  <c r="C153" i="70"/>
  <c r="D162" i="70"/>
  <c r="H172" i="70"/>
  <c r="C165" i="70"/>
  <c r="D175" i="70"/>
  <c r="H185" i="70"/>
  <c r="C180" i="70"/>
  <c r="D190" i="70"/>
  <c r="H200" i="70"/>
  <c r="C202" i="70"/>
  <c r="D205" i="70"/>
  <c r="H15" i="72"/>
  <c r="D31" i="72"/>
  <c r="C20" i="72"/>
  <c r="D35" i="72"/>
  <c r="H45" i="72"/>
  <c r="C57" i="72"/>
  <c r="D75" i="72"/>
  <c r="H85" i="72"/>
  <c r="C30" i="72"/>
  <c r="D40" i="72"/>
  <c r="H50" i="72"/>
  <c r="C61" i="72"/>
  <c r="D66" i="72"/>
  <c r="H74" i="72"/>
  <c r="C86" i="72"/>
  <c r="D94" i="72"/>
  <c r="H104" i="72"/>
  <c r="C116" i="72"/>
  <c r="C97" i="72"/>
  <c r="D107" i="72"/>
  <c r="H117" i="72"/>
  <c r="D128" i="72"/>
  <c r="H138" i="72"/>
  <c r="C150" i="72"/>
  <c r="D125" i="72"/>
  <c r="H135" i="72"/>
  <c r="C147" i="72"/>
  <c r="D157" i="72"/>
  <c r="H167" i="72"/>
  <c r="H158" i="72"/>
  <c r="C170" i="72"/>
  <c r="H179" i="72"/>
  <c r="C191" i="72"/>
  <c r="D186" i="72"/>
  <c r="H195" i="72"/>
  <c r="C198" i="72"/>
  <c r="D208" i="72"/>
  <c r="H11" i="74"/>
  <c r="D25" i="74"/>
  <c r="H16" i="74"/>
  <c r="C33" i="74"/>
  <c r="H30" i="74"/>
  <c r="C42" i="74"/>
  <c r="D52" i="74"/>
  <c r="H61" i="74"/>
  <c r="C67" i="74"/>
  <c r="D76" i="74"/>
  <c r="C35" i="74"/>
  <c r="D45" i="74"/>
  <c r="H55" i="74"/>
  <c r="C75" i="74"/>
  <c r="D85" i="74"/>
  <c r="D96" i="74"/>
  <c r="H106" i="74"/>
  <c r="C118" i="74"/>
  <c r="D93" i="74"/>
  <c r="H103" i="74"/>
  <c r="C115" i="74"/>
  <c r="D124" i="74"/>
  <c r="H134" i="74"/>
  <c r="C146" i="74"/>
  <c r="D123" i="74"/>
  <c r="H133" i="74"/>
  <c r="C145" i="74"/>
  <c r="D155" i="74"/>
  <c r="H164" i="74"/>
  <c r="C157" i="74"/>
  <c r="D167" i="74"/>
  <c r="H176" i="74"/>
  <c r="C188" i="74"/>
  <c r="D181" i="74"/>
  <c r="H191" i="74"/>
  <c r="C195" i="74"/>
  <c r="D204" i="74"/>
  <c r="H207" i="74"/>
  <c r="H18" i="76"/>
  <c r="D13" i="76"/>
  <c r="H25" i="76"/>
  <c r="H37" i="76"/>
  <c r="C49" i="76"/>
  <c r="D59" i="76"/>
  <c r="H77" i="76"/>
  <c r="C89" i="76"/>
  <c r="C32" i="76"/>
  <c r="D42" i="76"/>
  <c r="H52" i="76"/>
  <c r="C62" i="76"/>
  <c r="D67" i="76"/>
  <c r="C110" i="76"/>
  <c r="H115" i="76"/>
  <c r="H158" i="76"/>
  <c r="C170" i="76"/>
  <c r="D177" i="76"/>
  <c r="C122" i="70"/>
  <c r="D133" i="70"/>
  <c r="H174" i="70"/>
  <c r="C182" i="70"/>
  <c r="D207" i="70"/>
  <c r="D37" i="72"/>
  <c r="H87" i="72"/>
  <c r="C62" i="72"/>
  <c r="D96" i="72"/>
  <c r="D109" i="72"/>
  <c r="C152" i="72"/>
  <c r="D159" i="72"/>
  <c r="H181" i="72"/>
  <c r="C200" i="72"/>
  <c r="H18" i="74"/>
  <c r="D54" i="74"/>
  <c r="C37" i="74"/>
  <c r="C88" i="74"/>
  <c r="D95" i="74"/>
  <c r="H136" i="74"/>
  <c r="C147" i="74"/>
  <c r="D169" i="74"/>
  <c r="D191" i="74"/>
  <c r="C204" i="74"/>
  <c r="D18" i="76"/>
  <c r="C25" i="76"/>
  <c r="H47" i="76"/>
  <c r="D77" i="76"/>
  <c r="H76" i="76"/>
  <c r="H98" i="76"/>
  <c r="D120" i="76"/>
  <c r="D105" i="76"/>
  <c r="H126" i="76"/>
  <c r="D148" i="76"/>
  <c r="C137" i="76"/>
  <c r="H157" i="76"/>
  <c r="D163" i="76"/>
  <c r="C184" i="76"/>
  <c r="D91" i="70"/>
  <c r="C113" i="70"/>
  <c r="D132" i="70"/>
  <c r="C154" i="70"/>
  <c r="H143" i="70"/>
  <c r="D164" i="70"/>
  <c r="C167" i="70"/>
  <c r="H187" i="70"/>
  <c r="D192" i="70"/>
  <c r="C204" i="70"/>
  <c r="H17" i="72"/>
  <c r="C22" i="72"/>
  <c r="H47" i="72"/>
  <c r="D77" i="72"/>
  <c r="C32" i="72"/>
  <c r="H52" i="72"/>
  <c r="D67" i="72"/>
  <c r="C88" i="72"/>
  <c r="H106" i="72"/>
  <c r="C99" i="72"/>
  <c r="H119" i="72"/>
  <c r="H140" i="72"/>
  <c r="D127" i="72"/>
  <c r="C149" i="72"/>
  <c r="H169" i="72"/>
  <c r="C172" i="72"/>
  <c r="C178" i="72"/>
  <c r="H197" i="72"/>
  <c r="D203" i="72"/>
  <c r="D29" i="74"/>
  <c r="D22" i="74"/>
  <c r="C44" i="74"/>
  <c r="H62" i="74"/>
  <c r="D78" i="74"/>
  <c r="D47" i="74"/>
  <c r="C77" i="74"/>
  <c r="D98" i="74"/>
  <c r="C120" i="74"/>
  <c r="H105" i="74"/>
  <c r="D126" i="74"/>
  <c r="C148" i="74"/>
  <c r="H135" i="74"/>
  <c r="D156" i="74"/>
  <c r="C159" i="74"/>
  <c r="H178" i="74"/>
  <c r="D183" i="74"/>
  <c r="C198" i="74"/>
  <c r="D199" i="74"/>
  <c r="H208" i="74"/>
  <c r="H12" i="76"/>
  <c r="C23" i="76"/>
  <c r="H17" i="76"/>
  <c r="H31" i="76"/>
  <c r="C43" i="76"/>
  <c r="D53" i="76"/>
  <c r="H71" i="76"/>
  <c r="C83" i="76"/>
  <c r="C26" i="76"/>
  <c r="D36" i="76"/>
  <c r="H46" i="76"/>
  <c r="C58" i="76"/>
  <c r="D64" i="76"/>
  <c r="H70" i="76"/>
  <c r="C82" i="76"/>
  <c r="H92" i="76"/>
  <c r="C104" i="76"/>
  <c r="D114" i="76"/>
  <c r="H124" i="76"/>
  <c r="D99" i="76"/>
  <c r="H109" i="76"/>
  <c r="C121" i="76"/>
  <c r="C132" i="76"/>
  <c r="D142" i="76"/>
  <c r="H152" i="76"/>
  <c r="C131" i="76"/>
  <c r="D141" i="76"/>
  <c r="H151" i="76"/>
  <c r="C164" i="76"/>
  <c r="D174" i="76"/>
  <c r="H167" i="76"/>
  <c r="C178" i="76"/>
  <c r="D188" i="76"/>
  <c r="H181" i="76"/>
  <c r="C194" i="76"/>
  <c r="D195" i="76"/>
  <c r="H204" i="76"/>
  <c r="C209" i="76"/>
  <c r="D19" i="78"/>
  <c r="H35" i="78"/>
  <c r="H20" i="78"/>
  <c r="C26" i="78"/>
  <c r="D36" i="78"/>
  <c r="H46" i="78"/>
  <c r="C58" i="78"/>
  <c r="D64" i="78"/>
  <c r="H70" i="78"/>
  <c r="C82" i="78"/>
  <c r="C47" i="78"/>
  <c r="H75" i="78"/>
  <c r="C98" i="78"/>
  <c r="H118" i="78"/>
  <c r="H105" i="78"/>
  <c r="H126" i="78"/>
  <c r="D148" i="78"/>
  <c r="H135" i="78"/>
  <c r="D157" i="78"/>
  <c r="H158" i="78"/>
  <c r="C181" i="78"/>
  <c r="H186" i="78"/>
  <c r="D198" i="78"/>
  <c r="C13" i="80"/>
  <c r="C16" i="80"/>
  <c r="C28" i="80"/>
  <c r="H48" i="80"/>
  <c r="D65" i="80"/>
  <c r="C84" i="80"/>
  <c r="D57" i="80"/>
  <c r="D86" i="80"/>
  <c r="C108" i="80"/>
  <c r="H91" i="80"/>
  <c r="D113" i="80"/>
  <c r="C134" i="80"/>
  <c r="D193" i="76"/>
  <c r="C207" i="76"/>
  <c r="H31" i="78"/>
  <c r="C24" i="78"/>
  <c r="H44" i="78"/>
  <c r="D63" i="78"/>
  <c r="C80" i="78"/>
  <c r="D47" i="78"/>
  <c r="C77" i="78"/>
  <c r="D98" i="78"/>
  <c r="C120" i="78"/>
  <c r="C107" i="78"/>
  <c r="C128" i="78"/>
  <c r="H148" i="78"/>
  <c r="C137" i="78"/>
  <c r="C159" i="78"/>
  <c r="C160" i="78"/>
  <c r="D181" i="78"/>
  <c r="C188" i="78"/>
  <c r="H198" i="78"/>
  <c r="D13" i="80"/>
  <c r="D16" i="80"/>
  <c r="D28" i="80"/>
  <c r="C50" i="80"/>
  <c r="H65" i="80"/>
  <c r="D84" i="80"/>
  <c r="H57" i="80"/>
  <c r="H86" i="80"/>
  <c r="D108" i="80"/>
  <c r="C93" i="80"/>
  <c r="H113" i="80"/>
  <c r="D134" i="80"/>
  <c r="H154" i="80"/>
  <c r="D143" i="80"/>
  <c r="C178" i="80"/>
  <c r="D182" i="80"/>
  <c r="C209" i="80"/>
  <c r="C43" i="82"/>
  <c r="D26" i="82"/>
  <c r="H64" i="82"/>
  <c r="C105" i="82"/>
  <c r="D110" i="82"/>
  <c r="H153" i="82"/>
  <c r="C162" i="82"/>
  <c r="D185" i="82"/>
  <c r="H201" i="82"/>
  <c r="H45" i="84"/>
  <c r="D59" i="84"/>
  <c r="D65" i="84"/>
  <c r="C135" i="80"/>
  <c r="D158" i="80"/>
  <c r="D184" i="80"/>
  <c r="B10" i="70"/>
  <c r="H20" i="70"/>
  <c r="H11" i="70"/>
  <c r="C23" i="70"/>
  <c r="H22" i="70"/>
  <c r="C34" i="70"/>
  <c r="D44" i="70"/>
  <c r="H54" i="70"/>
  <c r="C63" i="70"/>
  <c r="D69" i="70"/>
  <c r="H78" i="70"/>
  <c r="H41" i="70"/>
  <c r="C53" i="70"/>
  <c r="D71" i="70"/>
  <c r="H81" i="70"/>
  <c r="D92" i="70"/>
  <c r="H102" i="70"/>
  <c r="C114" i="70"/>
  <c r="H89" i="70"/>
  <c r="D23" i="70"/>
  <c r="C13" i="70"/>
  <c r="H23" i="70"/>
  <c r="C24" i="70"/>
  <c r="D34" i="70"/>
  <c r="H44" i="70"/>
  <c r="C56" i="70"/>
  <c r="D63" i="70"/>
  <c r="H69" i="70"/>
  <c r="C80" i="70"/>
  <c r="C43" i="70"/>
  <c r="D53" i="70"/>
  <c r="H71" i="70"/>
  <c r="C83" i="70"/>
  <c r="H92" i="70"/>
  <c r="C104" i="70"/>
  <c r="D114" i="70"/>
  <c r="C91" i="70"/>
  <c r="D101" i="70"/>
  <c r="H111" i="70"/>
  <c r="D123" i="70"/>
  <c r="C132" i="70"/>
  <c r="D142" i="70"/>
  <c r="H152" i="70"/>
  <c r="C133" i="70"/>
  <c r="D143" i="70"/>
  <c r="H153" i="70"/>
  <c r="C164" i="70"/>
  <c r="D174" i="70"/>
  <c r="H165" i="70"/>
  <c r="C177" i="70"/>
  <c r="D187" i="70"/>
  <c r="H180" i="70"/>
  <c r="C192" i="70"/>
  <c r="D193" i="70"/>
  <c r="H202" i="70"/>
  <c r="C207" i="70"/>
  <c r="D17" i="72"/>
  <c r="H33" i="72"/>
  <c r="H20" i="72"/>
  <c r="C37" i="72"/>
  <c r="D47" i="72"/>
  <c r="H57" i="72"/>
  <c r="C77" i="72"/>
  <c r="D87" i="72"/>
  <c r="H30" i="72"/>
  <c r="C42" i="72"/>
  <c r="D52" i="72"/>
  <c r="H61" i="72"/>
  <c r="C67" i="72"/>
  <c r="D76" i="72"/>
  <c r="H86" i="72"/>
  <c r="C96" i="72"/>
  <c r="D106" i="72"/>
  <c r="H116" i="72"/>
  <c r="H97" i="72"/>
  <c r="C109" i="72"/>
  <c r="D119" i="72"/>
  <c r="C130" i="72"/>
  <c r="D140" i="72"/>
  <c r="H150" i="72"/>
  <c r="C127" i="72"/>
  <c r="D137" i="72"/>
  <c r="H147" i="72"/>
  <c r="C159" i="72"/>
  <c r="D169" i="72"/>
  <c r="D160" i="72"/>
  <c r="H170" i="72"/>
  <c r="D181" i="72"/>
  <c r="H191" i="72"/>
  <c r="C188" i="72"/>
  <c r="D197" i="72"/>
  <c r="H198" i="72"/>
  <c r="C203" i="72"/>
  <c r="D13" i="74"/>
  <c r="H27" i="74"/>
  <c r="D18" i="74"/>
  <c r="C22" i="74"/>
  <c r="D32" i="74"/>
  <c r="H42" i="74"/>
  <c r="C54" i="74"/>
  <c r="D62" i="74"/>
  <c r="H67" i="74"/>
  <c r="C78" i="74"/>
  <c r="H35" i="74"/>
  <c r="C47" i="74"/>
  <c r="D57" i="74"/>
  <c r="H75" i="74"/>
  <c r="D86" i="74"/>
  <c r="C98" i="74"/>
  <c r="D108" i="74"/>
  <c r="H118" i="74"/>
  <c r="C95" i="74"/>
  <c r="D105" i="74"/>
  <c r="H115" i="74"/>
  <c r="C126" i="74"/>
  <c r="D136" i="74"/>
  <c r="H146" i="74"/>
  <c r="C125" i="74"/>
  <c r="D135" i="74"/>
  <c r="H145" i="74"/>
  <c r="C156" i="74"/>
  <c r="D166" i="74"/>
  <c r="H157" i="74"/>
  <c r="C169" i="74"/>
  <c r="D178" i="74"/>
  <c r="H188" i="74"/>
  <c r="C183" i="74"/>
  <c r="D194" i="74"/>
  <c r="H195" i="74"/>
  <c r="C206" i="74"/>
  <c r="D209" i="74"/>
  <c r="D20" i="76"/>
  <c r="C15" i="76"/>
  <c r="C29" i="76"/>
  <c r="D39" i="76"/>
  <c r="H49" i="76"/>
  <c r="C68" i="76"/>
  <c r="D79" i="76"/>
  <c r="H89" i="76"/>
  <c r="H32" i="76"/>
  <c r="C44" i="76"/>
  <c r="D54" i="76"/>
  <c r="H62" i="76"/>
  <c r="C69" i="76"/>
  <c r="D78" i="76"/>
  <c r="H88" i="76"/>
  <c r="D100" i="76"/>
  <c r="H110" i="76"/>
  <c r="C122" i="76"/>
  <c r="H95" i="76"/>
  <c r="C107" i="76"/>
  <c r="D117" i="76"/>
  <c r="D128" i="76"/>
  <c r="H138" i="76"/>
  <c r="C150" i="76"/>
  <c r="D127" i="76"/>
  <c r="H137" i="76"/>
  <c r="C149" i="76"/>
  <c r="D160" i="76"/>
  <c r="H170" i="76"/>
  <c r="C165" i="76"/>
  <c r="D175" i="76"/>
  <c r="H184" i="76"/>
  <c r="C179" i="76"/>
  <c r="C93" i="70"/>
  <c r="D103" i="70"/>
  <c r="H113" i="70"/>
  <c r="H122" i="70"/>
  <c r="C134" i="70"/>
  <c r="D144" i="70"/>
  <c r="H154" i="70"/>
  <c r="C135" i="70"/>
  <c r="D145" i="70"/>
  <c r="H155" i="70"/>
  <c r="C166" i="70"/>
  <c r="D157" i="70"/>
  <c r="H167" i="70"/>
  <c r="C179" i="70"/>
  <c r="D189" i="70"/>
  <c r="H182" i="70"/>
  <c r="C194" i="70"/>
  <c r="D195" i="70"/>
  <c r="H204" i="70"/>
  <c r="C209" i="70"/>
  <c r="D19" i="72"/>
  <c r="D12" i="72"/>
  <c r="H22" i="72"/>
  <c r="C39" i="72"/>
  <c r="D49" i="72"/>
  <c r="H59" i="72"/>
  <c r="C79" i="72"/>
  <c r="C91" i="72"/>
  <c r="H32" i="72"/>
  <c r="C44" i="72"/>
  <c r="D54" i="72"/>
  <c r="H62" i="72"/>
  <c r="C69" i="72"/>
  <c r="D78" i="72"/>
  <c r="H88" i="72"/>
  <c r="C98" i="72"/>
  <c r="D108" i="72"/>
  <c r="H118" i="72"/>
  <c r="H99" i="72"/>
  <c r="C111" i="72"/>
  <c r="D121" i="72"/>
  <c r="C132" i="72"/>
  <c r="D142" i="72"/>
  <c r="H152" i="72"/>
  <c r="C129" i="72"/>
  <c r="D139" i="72"/>
  <c r="H149" i="72"/>
  <c r="C161" i="72"/>
  <c r="D171" i="72"/>
  <c r="D162" i="72"/>
  <c r="H172" i="72"/>
  <c r="D183" i="72"/>
  <c r="H178" i="72"/>
  <c r="C190" i="72"/>
  <c r="D199" i="72"/>
  <c r="H200" i="72"/>
  <c r="C205" i="72"/>
  <c r="D15" i="74"/>
  <c r="H31" i="74"/>
  <c r="D20" i="74"/>
  <c r="C24" i="74"/>
  <c r="D34" i="74"/>
  <c r="H44" i="74"/>
  <c r="C56" i="74"/>
  <c r="D63" i="74"/>
  <c r="H69" i="74"/>
  <c r="C80" i="74"/>
  <c r="H37" i="74"/>
  <c r="C49" i="74"/>
  <c r="D59" i="74"/>
  <c r="H77" i="74"/>
  <c r="H88" i="74"/>
  <c r="C100" i="74"/>
  <c r="D110" i="74"/>
  <c r="H120" i="74"/>
  <c r="C97" i="74"/>
  <c r="D107" i="74"/>
  <c r="H117" i="74"/>
  <c r="C128" i="74"/>
  <c r="D138" i="74"/>
  <c r="H148" i="74"/>
  <c r="C127" i="74"/>
  <c r="D137" i="74"/>
  <c r="H147" i="74"/>
  <c r="C158" i="74"/>
  <c r="D168" i="74"/>
  <c r="D165" i="74"/>
  <c r="C186" i="74"/>
  <c r="H189" i="74"/>
  <c r="D202" i="74"/>
  <c r="H16" i="76"/>
  <c r="H21" i="76"/>
  <c r="C47" i="76"/>
  <c r="H75" i="76"/>
  <c r="C30" i="76"/>
  <c r="H50" i="76"/>
  <c r="D66" i="76"/>
  <c r="C86" i="76"/>
  <c r="C108" i="76"/>
  <c r="C93" i="76"/>
  <c r="H113" i="76"/>
  <c r="C136" i="76"/>
  <c r="H156" i="76"/>
  <c r="D145" i="76"/>
  <c r="C168" i="76"/>
  <c r="H171" i="76"/>
  <c r="D192" i="76"/>
  <c r="C198" i="76"/>
  <c r="H208" i="76"/>
  <c r="D23" i="78"/>
  <c r="D27" i="78"/>
  <c r="D40" i="78"/>
  <c r="C61" i="78"/>
  <c r="H74" i="78"/>
  <c r="C55" i="78"/>
  <c r="C106" i="78"/>
  <c r="H113" i="78"/>
  <c r="D156" i="78"/>
  <c r="H165" i="78"/>
  <c r="C189" i="78"/>
  <c r="D206" i="78"/>
  <c r="C29" i="80"/>
  <c r="H56" i="80"/>
  <c r="H43" i="80"/>
  <c r="D94" i="80"/>
  <c r="H99" i="80"/>
  <c r="H187" i="76"/>
  <c r="C15" i="78"/>
  <c r="C32" i="78"/>
  <c r="D67" i="78"/>
  <c r="D55" i="78"/>
  <c r="D106" i="78"/>
  <c r="C115" i="78"/>
  <c r="H156" i="78"/>
  <c r="C167" i="78"/>
  <c r="D189" i="78"/>
  <c r="H206" i="78"/>
  <c r="H29" i="80"/>
  <c r="C58" i="80"/>
  <c r="C45" i="80"/>
  <c r="H94" i="80"/>
  <c r="C101" i="80"/>
  <c r="C142" i="80"/>
  <c r="D151" i="80"/>
  <c r="H197" i="80"/>
  <c r="C59" i="82"/>
  <c r="H76" i="82"/>
  <c r="D127" i="82"/>
  <c r="C159" i="82"/>
  <c r="H209" i="82"/>
  <c r="C44" i="84"/>
  <c r="C151" i="80"/>
  <c r="H199" i="80"/>
  <c r="D71" i="82"/>
  <c r="C82" i="82"/>
  <c r="H131" i="82"/>
  <c r="D163" i="82"/>
  <c r="H14" i="84"/>
  <c r="D48" i="84"/>
  <c r="H108" i="84"/>
  <c r="D130" i="84"/>
  <c r="H183" i="84"/>
  <c r="C29" i="86"/>
  <c r="H87" i="76"/>
  <c r="H30" i="76"/>
  <c r="C42" i="76"/>
  <c r="D52" i="76"/>
  <c r="H61" i="76"/>
  <c r="C67" i="76"/>
  <c r="D76" i="76"/>
  <c r="H86" i="76"/>
  <c r="D98" i="76"/>
  <c r="H108" i="76"/>
  <c r="C120" i="76"/>
  <c r="H93" i="76"/>
  <c r="C105" i="76"/>
  <c r="D115" i="76"/>
  <c r="D126" i="76"/>
  <c r="H136" i="76"/>
  <c r="C148" i="76"/>
  <c r="D158" i="76"/>
  <c r="H135" i="76"/>
  <c r="C147" i="76"/>
  <c r="D157" i="76"/>
  <c r="H168" i="76"/>
  <c r="C163" i="76"/>
  <c r="D173" i="76"/>
  <c r="H182" i="76"/>
  <c r="C177" i="76"/>
  <c r="D187" i="76"/>
  <c r="H198" i="76"/>
  <c r="C201" i="76"/>
  <c r="D203" i="76"/>
  <c r="H13" i="78"/>
  <c r="D25" i="78"/>
  <c r="C16" i="78"/>
  <c r="H29" i="78"/>
  <c r="H30" i="78"/>
  <c r="C42" i="78"/>
  <c r="D52" i="78"/>
  <c r="H61" i="78"/>
  <c r="C67" i="78"/>
  <c r="D76" i="78"/>
  <c r="C90" i="78"/>
  <c r="D57" i="78"/>
  <c r="C87" i="78"/>
  <c r="D108" i="78"/>
  <c r="D95" i="78"/>
  <c r="C117" i="78"/>
  <c r="C138" i="78"/>
  <c r="D125" i="78"/>
  <c r="C147" i="78"/>
  <c r="C169" i="78"/>
  <c r="C170" i="78"/>
  <c r="D191" i="78"/>
  <c r="C197" i="78"/>
  <c r="H208" i="78"/>
  <c r="C27" i="80"/>
  <c r="H33" i="80"/>
  <c r="D38" i="80"/>
  <c r="C60" i="80"/>
  <c r="H72" i="80"/>
  <c r="C47" i="80"/>
  <c r="H75" i="80"/>
  <c r="H96" i="80"/>
  <c r="D118" i="80"/>
  <c r="C103" i="80"/>
  <c r="H123" i="80"/>
  <c r="C191" i="76"/>
  <c r="H202" i="76"/>
  <c r="D17" i="78"/>
  <c r="H18" i="78"/>
  <c r="D34" i="78"/>
  <c r="C56" i="78"/>
  <c r="H69" i="78"/>
  <c r="C37" i="78"/>
  <c r="H57" i="78"/>
  <c r="D87" i="78"/>
  <c r="H108" i="78"/>
  <c r="H95" i="78"/>
  <c r="D117" i="78"/>
  <c r="D138" i="78"/>
  <c r="H125" i="78"/>
  <c r="D147" i="78"/>
  <c r="D169" i="78"/>
  <c r="D170" i="78"/>
  <c r="H191" i="78"/>
  <c r="D197" i="78"/>
  <c r="C203" i="78"/>
  <c r="H27" i="80"/>
  <c r="D35" i="80"/>
  <c r="H38" i="80"/>
  <c r="D60" i="80"/>
  <c r="C74" i="80"/>
  <c r="D47" i="80"/>
  <c r="C77" i="80"/>
  <c r="C98" i="80"/>
  <c r="H118" i="80"/>
  <c r="D103" i="80"/>
  <c r="C124" i="80"/>
  <c r="D144" i="80"/>
  <c r="C133" i="80"/>
  <c r="H153" i="80"/>
  <c r="C175" i="80"/>
  <c r="D194" i="80"/>
  <c r="C15" i="82"/>
  <c r="H71" i="82"/>
  <c r="C48" i="82"/>
  <c r="D82" i="82"/>
  <c r="H88" i="82"/>
  <c r="C133" i="82"/>
  <c r="D140" i="82"/>
  <c r="H163" i="82"/>
  <c r="D190" i="82"/>
  <c r="C16" i="84"/>
  <c r="H23" i="84"/>
  <c r="H48" i="84"/>
  <c r="D146" i="80"/>
  <c r="H155" i="80"/>
  <c r="C177" i="80"/>
  <c r="D196" i="80"/>
  <c r="C16" i="70"/>
  <c r="C33" i="70"/>
  <c r="D17" i="70"/>
  <c r="D33" i="70"/>
  <c r="D28" i="70"/>
  <c r="H38" i="70"/>
  <c r="C50" i="70"/>
  <c r="D60" i="70"/>
  <c r="H65" i="70"/>
  <c r="C74" i="70"/>
  <c r="D84" i="70"/>
  <c r="D47" i="70"/>
  <c r="H57" i="70"/>
  <c r="C77" i="70"/>
  <c r="D87" i="70"/>
  <c r="C98" i="70"/>
  <c r="D108" i="70"/>
  <c r="H118" i="70"/>
  <c r="D16" i="70"/>
  <c r="H33" i="70"/>
  <c r="H17" i="70"/>
  <c r="C35" i="70"/>
  <c r="H28" i="70"/>
  <c r="C40" i="70"/>
  <c r="D50" i="70"/>
  <c r="H60" i="70"/>
  <c r="C66" i="70"/>
  <c r="D74" i="70"/>
  <c r="H84" i="70"/>
  <c r="H47" i="70"/>
  <c r="C59" i="70"/>
  <c r="D77" i="70"/>
  <c r="H87" i="70"/>
  <c r="D98" i="70"/>
  <c r="H108" i="70"/>
  <c r="C120" i="70"/>
  <c r="H95" i="70"/>
  <c r="C107" i="70"/>
  <c r="D117" i="70"/>
  <c r="D126" i="70"/>
  <c r="H136" i="70"/>
  <c r="C148" i="70"/>
  <c r="D127" i="70"/>
  <c r="H137" i="70"/>
  <c r="C149" i="70"/>
  <c r="D158" i="70"/>
  <c r="H168" i="70"/>
  <c r="C161" i="70"/>
  <c r="D171" i="70"/>
  <c r="H181" i="70"/>
  <c r="C176" i="70"/>
  <c r="D186" i="70"/>
  <c r="H196" i="70"/>
  <c r="C199" i="70"/>
  <c r="D208" i="70"/>
  <c r="H11" i="72"/>
  <c r="D23" i="72"/>
  <c r="C16" i="72"/>
  <c r="H27" i="72"/>
  <c r="H41" i="72"/>
  <c r="C53" i="72"/>
  <c r="D71" i="72"/>
  <c r="H81" i="72"/>
  <c r="C26" i="72"/>
  <c r="D36" i="72"/>
  <c r="H46" i="72"/>
  <c r="C58" i="72"/>
  <c r="D64" i="72"/>
  <c r="H70" i="72"/>
  <c r="C82" i="72"/>
  <c r="D90" i="72"/>
  <c r="H100" i="72"/>
  <c r="C112" i="72"/>
  <c r="C93" i="72"/>
  <c r="D103" i="72"/>
  <c r="H113" i="72"/>
  <c r="D124" i="72"/>
  <c r="H134" i="72"/>
  <c r="C146" i="72"/>
  <c r="D156" i="72"/>
  <c r="H131" i="72"/>
  <c r="C143" i="72"/>
  <c r="D153" i="72"/>
  <c r="H163" i="72"/>
  <c r="C175" i="72"/>
  <c r="C166" i="72"/>
  <c r="H176" i="72"/>
  <c r="C187" i="72"/>
  <c r="D182" i="72"/>
  <c r="H192" i="72"/>
  <c r="C194" i="72"/>
  <c r="D204" i="72"/>
  <c r="H207" i="72"/>
  <c r="C19" i="74"/>
  <c r="H12" i="74"/>
  <c r="C25" i="74"/>
  <c r="H26" i="74"/>
  <c r="C38" i="74"/>
  <c r="D48" i="74"/>
  <c r="H58" i="74"/>
  <c r="C65" i="74"/>
  <c r="D72" i="74"/>
  <c r="H82" i="74"/>
  <c r="D41" i="74"/>
  <c r="H51" i="74"/>
  <c r="C71" i="74"/>
  <c r="D81" i="74"/>
  <c r="D92" i="74"/>
  <c r="H102" i="74"/>
  <c r="C114" i="74"/>
  <c r="D89" i="74"/>
  <c r="H99" i="74"/>
  <c r="C111" i="74"/>
  <c r="D121" i="74"/>
  <c r="H130" i="74"/>
  <c r="C142" i="74"/>
  <c r="D152" i="74"/>
  <c r="H129" i="74"/>
  <c r="C141" i="74"/>
  <c r="D151" i="74"/>
  <c r="H160" i="74"/>
  <c r="C172" i="74"/>
  <c r="D163" i="74"/>
  <c r="H173" i="74"/>
  <c r="C184" i="74"/>
  <c r="D177" i="74"/>
  <c r="H187" i="74"/>
  <c r="C200" i="74"/>
  <c r="D201" i="74"/>
  <c r="H203" i="74"/>
  <c r="H14" i="76"/>
  <c r="C27" i="76"/>
  <c r="H19" i="76"/>
  <c r="H33" i="76"/>
  <c r="C45" i="76"/>
  <c r="D55" i="76"/>
  <c r="H73" i="76"/>
  <c r="C85" i="76"/>
  <c r="C28" i="76"/>
  <c r="D38" i="76"/>
  <c r="H48" i="76"/>
  <c r="C60" i="76"/>
  <c r="D65" i="76"/>
  <c r="H72" i="76"/>
  <c r="C84" i="76"/>
  <c r="H94" i="76"/>
  <c r="C106" i="76"/>
  <c r="D116" i="76"/>
  <c r="C91" i="76"/>
  <c r="D101" i="76"/>
  <c r="H111" i="76"/>
  <c r="C123" i="76"/>
  <c r="C134" i="76"/>
  <c r="D144" i="76"/>
  <c r="H154" i="76"/>
  <c r="C133" i="76"/>
  <c r="D143" i="76"/>
  <c r="H153" i="76"/>
  <c r="C166" i="76"/>
  <c r="D159" i="76"/>
  <c r="H169" i="76"/>
  <c r="C180" i="76"/>
  <c r="D190" i="76"/>
  <c r="H183" i="76"/>
  <c r="H97" i="70"/>
  <c r="C109" i="70"/>
  <c r="D119" i="70"/>
  <c r="D128" i="70"/>
  <c r="H138" i="70"/>
  <c r="C150" i="70"/>
  <c r="D129" i="70"/>
  <c r="H139" i="70"/>
  <c r="C151" i="70"/>
  <c r="D160" i="70"/>
  <c r="H170" i="70"/>
  <c r="C163" i="70"/>
  <c r="D173" i="70"/>
  <c r="H183" i="70"/>
  <c r="C178" i="70"/>
  <c r="D188" i="70"/>
  <c r="H198" i="70"/>
  <c r="C201" i="70"/>
  <c r="D203" i="70"/>
  <c r="H13" i="72"/>
  <c r="D27" i="72"/>
  <c r="C18" i="72"/>
  <c r="H31" i="72"/>
  <c r="H43" i="72"/>
  <c r="C55" i="72"/>
  <c r="D73" i="72"/>
  <c r="H83" i="72"/>
  <c r="C28" i="72"/>
  <c r="D38" i="72"/>
  <c r="H48" i="72"/>
  <c r="C60" i="72"/>
  <c r="D65" i="72"/>
  <c r="H72" i="72"/>
  <c r="C84" i="72"/>
  <c r="D92" i="72"/>
  <c r="H102" i="72"/>
  <c r="C114" i="72"/>
  <c r="C95" i="72"/>
  <c r="D105" i="72"/>
  <c r="H115" i="72"/>
  <c r="D126" i="72"/>
  <c r="H136" i="72"/>
  <c r="C148" i="72"/>
  <c r="D123" i="72"/>
  <c r="H133" i="72"/>
  <c r="C145" i="72"/>
  <c r="D155" i="72"/>
  <c r="H165" i="72"/>
  <c r="D176" i="72"/>
  <c r="C168" i="72"/>
  <c r="H177" i="72"/>
  <c r="C189" i="72"/>
  <c r="D184" i="72"/>
  <c r="H193" i="72"/>
  <c r="C196" i="72"/>
  <c r="D206" i="72"/>
  <c r="H209" i="72"/>
  <c r="D21" i="74"/>
  <c r="H14" i="74"/>
  <c r="C29" i="74"/>
  <c r="H28" i="74"/>
  <c r="C40" i="74"/>
  <c r="D50" i="74"/>
  <c r="H60" i="74"/>
  <c r="C66" i="74"/>
  <c r="D74" i="74"/>
  <c r="H84" i="74"/>
  <c r="D43" i="74"/>
  <c r="H53" i="74"/>
  <c r="C73" i="74"/>
  <c r="D83" i="74"/>
  <c r="D94" i="74"/>
  <c r="H104" i="74"/>
  <c r="C116" i="74"/>
  <c r="D91" i="74"/>
  <c r="H101" i="74"/>
  <c r="C113" i="74"/>
  <c r="D122" i="74"/>
  <c r="H132" i="74"/>
  <c r="C144" i="74"/>
  <c r="D154" i="74"/>
  <c r="H131" i="74"/>
  <c r="C143" i="74"/>
  <c r="D153" i="74"/>
  <c r="H162" i="74"/>
  <c r="C174" i="74"/>
  <c r="H175" i="74"/>
  <c r="D179" i="74"/>
  <c r="C193" i="74"/>
  <c r="H205" i="74"/>
  <c r="D11" i="76"/>
  <c r="H35" i="76"/>
  <c r="D57" i="76"/>
  <c r="C87" i="76"/>
  <c r="D40" i="76"/>
  <c r="C61" i="76"/>
  <c r="H74" i="76"/>
  <c r="H96" i="76"/>
  <c r="D118" i="76"/>
  <c r="D103" i="76"/>
  <c r="D125" i="76"/>
  <c r="D146" i="76"/>
  <c r="C135" i="76"/>
  <c r="H155" i="76"/>
  <c r="D161" i="76"/>
  <c r="C182" i="76"/>
  <c r="H185" i="76"/>
  <c r="D199" i="76"/>
  <c r="C13" i="78"/>
  <c r="D14" i="78"/>
  <c r="C30" i="78"/>
  <c r="H50" i="78"/>
  <c r="D66" i="78"/>
  <c r="H86" i="78"/>
  <c r="H83" i="78"/>
  <c r="C93" i="78"/>
  <c r="H134" i="78"/>
  <c r="H143" i="78"/>
  <c r="H166" i="78"/>
  <c r="H193" i="78"/>
  <c r="D21" i="80"/>
  <c r="C36" i="80"/>
  <c r="D70" i="80"/>
  <c r="D73" i="80"/>
  <c r="C116" i="80"/>
  <c r="D121" i="80"/>
  <c r="D201" i="76"/>
  <c r="D16" i="78"/>
  <c r="H52" i="78"/>
  <c r="C88" i="78"/>
  <c r="C85" i="78"/>
  <c r="D93" i="78"/>
  <c r="C136" i="78"/>
  <c r="C145" i="78"/>
  <c r="C168" i="78"/>
  <c r="C195" i="78"/>
  <c r="C23" i="80"/>
  <c r="D36" i="80"/>
  <c r="H70" i="80"/>
  <c r="H73" i="80"/>
  <c r="D116" i="80"/>
  <c r="H121" i="80"/>
  <c r="H129" i="80"/>
  <c r="D172" i="80"/>
  <c r="H29" i="82"/>
  <c r="D42" i="82"/>
  <c r="C121" i="82"/>
  <c r="H134" i="82"/>
  <c r="H184" i="82"/>
  <c r="C19" i="84"/>
  <c r="D78" i="84"/>
  <c r="D174" i="80"/>
  <c r="H13" i="82"/>
  <c r="H46" i="82"/>
  <c r="D88" i="82"/>
  <c r="C140" i="82"/>
  <c r="C190" i="82"/>
  <c r="D23" i="84"/>
  <c r="D82" i="84"/>
  <c r="C125" i="84"/>
  <c r="H164" i="84"/>
  <c r="C204" i="84"/>
  <c r="C86" i="84"/>
  <c r="C72" i="76"/>
  <c r="D82" i="76"/>
  <c r="C94" i="76"/>
  <c r="D104" i="76"/>
  <c r="H114" i="76"/>
  <c r="C125" i="76"/>
  <c r="H99" i="76"/>
  <c r="C111" i="76"/>
  <c r="D121" i="76"/>
  <c r="D132" i="76"/>
  <c r="H142" i="76"/>
  <c r="C154" i="76"/>
  <c r="D131" i="76"/>
  <c r="H141" i="76"/>
  <c r="C153" i="76"/>
  <c r="D164" i="76"/>
  <c r="H174" i="76"/>
  <c r="C169" i="76"/>
  <c r="D178" i="76"/>
  <c r="H188" i="76"/>
  <c r="C183" i="76"/>
  <c r="C97" i="70"/>
  <c r="D107" i="70"/>
  <c r="H117" i="70"/>
  <c r="H126" i="70"/>
  <c r="C138" i="70"/>
  <c r="D148" i="70"/>
  <c r="H127" i="70"/>
  <c r="C139" i="70"/>
  <c r="D149" i="70"/>
  <c r="H158" i="70"/>
  <c r="C170" i="70"/>
  <c r="D161" i="70"/>
  <c r="H171" i="70"/>
  <c r="C183" i="70"/>
  <c r="D176" i="70"/>
  <c r="H186" i="70"/>
  <c r="C198" i="70"/>
  <c r="D199" i="70"/>
  <c r="H208" i="70"/>
  <c r="C13" i="72"/>
  <c r="C25" i="72"/>
  <c r="D16" i="72"/>
  <c r="D29" i="72"/>
  <c r="C43" i="72"/>
  <c r="D53" i="72"/>
  <c r="H71" i="72"/>
  <c r="C83" i="72"/>
  <c r="D26" i="72"/>
  <c r="H36" i="72"/>
  <c r="C48" i="72"/>
  <c r="D58" i="72"/>
  <c r="H64" i="72"/>
  <c r="C72" i="72"/>
  <c r="D82" i="72"/>
  <c r="H90" i="72"/>
  <c r="C102" i="72"/>
  <c r="D112" i="72"/>
  <c r="D93" i="72"/>
  <c r="H103" i="72"/>
  <c r="C115" i="72"/>
  <c r="H124" i="72"/>
  <c r="C136" i="72"/>
  <c r="D146" i="72"/>
  <c r="H156" i="72"/>
  <c r="C133" i="72"/>
  <c r="D143" i="72"/>
  <c r="H153" i="72"/>
  <c r="C165" i="72"/>
  <c r="D175" i="72"/>
  <c r="D166" i="72"/>
  <c r="C177" i="72"/>
  <c r="D187" i="72"/>
  <c r="H182" i="72"/>
  <c r="C193" i="72"/>
  <c r="D194" i="72"/>
  <c r="H204" i="72"/>
  <c r="C209" i="72"/>
  <c r="D19" i="74"/>
  <c r="C14" i="74"/>
  <c r="H25" i="74"/>
  <c r="C28" i="74"/>
  <c r="D38" i="74"/>
  <c r="H48" i="74"/>
  <c r="C60" i="74"/>
  <c r="D65" i="74"/>
  <c r="H72" i="74"/>
  <c r="C84" i="74"/>
  <c r="H41" i="74"/>
  <c r="C53" i="74"/>
  <c r="D71" i="74"/>
  <c r="H81" i="74"/>
  <c r="H92" i="74"/>
  <c r="C104" i="74"/>
  <c r="D114" i="74"/>
  <c r="H89" i="74"/>
  <c r="C101" i="74"/>
  <c r="D111" i="74"/>
  <c r="H121" i="74"/>
  <c r="C132" i="74"/>
  <c r="D142" i="74"/>
  <c r="H152" i="74"/>
  <c r="C131" i="74"/>
  <c r="D141" i="74"/>
  <c r="H151" i="74"/>
  <c r="C162" i="74"/>
  <c r="D172" i="74"/>
  <c r="H163" i="74"/>
  <c r="C175" i="74"/>
  <c r="D184" i="74"/>
  <c r="H177" i="74"/>
  <c r="C189" i="74"/>
  <c r="H194" i="74"/>
  <c r="D200" i="74"/>
  <c r="C197" i="74"/>
  <c r="H201" i="74"/>
  <c r="D206" i="74"/>
  <c r="C205" i="74"/>
  <c r="H209" i="74"/>
  <c r="C16" i="76"/>
  <c r="H20" i="76"/>
  <c r="H27" i="76"/>
  <c r="D15" i="76"/>
  <c r="C21" i="76"/>
  <c r="D29" i="76"/>
  <c r="C35" i="76"/>
  <c r="H39" i="76"/>
  <c r="D45" i="76"/>
  <c r="C51" i="76"/>
  <c r="H55" i="76"/>
  <c r="D68" i="76"/>
  <c r="C75" i="76"/>
  <c r="H79" i="76"/>
  <c r="D85" i="76"/>
  <c r="C90" i="76"/>
  <c r="D28" i="76"/>
  <c r="C34" i="76"/>
  <c r="H38" i="76"/>
  <c r="D44" i="76"/>
  <c r="C50" i="76"/>
  <c r="H54" i="76"/>
  <c r="D60" i="76"/>
  <c r="C63" i="76"/>
  <c r="H65" i="76"/>
  <c r="D69" i="76"/>
  <c r="C74" i="76"/>
  <c r="H78" i="76"/>
  <c r="D84" i="76"/>
  <c r="D90" i="76"/>
  <c r="C96" i="76"/>
  <c r="H100" i="76"/>
  <c r="D106" i="76"/>
  <c r="C112" i="76"/>
  <c r="H116" i="76"/>
  <c r="D122" i="76"/>
  <c r="D91" i="76"/>
  <c r="C97" i="76"/>
  <c r="H101" i="76"/>
  <c r="D107" i="76"/>
  <c r="C113" i="76"/>
  <c r="H117" i="76"/>
  <c r="D123" i="76"/>
  <c r="H128" i="76"/>
  <c r="D134" i="76"/>
  <c r="C140" i="76"/>
  <c r="H144" i="76"/>
  <c r="D150" i="76"/>
  <c r="C156" i="76"/>
  <c r="H127" i="76"/>
  <c r="D133" i="76"/>
  <c r="C139" i="76"/>
  <c r="H143" i="76"/>
  <c r="D149" i="76"/>
  <c r="C155" i="76"/>
  <c r="H160" i="76"/>
  <c r="D166" i="76"/>
  <c r="C172" i="76"/>
  <c r="H159" i="76"/>
  <c r="D165" i="76"/>
  <c r="C171" i="76"/>
  <c r="H175" i="76"/>
  <c r="D180" i="76"/>
  <c r="C186" i="76"/>
  <c r="H190" i="76"/>
  <c r="D179" i="76"/>
  <c r="C185" i="76"/>
  <c r="H189" i="76"/>
  <c r="D196" i="76"/>
  <c r="C193" i="76"/>
  <c r="H197" i="76"/>
  <c r="D202" i="76"/>
  <c r="C208" i="76"/>
  <c r="H205" i="76"/>
  <c r="D11" i="78"/>
  <c r="C17" i="78"/>
  <c r="H21" i="78"/>
  <c r="C31" i="78"/>
  <c r="H12" i="78"/>
  <c r="D18" i="78"/>
  <c r="C25" i="78"/>
  <c r="D35" i="78"/>
  <c r="D28" i="78"/>
  <c r="C34" i="78"/>
  <c r="H38" i="78"/>
  <c r="D44" i="78"/>
  <c r="C50" i="78"/>
  <c r="H54" i="78"/>
  <c r="D60" i="78"/>
  <c r="C63" i="78"/>
  <c r="H65" i="78"/>
  <c r="D69" i="78"/>
  <c r="C74" i="78"/>
  <c r="H78" i="78"/>
  <c r="D84" i="78"/>
  <c r="D41" i="78"/>
  <c r="H51" i="78"/>
  <c r="C71" i="78"/>
  <c r="D81" i="78"/>
  <c r="D92" i="78"/>
  <c r="H102" i="78"/>
  <c r="C114" i="78"/>
  <c r="H89" i="78"/>
  <c r="C101" i="78"/>
  <c r="D111" i="78"/>
  <c r="H121" i="78"/>
  <c r="D132" i="78"/>
  <c r="H142" i="78"/>
  <c r="C154" i="78"/>
  <c r="C131" i="78"/>
  <c r="D141" i="78"/>
  <c r="H151" i="78"/>
  <c r="D163" i="78"/>
  <c r="H173" i="78"/>
  <c r="D164" i="78"/>
  <c r="H174" i="78"/>
  <c r="H185" i="78"/>
  <c r="C182" i="78"/>
  <c r="D192" i="78"/>
  <c r="H201" i="78"/>
  <c r="C204" i="78"/>
  <c r="D207" i="78"/>
  <c r="H17" i="80"/>
  <c r="D37" i="80"/>
  <c r="D23" i="80"/>
  <c r="D22" i="80"/>
  <c r="H32" i="80"/>
  <c r="C44" i="80"/>
  <c r="D54" i="80"/>
  <c r="H62" i="80"/>
  <c r="C69" i="80"/>
  <c r="D78" i="80"/>
  <c r="D41" i="80"/>
  <c r="H51" i="80"/>
  <c r="C71" i="80"/>
  <c r="D81" i="80"/>
  <c r="C92" i="80"/>
  <c r="D102" i="80"/>
  <c r="H112" i="80"/>
  <c r="C87" i="80"/>
  <c r="D97" i="80"/>
  <c r="H107" i="80"/>
  <c r="C119" i="80"/>
  <c r="D128" i="80"/>
  <c r="H138" i="80"/>
  <c r="H196" i="76"/>
  <c r="C199" i="76"/>
  <c r="D208" i="76"/>
  <c r="H11" i="78"/>
  <c r="C23" i="78"/>
  <c r="C14" i="78"/>
  <c r="H25" i="78"/>
  <c r="H28" i="78"/>
  <c r="C40" i="78"/>
  <c r="D50" i="78"/>
  <c r="H60" i="78"/>
  <c r="C66" i="78"/>
  <c r="D74" i="78"/>
  <c r="H84" i="78"/>
  <c r="H41" i="78"/>
  <c r="C53" i="78"/>
  <c r="D71" i="78"/>
  <c r="H81" i="78"/>
  <c r="H92" i="78"/>
  <c r="C104" i="78"/>
  <c r="D114" i="78"/>
  <c r="C91" i="78"/>
  <c r="D101" i="78"/>
  <c r="H111" i="78"/>
  <c r="C123" i="78"/>
  <c r="H132" i="78"/>
  <c r="C144" i="78"/>
  <c r="D154" i="78"/>
  <c r="D131" i="78"/>
  <c r="H141" i="78"/>
  <c r="C153" i="78"/>
  <c r="H163" i="78"/>
  <c r="C175" i="78"/>
  <c r="H164" i="78"/>
  <c r="D176" i="78"/>
  <c r="C187" i="78"/>
  <c r="D182" i="78"/>
  <c r="H192" i="78"/>
  <c r="C194" i="78"/>
  <c r="D204" i="78"/>
  <c r="H207" i="78"/>
  <c r="C19" i="80"/>
  <c r="B10" i="80"/>
  <c r="C25" i="80"/>
  <c r="H22" i="80"/>
  <c r="C34" i="80"/>
  <c r="D44" i="80"/>
  <c r="H54" i="80"/>
  <c r="C63" i="80"/>
  <c r="D69" i="80"/>
  <c r="H78" i="80"/>
  <c r="H41" i="80"/>
  <c r="C53" i="80"/>
  <c r="D71" i="80"/>
  <c r="H81" i="80"/>
  <c r="D92" i="80"/>
  <c r="H102" i="80"/>
  <c r="C114" i="80"/>
  <c r="D87" i="80"/>
  <c r="H97" i="80"/>
  <c r="C109" i="80"/>
  <c r="D119" i="80"/>
  <c r="H128" i="80"/>
  <c r="C140" i="80"/>
  <c r="C150" i="80"/>
  <c r="D127" i="80"/>
  <c r="H137" i="80"/>
  <c r="C149" i="80"/>
  <c r="C165" i="80"/>
  <c r="H166" i="80"/>
  <c r="D185" i="80"/>
  <c r="C193" i="80"/>
  <c r="H204" i="80"/>
  <c r="D19" i="82"/>
  <c r="H31" i="82"/>
  <c r="D53" i="82"/>
  <c r="C83" i="82"/>
  <c r="H36" i="82"/>
  <c r="D58" i="82"/>
  <c r="C72" i="82"/>
  <c r="H93" i="82"/>
  <c r="D115" i="82"/>
  <c r="C100" i="82"/>
  <c r="H120" i="82"/>
  <c r="D143" i="82"/>
  <c r="C130" i="82"/>
  <c r="H150" i="82"/>
  <c r="D172" i="82"/>
  <c r="C175" i="82"/>
  <c r="C180" i="82"/>
  <c r="D200" i="82"/>
  <c r="C205" i="82"/>
  <c r="D26" i="84"/>
  <c r="D13" i="84"/>
  <c r="C39" i="84"/>
  <c r="D38" i="84"/>
  <c r="C60" i="84"/>
  <c r="H72" i="84"/>
  <c r="H156" i="80"/>
  <c r="D145" i="80"/>
  <c r="C167" i="80"/>
  <c r="H168" i="80"/>
  <c r="D187" i="80"/>
  <c r="C195" i="80"/>
  <c r="H206" i="80"/>
  <c r="H12" i="70"/>
  <c r="D18" i="70"/>
  <c r="D27" i="70"/>
  <c r="H37" i="70"/>
  <c r="C15" i="70"/>
  <c r="H19" i="70"/>
  <c r="H27" i="70"/>
  <c r="C39" i="70"/>
  <c r="C26" i="70"/>
  <c r="H30" i="70"/>
  <c r="D36" i="70"/>
  <c r="C42" i="70"/>
  <c r="H46" i="70"/>
  <c r="D52" i="70"/>
  <c r="C58" i="70"/>
  <c r="H61" i="70"/>
  <c r="D64" i="70"/>
  <c r="C67" i="70"/>
  <c r="H70" i="70"/>
  <c r="D76" i="70"/>
  <c r="C82" i="70"/>
  <c r="H86" i="70"/>
  <c r="C45" i="70"/>
  <c r="H49" i="70"/>
  <c r="D55" i="70"/>
  <c r="C68" i="70"/>
  <c r="H73" i="70"/>
  <c r="D79" i="70"/>
  <c r="C85" i="70"/>
  <c r="C90" i="70"/>
  <c r="H94" i="70"/>
  <c r="D100" i="70"/>
  <c r="C106" i="70"/>
  <c r="H110" i="70"/>
  <c r="D116" i="70"/>
  <c r="C123" i="70"/>
  <c r="C14" i="70"/>
  <c r="H18" i="70"/>
  <c r="C29" i="70"/>
  <c r="D39" i="70"/>
  <c r="D15" i="70"/>
  <c r="C21" i="70"/>
  <c r="D29" i="70"/>
  <c r="H39" i="70"/>
  <c r="D26" i="70"/>
  <c r="C32" i="70"/>
  <c r="H36" i="70"/>
  <c r="D42" i="70"/>
  <c r="C48" i="70"/>
  <c r="H52" i="70"/>
  <c r="D58" i="70"/>
  <c r="C62" i="70"/>
  <c r="H64" i="70"/>
  <c r="D67" i="70"/>
  <c r="C72" i="70"/>
  <c r="H76" i="70"/>
  <c r="D82" i="70"/>
  <c r="D88" i="70"/>
  <c r="D45" i="70"/>
  <c r="C51" i="70"/>
  <c r="H55" i="70"/>
  <c r="D68" i="70"/>
  <c r="C75" i="70"/>
  <c r="H79" i="70"/>
  <c r="D85" i="70"/>
  <c r="D90" i="70"/>
  <c r="C96" i="70"/>
  <c r="H100" i="70"/>
  <c r="D106" i="70"/>
  <c r="C112" i="70"/>
  <c r="H116" i="70"/>
  <c r="H123" i="70"/>
  <c r="D93" i="70"/>
  <c r="C99" i="70"/>
  <c r="H103" i="70"/>
  <c r="D109" i="70"/>
  <c r="C115" i="70"/>
  <c r="H119" i="70"/>
  <c r="C124" i="70"/>
  <c r="H128" i="70"/>
  <c r="D134" i="70"/>
  <c r="C140" i="70"/>
  <c r="H144" i="70"/>
  <c r="D150" i="70"/>
  <c r="C125" i="70"/>
  <c r="H129" i="70"/>
  <c r="D135" i="70"/>
  <c r="C141" i="70"/>
  <c r="H145" i="70"/>
  <c r="D151" i="70"/>
  <c r="C156" i="70"/>
  <c r="H160" i="70"/>
  <c r="D166" i="70"/>
  <c r="C172" i="70"/>
  <c r="H157" i="70"/>
  <c r="D163" i="70"/>
  <c r="C169" i="70"/>
  <c r="H173" i="70"/>
  <c r="D179" i="70"/>
  <c r="C185" i="70"/>
  <c r="H189" i="70"/>
  <c r="D178" i="70"/>
  <c r="C184" i="70"/>
  <c r="H188" i="70"/>
  <c r="D194" i="70"/>
  <c r="C200" i="70"/>
  <c r="H195" i="70"/>
  <c r="D201" i="70"/>
  <c r="C206" i="70"/>
  <c r="H203" i="70"/>
  <c r="D209" i="70"/>
  <c r="C15" i="72"/>
  <c r="H19" i="72"/>
  <c r="C29" i="72"/>
  <c r="H12" i="72"/>
  <c r="D18" i="72"/>
  <c r="C23" i="72"/>
  <c r="D33" i="72"/>
  <c r="D39" i="72"/>
  <c r="C45" i="72"/>
  <c r="H49" i="72"/>
  <c r="D55" i="72"/>
  <c r="C68" i="72"/>
  <c r="H73" i="72"/>
  <c r="D79" i="72"/>
  <c r="C85" i="72"/>
  <c r="H91" i="72"/>
  <c r="D28" i="72"/>
  <c r="C34" i="72"/>
  <c r="H38" i="72"/>
  <c r="D44" i="72"/>
  <c r="C50" i="72"/>
  <c r="H54" i="72"/>
  <c r="D60" i="72"/>
  <c r="C63" i="72"/>
  <c r="H65" i="72"/>
  <c r="D69" i="72"/>
  <c r="C74" i="72"/>
  <c r="H78" i="72"/>
  <c r="D84" i="72"/>
  <c r="C89" i="72"/>
  <c r="H92" i="72"/>
  <c r="D98" i="72"/>
  <c r="C104" i="72"/>
  <c r="H108" i="72"/>
  <c r="D114" i="72"/>
  <c r="C120" i="72"/>
  <c r="D95" i="72"/>
  <c r="C101" i="72"/>
  <c r="H105" i="72"/>
  <c r="D111" i="72"/>
  <c r="C117" i="72"/>
  <c r="H121" i="72"/>
  <c r="H126" i="72"/>
  <c r="D132" i="72"/>
  <c r="C138" i="72"/>
  <c r="H142" i="72"/>
  <c r="D148" i="72"/>
  <c r="C154" i="72"/>
  <c r="H123" i="72"/>
  <c r="D129" i="72"/>
  <c r="C135" i="72"/>
  <c r="H139" i="72"/>
  <c r="D145" i="72"/>
  <c r="C151" i="72"/>
  <c r="H155" i="72"/>
  <c r="D161" i="72"/>
  <c r="C167" i="72"/>
  <c r="H171" i="72"/>
  <c r="C158" i="72"/>
  <c r="H162" i="72"/>
  <c r="D168" i="72"/>
  <c r="C174" i="72"/>
  <c r="C179" i="72"/>
  <c r="H183" i="72"/>
  <c r="D189" i="72"/>
  <c r="C180" i="72"/>
  <c r="H184" i="72"/>
  <c r="D190" i="72"/>
  <c r="C195" i="72"/>
  <c r="H199" i="72"/>
  <c r="D196" i="72"/>
  <c r="C202" i="72"/>
  <c r="H206" i="72"/>
  <c r="D205" i="72"/>
  <c r="C11" i="74"/>
  <c r="H15" i="74"/>
  <c r="C23" i="74"/>
  <c r="D33" i="74"/>
  <c r="C16" i="74"/>
  <c r="H20" i="74"/>
  <c r="H29" i="74"/>
  <c r="D24" i="74"/>
  <c r="C30" i="74"/>
  <c r="H34" i="74"/>
  <c r="D40" i="74"/>
  <c r="C46" i="74"/>
  <c r="H50" i="74"/>
  <c r="D56" i="74"/>
  <c r="C61" i="74"/>
  <c r="H63" i="74"/>
  <c r="D66" i="74"/>
  <c r="C70" i="74"/>
  <c r="H74" i="74"/>
  <c r="D80" i="74"/>
  <c r="C86" i="74"/>
  <c r="C39" i="74"/>
  <c r="H43" i="74"/>
  <c r="D49" i="74"/>
  <c r="C55" i="74"/>
  <c r="H59" i="74"/>
  <c r="D73" i="74"/>
  <c r="C79" i="74"/>
  <c r="H83" i="74"/>
  <c r="C90" i="74"/>
  <c r="H94" i="74"/>
  <c r="D100" i="74"/>
  <c r="C106" i="74"/>
  <c r="H110" i="74"/>
  <c r="D116" i="74"/>
  <c r="C87" i="74"/>
  <c r="H91" i="74"/>
  <c r="D97" i="74"/>
  <c r="C103" i="74"/>
  <c r="H107" i="74"/>
  <c r="D113" i="74"/>
  <c r="C119" i="74"/>
  <c r="H122" i="74"/>
  <c r="D128" i="74"/>
  <c r="C134" i="74"/>
  <c r="H138" i="74"/>
  <c r="D144" i="74"/>
  <c r="C150" i="74"/>
  <c r="H154" i="74"/>
  <c r="D127" i="74"/>
  <c r="C133" i="74"/>
  <c r="H137" i="74"/>
  <c r="D143" i="74"/>
  <c r="C149" i="74"/>
  <c r="H153" i="74"/>
  <c r="D158" i="74"/>
  <c r="C164" i="74"/>
  <c r="H168" i="74"/>
  <c r="D174" i="74"/>
  <c r="C161" i="74"/>
  <c r="H165" i="74"/>
  <c r="D171" i="74"/>
  <c r="C176" i="74"/>
  <c r="H180" i="74"/>
  <c r="D186" i="74"/>
  <c r="C192" i="74"/>
  <c r="H179" i="74"/>
  <c r="D185" i="74"/>
  <c r="C191" i="74"/>
  <c r="H196" i="74"/>
  <c r="D193" i="74"/>
  <c r="C199" i="74"/>
  <c r="H202" i="74"/>
  <c r="D208" i="74"/>
  <c r="C207" i="74"/>
  <c r="D12" i="76"/>
  <c r="C18" i="76"/>
  <c r="H22" i="76"/>
  <c r="H11" i="76"/>
  <c r="D17" i="76"/>
  <c r="D23" i="76"/>
  <c r="D31" i="76"/>
  <c r="C37" i="76"/>
  <c r="H41" i="76"/>
  <c r="D47" i="76"/>
  <c r="C53" i="76"/>
  <c r="H57" i="76"/>
  <c r="D71" i="76"/>
  <c r="C77" i="76"/>
  <c r="H81" i="76"/>
  <c r="D87" i="76"/>
  <c r="H24" i="76"/>
  <c r="D30" i="76"/>
  <c r="C36" i="76"/>
  <c r="H40" i="76"/>
  <c r="D46" i="76"/>
  <c r="C52" i="76"/>
  <c r="H56" i="76"/>
  <c r="D61" i="76"/>
  <c r="C64" i="76"/>
  <c r="H66" i="76"/>
  <c r="D70" i="76"/>
  <c r="C76" i="76"/>
  <c r="H80" i="76"/>
  <c r="D86" i="76"/>
  <c r="D92" i="76"/>
  <c r="C98" i="76"/>
  <c r="H102" i="76"/>
  <c r="D108" i="76"/>
  <c r="C114" i="76"/>
  <c r="H118" i="76"/>
  <c r="D124" i="76"/>
  <c r="D93" i="76"/>
  <c r="C99" i="76"/>
  <c r="H103" i="76"/>
  <c r="D109" i="76"/>
  <c r="C115" i="76"/>
  <c r="H119" i="76"/>
  <c r="C126" i="76"/>
  <c r="H130" i="76"/>
  <c r="D136" i="76"/>
  <c r="C142" i="76"/>
  <c r="H146" i="76"/>
  <c r="D152" i="76"/>
  <c r="C158" i="76"/>
  <c r="H129" i="76"/>
  <c r="D135" i="76"/>
  <c r="C141" i="76"/>
  <c r="H145" i="76"/>
  <c r="D151" i="76"/>
  <c r="C157" i="76"/>
  <c r="H162" i="76"/>
  <c r="D168" i="76"/>
  <c r="C174" i="76"/>
  <c r="H161" i="76"/>
  <c r="D167" i="76"/>
  <c r="C173" i="76"/>
  <c r="H176" i="76"/>
  <c r="D182" i="76"/>
  <c r="C188" i="76"/>
  <c r="H192" i="76"/>
  <c r="D181" i="76"/>
  <c r="C187" i="76"/>
  <c r="D95" i="70"/>
  <c r="C101" i="70"/>
  <c r="H105" i="70"/>
  <c r="D111" i="70"/>
  <c r="C117" i="70"/>
  <c r="H121" i="70"/>
  <c r="C126" i="70"/>
  <c r="H130" i="70"/>
  <c r="D136" i="70"/>
  <c r="C142" i="70"/>
  <c r="H146" i="70"/>
  <c r="D152" i="70"/>
  <c r="C127" i="70"/>
  <c r="H131" i="70"/>
  <c r="D137" i="70"/>
  <c r="C143" i="70"/>
  <c r="H147" i="70"/>
  <c r="D153" i="70"/>
  <c r="C158" i="70"/>
  <c r="H162" i="70"/>
  <c r="D168" i="70"/>
  <c r="C174" i="70"/>
  <c r="H159" i="70"/>
  <c r="D165" i="70"/>
  <c r="C171" i="70"/>
  <c r="H175" i="70"/>
  <c r="D181" i="70"/>
  <c r="C187" i="70"/>
  <c r="H191" i="70"/>
  <c r="D180" i="70"/>
  <c r="C186" i="70"/>
  <c r="H190" i="70"/>
  <c r="D196" i="70"/>
  <c r="C193" i="70"/>
  <c r="H197" i="70"/>
  <c r="D202" i="70"/>
  <c r="C208" i="70"/>
  <c r="H205" i="70"/>
  <c r="D11" i="72"/>
  <c r="C17" i="72"/>
  <c r="H21" i="72"/>
  <c r="C33" i="72"/>
  <c r="H14" i="72"/>
  <c r="D20" i="72"/>
  <c r="C27" i="72"/>
  <c r="H35" i="72"/>
  <c r="D41" i="72"/>
  <c r="C47" i="72"/>
  <c r="H51" i="72"/>
  <c r="D57" i="72"/>
  <c r="C71" i="72"/>
  <c r="H75" i="72"/>
  <c r="D81" i="72"/>
  <c r="C87" i="72"/>
  <c r="H24" i="72"/>
  <c r="D30" i="72"/>
  <c r="C36" i="72"/>
  <c r="H40" i="72"/>
  <c r="D46" i="72"/>
  <c r="C52" i="72"/>
  <c r="H56" i="72"/>
  <c r="D61" i="72"/>
  <c r="C64" i="72"/>
  <c r="H66" i="72"/>
  <c r="D70" i="72"/>
  <c r="C76" i="72"/>
  <c r="H80" i="72"/>
  <c r="D86" i="72"/>
  <c r="C90" i="72"/>
  <c r="H94" i="72"/>
  <c r="D100" i="72"/>
  <c r="C106" i="72"/>
  <c r="H110" i="72"/>
  <c r="D116" i="72"/>
  <c r="D122" i="72"/>
  <c r="D97" i="72"/>
  <c r="C103" i="72"/>
  <c r="H107" i="72"/>
  <c r="D113" i="72"/>
  <c r="C119" i="72"/>
  <c r="C124" i="72"/>
  <c r="H128" i="72"/>
  <c r="D134" i="72"/>
  <c r="C140" i="72"/>
  <c r="H144" i="72"/>
  <c r="D150" i="72"/>
  <c r="C156" i="72"/>
  <c r="H125" i="72"/>
  <c r="D131" i="72"/>
  <c r="C137" i="72"/>
  <c r="H141" i="72"/>
  <c r="D147" i="72"/>
  <c r="C153" i="72"/>
  <c r="H157" i="72"/>
  <c r="D163" i="72"/>
  <c r="C169" i="72"/>
  <c r="H173" i="72"/>
  <c r="C160" i="72"/>
  <c r="H164" i="72"/>
  <c r="D170" i="72"/>
  <c r="C176" i="72"/>
  <c r="C181" i="72"/>
  <c r="H185" i="72"/>
  <c r="D191" i="72"/>
  <c r="C182" i="72"/>
  <c r="H186" i="72"/>
  <c r="D192" i="72"/>
  <c r="C197" i="72"/>
  <c r="H201" i="72"/>
  <c r="D198" i="72"/>
  <c r="C204" i="72"/>
  <c r="H208" i="72"/>
  <c r="D207" i="72"/>
  <c r="C13" i="74"/>
  <c r="H17" i="74"/>
  <c r="C27" i="74"/>
  <c r="D12" i="74"/>
  <c r="C18" i="74"/>
  <c r="D23" i="74"/>
  <c r="H33" i="74"/>
  <c r="D26" i="74"/>
  <c r="C32" i="74"/>
  <c r="H36" i="74"/>
  <c r="D42" i="74"/>
  <c r="C48" i="74"/>
  <c r="H52" i="74"/>
  <c r="D58" i="74"/>
  <c r="C62" i="74"/>
  <c r="H64" i="74"/>
  <c r="D67" i="74"/>
  <c r="C72" i="74"/>
  <c r="H76" i="74"/>
  <c r="D82" i="74"/>
  <c r="D35" i="74"/>
  <c r="C41" i="74"/>
  <c r="H45" i="74"/>
  <c r="D51" i="74"/>
  <c r="C57" i="74"/>
  <c r="H68" i="74"/>
  <c r="D75" i="74"/>
  <c r="C81" i="74"/>
  <c r="H85" i="74"/>
  <c r="C92" i="74"/>
  <c r="H96" i="74"/>
  <c r="D102" i="74"/>
  <c r="C108" i="74"/>
  <c r="H112" i="74"/>
  <c r="D118" i="74"/>
  <c r="C89" i="74"/>
  <c r="H93" i="74"/>
  <c r="D99" i="74"/>
  <c r="C105" i="74"/>
  <c r="H109" i="74"/>
  <c r="D115" i="74"/>
  <c r="C121" i="74"/>
  <c r="H124" i="74"/>
  <c r="D130" i="74"/>
  <c r="C136" i="74"/>
  <c r="H140" i="74"/>
  <c r="D146" i="74"/>
  <c r="C152" i="74"/>
  <c r="H123" i="74"/>
  <c r="D129" i="74"/>
  <c r="C135" i="74"/>
  <c r="H139" i="74"/>
  <c r="D145" i="74"/>
  <c r="C151" i="74"/>
  <c r="H155" i="74"/>
  <c r="D160" i="74"/>
  <c r="C166" i="74"/>
  <c r="H170" i="74"/>
  <c r="H159" i="74"/>
  <c r="C171" i="74"/>
  <c r="D180" i="74"/>
  <c r="H190" i="74"/>
  <c r="C185" i="74"/>
  <c r="D196" i="74"/>
  <c r="H197" i="74"/>
  <c r="C208" i="74"/>
  <c r="C12" i="76"/>
  <c r="D22" i="76"/>
  <c r="C17" i="76"/>
  <c r="C31" i="76"/>
  <c r="D41" i="76"/>
  <c r="H51" i="76"/>
  <c r="C71" i="76"/>
  <c r="D81" i="76"/>
  <c r="D24" i="76"/>
  <c r="H34" i="76"/>
  <c r="C46" i="76"/>
  <c r="D56" i="76"/>
  <c r="H63" i="76"/>
  <c r="C70" i="76"/>
  <c r="D80" i="76"/>
  <c r="C92" i="76"/>
  <c r="D102" i="76"/>
  <c r="H112" i="76"/>
  <c r="C124" i="76"/>
  <c r="H97" i="76"/>
  <c r="C109" i="76"/>
  <c r="D119" i="76"/>
  <c r="D130" i="76"/>
  <c r="H140" i="76"/>
  <c r="C152" i="76"/>
  <c r="D129" i="76"/>
  <c r="H139" i="76"/>
  <c r="C151" i="76"/>
  <c r="D162" i="76"/>
  <c r="H172" i="76"/>
  <c r="C167" i="76"/>
  <c r="D176" i="76"/>
  <c r="H186" i="76"/>
  <c r="C181" i="76"/>
  <c r="D191" i="76"/>
  <c r="H193" i="76"/>
  <c r="C204" i="76"/>
  <c r="D207" i="76"/>
  <c r="H17" i="78"/>
  <c r="D33" i="78"/>
  <c r="C20" i="78"/>
  <c r="D24" i="78"/>
  <c r="H34" i="78"/>
  <c r="C46" i="78"/>
  <c r="D56" i="78"/>
  <c r="H63" i="78"/>
  <c r="C70" i="78"/>
  <c r="D80" i="78"/>
  <c r="H43" i="78"/>
  <c r="D73" i="78"/>
  <c r="H94" i="78"/>
  <c r="D116" i="78"/>
  <c r="D103" i="78"/>
  <c r="D124" i="78"/>
  <c r="C146" i="78"/>
  <c r="D133" i="78"/>
  <c r="C155" i="78"/>
  <c r="C176" i="78"/>
  <c r="H177" i="78"/>
  <c r="D184" i="78"/>
  <c r="C196" i="78"/>
  <c r="H209" i="78"/>
  <c r="H12" i="80"/>
  <c r="H24" i="80"/>
  <c r="D46" i="80"/>
  <c r="C64" i="80"/>
  <c r="H80" i="80"/>
  <c r="C55" i="80"/>
  <c r="H83" i="80"/>
  <c r="H104" i="80"/>
  <c r="D89" i="80"/>
  <c r="C111" i="80"/>
  <c r="H130" i="80"/>
  <c r="C200" i="76"/>
  <c r="H203" i="76"/>
  <c r="C27" i="78"/>
  <c r="D31" i="78"/>
  <c r="D42" i="78"/>
  <c r="C62" i="78"/>
  <c r="H76" i="78"/>
  <c r="C45" i="78"/>
  <c r="H73" i="78"/>
  <c r="C96" i="78"/>
  <c r="H116" i="78"/>
  <c r="H103" i="78"/>
  <c r="H124" i="78"/>
  <c r="D146" i="78"/>
  <c r="H133" i="78"/>
  <c r="D155" i="78"/>
  <c r="H176" i="78"/>
  <c r="C179" i="78"/>
  <c r="H184" i="78"/>
  <c r="D196" i="78"/>
  <c r="C11" i="80"/>
  <c r="C14" i="80"/>
  <c r="C26" i="80"/>
  <c r="H46" i="80"/>
  <c r="D64" i="80"/>
  <c r="C82" i="80"/>
  <c r="D55" i="80"/>
  <c r="C85" i="80"/>
  <c r="C106" i="80"/>
  <c r="H89" i="80"/>
  <c r="D111" i="80"/>
  <c r="C132" i="80"/>
  <c r="D152" i="80"/>
  <c r="C141" i="80"/>
  <c r="H169" i="80"/>
  <c r="C191" i="80"/>
  <c r="D203" i="80"/>
  <c r="D37" i="82"/>
  <c r="H20" i="82"/>
  <c r="C62" i="82"/>
  <c r="D99" i="82"/>
  <c r="H104" i="82"/>
  <c r="C149" i="82"/>
  <c r="D156" i="82"/>
  <c r="H179" i="82"/>
  <c r="C197" i="82"/>
  <c r="D35" i="84"/>
  <c r="D49" i="84"/>
  <c r="H62" i="84"/>
  <c r="D129" i="80"/>
  <c r="H171" i="80"/>
  <c r="D192" i="80"/>
  <c r="H207" i="80"/>
  <c r="H41" i="82"/>
  <c r="C26" i="82"/>
  <c r="D64" i="82"/>
  <c r="H103" i="82"/>
  <c r="C110" i="82"/>
  <c r="D153" i="82"/>
  <c r="H160" i="82"/>
  <c r="C185" i="82"/>
  <c r="D201" i="82"/>
  <c r="C45" i="84"/>
  <c r="H57" i="84"/>
  <c r="C65" i="84"/>
  <c r="H75" i="84"/>
  <c r="D103" i="84"/>
  <c r="H149" i="84"/>
  <c r="C144" i="84"/>
  <c r="D167" i="84"/>
  <c r="D197" i="84"/>
  <c r="H20" i="86"/>
  <c r="C40" i="86"/>
  <c r="H77" i="84"/>
  <c r="H112" i="84"/>
  <c r="D105" i="84"/>
  <c r="C127" i="84"/>
  <c r="H153" i="84"/>
  <c r="D132" i="84"/>
  <c r="H150" i="84"/>
  <c r="C178" i="84"/>
  <c r="C206" i="84"/>
  <c r="D11" i="86"/>
  <c r="H52" i="86"/>
  <c r="D49" i="86"/>
  <c r="D105" i="86"/>
  <c r="H157" i="86"/>
  <c r="D198" i="86"/>
  <c r="C108" i="86"/>
  <c r="H154" i="86"/>
  <c r="D188" i="86"/>
  <c r="D66" i="86"/>
  <c r="C106" i="86"/>
  <c r="H152" i="86"/>
  <c r="D186" i="86"/>
  <c r="C157" i="80"/>
  <c r="D167" i="80"/>
  <c r="H158" i="80"/>
  <c r="C170" i="80"/>
  <c r="D177" i="80"/>
  <c r="H187" i="80"/>
  <c r="H184" i="80"/>
  <c r="D195" i="80"/>
  <c r="H196" i="80"/>
  <c r="C208" i="80"/>
  <c r="C12" i="82"/>
  <c r="C25" i="82"/>
  <c r="D17" i="82"/>
  <c r="C35" i="82"/>
  <c r="D45" i="82"/>
  <c r="H55" i="82"/>
  <c r="C75" i="82"/>
  <c r="D85" i="82"/>
  <c r="H28" i="82"/>
  <c r="C40" i="82"/>
  <c r="D50" i="82"/>
  <c r="H60" i="82"/>
  <c r="C66" i="82"/>
  <c r="D74" i="82"/>
  <c r="H84" i="82"/>
  <c r="C97" i="82"/>
  <c r="D107" i="82"/>
  <c r="H117" i="82"/>
  <c r="C92" i="82"/>
  <c r="D102" i="82"/>
  <c r="H112" i="82"/>
  <c r="C125" i="82"/>
  <c r="D135" i="82"/>
  <c r="H145" i="82"/>
  <c r="C122" i="82"/>
  <c r="D132" i="82"/>
  <c r="H142" i="82"/>
  <c r="C154" i="82"/>
  <c r="D164" i="82"/>
  <c r="H174" i="82"/>
  <c r="C167" i="82"/>
  <c r="D177" i="82"/>
  <c r="H187" i="82"/>
  <c r="D182" i="82"/>
  <c r="D192" i="82"/>
  <c r="H193" i="82"/>
  <c r="C204" i="82"/>
  <c r="D207" i="82"/>
  <c r="D18" i="84"/>
  <c r="H28" i="84"/>
  <c r="D51" i="84"/>
  <c r="H15" i="84"/>
  <c r="C27" i="84"/>
  <c r="H43" i="84"/>
  <c r="D30" i="84"/>
  <c r="H40" i="84"/>
  <c r="C52" i="84"/>
  <c r="D61" i="84"/>
  <c r="H66" i="84"/>
  <c r="C76" i="84"/>
  <c r="H148" i="80"/>
  <c r="C127" i="80"/>
  <c r="D137" i="80"/>
  <c r="H147" i="80"/>
  <c r="C159" i="80"/>
  <c r="D169" i="80"/>
  <c r="H160" i="80"/>
  <c r="C172" i="80"/>
  <c r="D179" i="80"/>
  <c r="H189" i="80"/>
  <c r="H186" i="80"/>
  <c r="D197" i="80"/>
  <c r="H198" i="80"/>
  <c r="C203" i="80"/>
  <c r="C29" i="82"/>
  <c r="C37" i="82"/>
  <c r="H57" i="82"/>
  <c r="D20" i="82"/>
  <c r="C42" i="82"/>
  <c r="H61" i="82"/>
  <c r="D76" i="82"/>
  <c r="C99" i="82"/>
  <c r="H119" i="82"/>
  <c r="D104" i="82"/>
  <c r="C127" i="82"/>
  <c r="H147" i="82"/>
  <c r="D134" i="82"/>
  <c r="C156" i="82"/>
  <c r="H157" i="82"/>
  <c r="D179" i="82"/>
  <c r="D184" i="82"/>
  <c r="H195" i="82"/>
  <c r="D209" i="82"/>
  <c r="H33" i="84"/>
  <c r="H17" i="84"/>
  <c r="D32" i="84"/>
  <c r="H67" i="84"/>
  <c r="D81" i="84"/>
  <c r="C109" i="84"/>
  <c r="D114" i="84"/>
  <c r="H148" i="84"/>
  <c r="C174" i="84"/>
  <c r="C201" i="84"/>
  <c r="H31" i="86"/>
  <c r="H44" i="86"/>
  <c r="D83" i="84"/>
  <c r="C111" i="84"/>
  <c r="D116" i="84"/>
  <c r="C162" i="84"/>
  <c r="H198" i="84"/>
  <c r="D46" i="86"/>
  <c r="H126" i="86"/>
  <c r="C35" i="86"/>
  <c r="D143" i="86"/>
  <c r="C86" i="86"/>
  <c r="D141" i="86"/>
  <c r="D88" i="78"/>
  <c r="D45" i="78"/>
  <c r="H55" i="78"/>
  <c r="C75" i="78"/>
  <c r="D85" i="78"/>
  <c r="D96" i="78"/>
  <c r="H106" i="78"/>
  <c r="C118" i="78"/>
  <c r="H93" i="78"/>
  <c r="C105" i="78"/>
  <c r="D115" i="78"/>
  <c r="C126" i="78"/>
  <c r="D136" i="78"/>
  <c r="H146" i="78"/>
  <c r="H157" i="78"/>
  <c r="C135" i="78"/>
  <c r="D145" i="78"/>
  <c r="H155" i="78"/>
  <c r="D167" i="78"/>
  <c r="C158" i="78"/>
  <c r="D168" i="78"/>
  <c r="D179" i="78"/>
  <c r="H189" i="78"/>
  <c r="C186" i="78"/>
  <c r="D195" i="78"/>
  <c r="H196" i="78"/>
  <c r="C208" i="78"/>
  <c r="D11" i="80"/>
  <c r="H23" i="80"/>
  <c r="D14" i="80"/>
  <c r="D31" i="80"/>
  <c r="D26" i="80"/>
  <c r="H36" i="80"/>
  <c r="C48" i="80"/>
  <c r="D58" i="80"/>
  <c r="H64" i="80"/>
  <c r="C72" i="80"/>
  <c r="D82" i="80"/>
  <c r="D45" i="80"/>
  <c r="H55" i="80"/>
  <c r="C75" i="80"/>
  <c r="H85" i="80"/>
  <c r="C96" i="80"/>
  <c r="D106" i="80"/>
  <c r="H116" i="80"/>
  <c r="C91" i="80"/>
  <c r="D101" i="80"/>
  <c r="H111" i="80"/>
  <c r="C123" i="80"/>
  <c r="D132" i="80"/>
  <c r="D189" i="76"/>
  <c r="H200" i="76"/>
  <c r="C202" i="76"/>
  <c r="D205" i="76"/>
  <c r="H15" i="78"/>
  <c r="D29" i="78"/>
  <c r="C18" i="78"/>
  <c r="H33" i="78"/>
  <c r="H32" i="78"/>
  <c r="C44" i="78"/>
  <c r="D54" i="78"/>
  <c r="H62" i="78"/>
  <c r="C69" i="78"/>
  <c r="D78" i="78"/>
  <c r="H88" i="78"/>
  <c r="H45" i="78"/>
  <c r="C57" i="78"/>
  <c r="D75" i="78"/>
  <c r="H85" i="78"/>
  <c r="H96" i="78"/>
  <c r="C108" i="78"/>
  <c r="D118" i="78"/>
  <c r="C95" i="78"/>
  <c r="D105" i="78"/>
  <c r="H115" i="78"/>
  <c r="D126" i="78"/>
  <c r="H136" i="78"/>
  <c r="C148" i="78"/>
  <c r="C125" i="78"/>
  <c r="D135" i="78"/>
  <c r="H145" i="78"/>
  <c r="C157" i="78"/>
  <c r="H167" i="78"/>
  <c r="D158" i="78"/>
  <c r="H168" i="78"/>
  <c r="H179" i="78"/>
  <c r="C191" i="78"/>
  <c r="D186" i="78"/>
  <c r="H195" i="78"/>
  <c r="C198" i="78"/>
  <c r="D208" i="78"/>
  <c r="H11" i="80"/>
  <c r="D25" i="80"/>
  <c r="H14" i="80"/>
  <c r="C33" i="80"/>
  <c r="H26" i="80"/>
  <c r="C38" i="80"/>
  <c r="D48" i="80"/>
  <c r="H58" i="80"/>
  <c r="C65" i="80"/>
  <c r="D72" i="80"/>
  <c r="H82" i="80"/>
  <c r="H45" i="80"/>
  <c r="C57" i="80"/>
  <c r="D75" i="80"/>
  <c r="C86" i="80"/>
  <c r="D96" i="80"/>
  <c r="H106" i="80"/>
  <c r="C118" i="80"/>
  <c r="D91" i="80"/>
  <c r="H101" i="80"/>
  <c r="C113" i="80"/>
  <c r="D123" i="80"/>
  <c r="H132" i="80"/>
  <c r="H142" i="80"/>
  <c r="C154" i="80"/>
  <c r="D131" i="80"/>
  <c r="H141" i="80"/>
  <c r="D157" i="74"/>
  <c r="C163" i="74"/>
  <c r="H167" i="74"/>
  <c r="D173" i="74"/>
  <c r="C178" i="74"/>
  <c r="H182" i="74"/>
  <c r="D188" i="74"/>
  <c r="C177" i="74"/>
  <c r="H181" i="74"/>
  <c r="D187" i="74"/>
  <c r="C194" i="74"/>
  <c r="H198" i="74"/>
  <c r="D195" i="74"/>
  <c r="C201" i="74"/>
  <c r="H204" i="74"/>
  <c r="D203" i="74"/>
  <c r="C209" i="74"/>
  <c r="D14" i="76"/>
  <c r="C20" i="76"/>
  <c r="D25" i="76"/>
  <c r="H13" i="76"/>
  <c r="D19" i="76"/>
  <c r="D27" i="76"/>
  <c r="D33" i="76"/>
  <c r="C39" i="76"/>
  <c r="H43" i="76"/>
  <c r="D49" i="76"/>
  <c r="C55" i="76"/>
  <c r="H59" i="76"/>
  <c r="D73" i="76"/>
  <c r="C79" i="76"/>
  <c r="H83" i="76"/>
  <c r="D89" i="76"/>
  <c r="H26" i="76"/>
  <c r="D32" i="76"/>
  <c r="C38" i="76"/>
  <c r="H42" i="76"/>
  <c r="D48" i="76"/>
  <c r="C54" i="76"/>
  <c r="H58" i="76"/>
  <c r="D62" i="76"/>
  <c r="C65" i="76"/>
  <c r="H67" i="76"/>
  <c r="D72" i="76"/>
  <c r="C78" i="76"/>
  <c r="H82" i="76"/>
  <c r="D88" i="76"/>
  <c r="D94" i="76"/>
  <c r="C100" i="76"/>
  <c r="H104" i="76"/>
  <c r="D110" i="76"/>
  <c r="C116" i="76"/>
  <c r="H120" i="76"/>
  <c r="H125" i="76"/>
  <c r="D95" i="76"/>
  <c r="C101" i="76"/>
  <c r="H105" i="76"/>
  <c r="D111" i="76"/>
  <c r="C117" i="76"/>
  <c r="H121" i="76"/>
  <c r="C128" i="76"/>
  <c r="H132" i="76"/>
  <c r="D138" i="76"/>
  <c r="C144" i="76"/>
  <c r="H148" i="76"/>
  <c r="D154" i="76"/>
  <c r="C127" i="76"/>
  <c r="H131" i="76"/>
  <c r="D137" i="76"/>
  <c r="C143" i="76"/>
  <c r="H147" i="76"/>
  <c r="D153" i="76"/>
  <c r="C160" i="76"/>
  <c r="H164" i="76"/>
  <c r="D170" i="76"/>
  <c r="C159" i="76"/>
  <c r="H163" i="76"/>
  <c r="D169" i="76"/>
  <c r="C175" i="76"/>
  <c r="H178" i="76"/>
  <c r="D184" i="76"/>
  <c r="C190" i="76"/>
  <c r="H177" i="76"/>
  <c r="D183" i="76"/>
  <c r="C189" i="76"/>
  <c r="H194" i="76"/>
  <c r="D200" i="76"/>
  <c r="C197" i="76"/>
  <c r="H201" i="76"/>
  <c r="D206" i="76"/>
  <c r="C205" i="76"/>
  <c r="H209" i="76"/>
  <c r="D15" i="78"/>
  <c r="C21" i="78"/>
  <c r="H27" i="78"/>
  <c r="C12" i="78"/>
  <c r="H16" i="78"/>
  <c r="D22" i="78"/>
  <c r="C33" i="78"/>
  <c r="H26" i="78"/>
  <c r="D32" i="78"/>
  <c r="C38" i="78"/>
  <c r="H42" i="78"/>
  <c r="D48" i="78"/>
  <c r="C54" i="78"/>
  <c r="H58" i="78"/>
  <c r="D62" i="78"/>
  <c r="C65" i="78"/>
  <c r="H67" i="78"/>
  <c r="D72" i="78"/>
  <c r="C78" i="78"/>
  <c r="H82" i="78"/>
  <c r="C39" i="78"/>
  <c r="D49" i="78"/>
  <c r="H59" i="78"/>
  <c r="C79" i="78"/>
  <c r="D89" i="78"/>
  <c r="D100" i="78"/>
  <c r="H110" i="78"/>
  <c r="C122" i="78"/>
  <c r="H97" i="78"/>
  <c r="C109" i="78"/>
  <c r="D119" i="78"/>
  <c r="C130" i="78"/>
  <c r="D140" i="78"/>
  <c r="H150" i="78"/>
  <c r="H127" i="78"/>
  <c r="C139" i="78"/>
  <c r="D149" i="78"/>
  <c r="C161" i="78"/>
  <c r="D171" i="78"/>
  <c r="C162" i="78"/>
  <c r="D172" i="78"/>
  <c r="D183" i="78"/>
  <c r="H178" i="78"/>
  <c r="C190" i="78"/>
  <c r="D199" i="78"/>
  <c r="H200" i="78"/>
  <c r="C205" i="78"/>
  <c r="D15" i="80"/>
  <c r="H31" i="80"/>
  <c r="D18" i="80"/>
  <c r="C20" i="80"/>
  <c r="D30" i="80"/>
  <c r="H40" i="80"/>
  <c r="C52" i="80"/>
  <c r="D61" i="80"/>
  <c r="H66" i="80"/>
  <c r="C76" i="80"/>
  <c r="C39" i="80"/>
  <c r="D49" i="80"/>
  <c r="H59" i="80"/>
  <c r="C79" i="80"/>
  <c r="H88" i="80"/>
  <c r="C100" i="80"/>
  <c r="D110" i="80"/>
  <c r="H120" i="80"/>
  <c r="C95" i="80"/>
  <c r="D105" i="80"/>
  <c r="H115" i="80"/>
  <c r="C126" i="80"/>
  <c r="D136" i="80"/>
  <c r="D194" i="76"/>
  <c r="H195" i="76"/>
  <c r="C206" i="76"/>
  <c r="D209" i="76"/>
  <c r="H19" i="78"/>
  <c r="B10" i="78"/>
  <c r="C22" i="78"/>
  <c r="D26" i="78"/>
  <c r="H36" i="78"/>
  <c r="C48" i="78"/>
  <c r="D58" i="78"/>
  <c r="H64" i="78"/>
  <c r="C72" i="78"/>
  <c r="D82" i="78"/>
  <c r="D39" i="78"/>
  <c r="H49" i="78"/>
  <c r="C68" i="78"/>
  <c r="D79" i="78"/>
  <c r="D90" i="78"/>
  <c r="H100" i="78"/>
  <c r="C112" i="78"/>
  <c r="D122" i="78"/>
  <c r="C99" i="78"/>
  <c r="D109" i="78"/>
  <c r="H119" i="78"/>
  <c r="D130" i="78"/>
  <c r="H140" i="78"/>
  <c r="C152" i="78"/>
  <c r="C129" i="78"/>
  <c r="D139" i="78"/>
  <c r="H149" i="78"/>
  <c r="D161" i="78"/>
  <c r="H171" i="78"/>
  <c r="D162" i="78"/>
  <c r="H172" i="78"/>
  <c r="H183" i="78"/>
  <c r="C180" i="78"/>
  <c r="D190" i="78"/>
  <c r="H199" i="78"/>
  <c r="C202" i="78"/>
  <c r="D205" i="78"/>
  <c r="H15" i="80"/>
  <c r="D33" i="80"/>
  <c r="H18" i="80"/>
  <c r="D20" i="80"/>
  <c r="H30" i="80"/>
  <c r="C42" i="80"/>
  <c r="D52" i="80"/>
  <c r="H61" i="80"/>
  <c r="C67" i="80"/>
  <c r="D76" i="80"/>
  <c r="D39" i="80"/>
  <c r="H49" i="80"/>
  <c r="C68" i="80"/>
  <c r="D79" i="80"/>
  <c r="C90" i="80"/>
  <c r="D100" i="80"/>
  <c r="H110" i="80"/>
  <c r="C122" i="80"/>
  <c r="D95" i="80"/>
  <c r="H105" i="80"/>
  <c r="C117" i="80"/>
  <c r="D126" i="80"/>
  <c r="H136" i="80"/>
  <c r="H146" i="80"/>
  <c r="C125" i="80"/>
  <c r="D135" i="80"/>
  <c r="H145" i="80"/>
  <c r="D159" i="80"/>
  <c r="C162" i="80"/>
  <c r="H179" i="80"/>
  <c r="C188" i="80"/>
  <c r="C200" i="80"/>
  <c r="D14" i="82"/>
  <c r="D21" i="82"/>
  <c r="H47" i="82"/>
  <c r="D77" i="82"/>
  <c r="C32" i="82"/>
  <c r="H52" i="82"/>
  <c r="D67" i="82"/>
  <c r="C89" i="82"/>
  <c r="H109" i="82"/>
  <c r="D94" i="82"/>
  <c r="C116" i="82"/>
  <c r="H137" i="82"/>
  <c r="D124" i="82"/>
  <c r="C146" i="82"/>
  <c r="H166" i="82"/>
  <c r="D169" i="82"/>
  <c r="C191" i="82"/>
  <c r="H194" i="82"/>
  <c r="D206" i="82"/>
  <c r="H20" i="84"/>
  <c r="D57" i="84"/>
  <c r="D29" i="84"/>
  <c r="H32" i="84"/>
  <c r="D54" i="84"/>
  <c r="C69" i="84"/>
  <c r="C152" i="80"/>
  <c r="H139" i="80"/>
  <c r="D161" i="80"/>
  <c r="C164" i="80"/>
  <c r="H181" i="80"/>
  <c r="C190" i="80"/>
  <c r="C202" i="80"/>
  <c r="H18" i="82"/>
  <c r="C31" i="82"/>
  <c r="C53" i="82"/>
  <c r="H81" i="82"/>
  <c r="D36" i="82"/>
  <c r="C58" i="82"/>
  <c r="H70" i="82"/>
  <c r="D93" i="82"/>
  <c r="C115" i="82"/>
  <c r="H98" i="82"/>
  <c r="D120" i="82"/>
  <c r="C143" i="82"/>
  <c r="H128" i="82"/>
  <c r="D150" i="82"/>
  <c r="C172" i="82"/>
  <c r="H173" i="82"/>
  <c r="H178" i="82"/>
  <c r="C200" i="82"/>
  <c r="H203" i="82"/>
  <c r="C26" i="84"/>
  <c r="C13" i="84"/>
  <c r="D37" i="84"/>
  <c r="C38" i="84"/>
  <c r="H58" i="84"/>
  <c r="D72" i="84"/>
  <c r="H102" i="84"/>
  <c r="C88" i="84"/>
  <c r="C93" i="84"/>
  <c r="H113" i="84"/>
  <c r="D135" i="84"/>
  <c r="C120" i="84"/>
  <c r="H140" i="84"/>
  <c r="D154" i="84"/>
  <c r="D178" i="84"/>
  <c r="D173" i="84"/>
  <c r="D184" i="84"/>
  <c r="C192" i="84"/>
  <c r="H209" i="84"/>
  <c r="C15" i="86"/>
  <c r="H28" i="86"/>
  <c r="D63" i="86"/>
  <c r="H106" i="84"/>
  <c r="C92" i="84"/>
  <c r="C95" i="84"/>
  <c r="H115" i="84"/>
  <c r="D137" i="84"/>
  <c r="C122" i="84"/>
  <c r="H142" i="84"/>
  <c r="D172" i="84"/>
  <c r="D195" i="84"/>
  <c r="C207" i="84"/>
  <c r="C26" i="86"/>
  <c r="C64" i="86"/>
  <c r="H100" i="86"/>
  <c r="D148" i="86"/>
  <c r="C182" i="86"/>
  <c r="H55" i="86"/>
  <c r="H111" i="86"/>
  <c r="C165" i="86"/>
  <c r="D204" i="86"/>
  <c r="H53" i="86"/>
  <c r="H109" i="86"/>
  <c r="C163" i="86"/>
  <c r="D202" i="86"/>
  <c r="H161" i="80"/>
  <c r="C173" i="80"/>
  <c r="D164" i="80"/>
  <c r="H174" i="80"/>
  <c r="C183" i="80"/>
  <c r="C180" i="80"/>
  <c r="D190" i="80"/>
  <c r="C201" i="80"/>
  <c r="D202" i="80"/>
  <c r="H205" i="80"/>
  <c r="H16" i="82"/>
  <c r="H11" i="82"/>
  <c r="C27" i="82"/>
  <c r="H39" i="82"/>
  <c r="C51" i="82"/>
  <c r="D68" i="82"/>
  <c r="H79" i="82"/>
  <c r="C24" i="82"/>
  <c r="D34" i="82"/>
  <c r="H44" i="82"/>
  <c r="C56" i="82"/>
  <c r="D63" i="82"/>
  <c r="H69" i="82"/>
  <c r="C80" i="82"/>
  <c r="D91" i="82"/>
  <c r="H101" i="82"/>
  <c r="C113" i="82"/>
  <c r="D86" i="82"/>
  <c r="H96" i="82"/>
  <c r="C108" i="82"/>
  <c r="D118" i="82"/>
  <c r="H129" i="82"/>
  <c r="C141" i="82"/>
  <c r="D151" i="82"/>
  <c r="H126" i="82"/>
  <c r="C138" i="82"/>
  <c r="D148" i="82"/>
  <c r="H158" i="82"/>
  <c r="C170" i="82"/>
  <c r="D161" i="82"/>
  <c r="H171" i="82"/>
  <c r="C183" i="82"/>
  <c r="H176" i="82"/>
  <c r="C188" i="82"/>
  <c r="C198" i="82"/>
  <c r="D199" i="82"/>
  <c r="H208" i="82"/>
  <c r="H12" i="84"/>
  <c r="C24" i="84"/>
  <c r="C41" i="84"/>
  <c r="C11" i="84"/>
  <c r="D21" i="84"/>
  <c r="D33" i="84"/>
  <c r="C55" i="84"/>
  <c r="C36" i="84"/>
  <c r="D46" i="84"/>
  <c r="H56" i="84"/>
  <c r="C64" i="84"/>
  <c r="D70" i="84"/>
  <c r="C144" i="80"/>
  <c r="D154" i="80"/>
  <c r="H131" i="80"/>
  <c r="C143" i="80"/>
  <c r="D153" i="80"/>
  <c r="H163" i="80"/>
  <c r="D176" i="80"/>
  <c r="D166" i="80"/>
  <c r="D178" i="80"/>
  <c r="C185" i="80"/>
  <c r="C182" i="80"/>
  <c r="H192" i="80"/>
  <c r="C194" i="80"/>
  <c r="D204" i="80"/>
  <c r="C14" i="82"/>
  <c r="H19" i="82"/>
  <c r="D47" i="82"/>
  <c r="C77" i="82"/>
  <c r="H30" i="82"/>
  <c r="D52" i="82"/>
  <c r="C67" i="82"/>
  <c r="H87" i="82"/>
  <c r="D109" i="82"/>
  <c r="C94" i="82"/>
  <c r="H114" i="82"/>
  <c r="D137" i="82"/>
  <c r="C124" i="82"/>
  <c r="H144" i="82"/>
  <c r="D166" i="82"/>
  <c r="C169" i="82"/>
  <c r="H189" i="82"/>
  <c r="D194" i="82"/>
  <c r="C206" i="82"/>
  <c r="D20" i="84"/>
  <c r="D55" i="84"/>
  <c r="C29" i="84"/>
  <c r="C54" i="84"/>
  <c r="D92" i="84"/>
  <c r="D87" i="84"/>
  <c r="H129" i="84"/>
  <c r="C136" i="84"/>
  <c r="D170" i="84"/>
  <c r="H188" i="84"/>
  <c r="C205" i="84"/>
  <c r="C24" i="86"/>
  <c r="D96" i="84"/>
  <c r="D89" i="84"/>
  <c r="H131" i="84"/>
  <c r="C138" i="84"/>
  <c r="C181" i="84"/>
  <c r="H21" i="86"/>
  <c r="C79" i="86"/>
  <c r="D160" i="86"/>
  <c r="C91" i="86"/>
  <c r="C193" i="86"/>
  <c r="C89" i="86"/>
  <c r="H191" i="86"/>
  <c r="H39" i="78"/>
  <c r="C51" i="78"/>
  <c r="D68" i="78"/>
  <c r="H79" i="78"/>
  <c r="H90" i="78"/>
  <c r="C102" i="78"/>
  <c r="D112" i="78"/>
  <c r="H122" i="78"/>
  <c r="D99" i="78"/>
  <c r="H109" i="78"/>
  <c r="C121" i="78"/>
  <c r="H130" i="78"/>
  <c r="C142" i="78"/>
  <c r="D152" i="78"/>
  <c r="D129" i="78"/>
  <c r="H139" i="78"/>
  <c r="C151" i="78"/>
  <c r="H161" i="78"/>
  <c r="C173" i="78"/>
  <c r="H162" i="78"/>
  <c r="C174" i="78"/>
  <c r="C185" i="78"/>
  <c r="D180" i="78"/>
  <c r="H190" i="78"/>
  <c r="C201" i="78"/>
  <c r="D202" i="78"/>
  <c r="H205" i="78"/>
  <c r="C17" i="80"/>
  <c r="C35" i="80"/>
  <c r="C21" i="80"/>
  <c r="H20" i="80"/>
  <c r="C32" i="80"/>
  <c r="D42" i="80"/>
  <c r="H52" i="80"/>
  <c r="C62" i="80"/>
  <c r="D67" i="80"/>
  <c r="H76" i="80"/>
  <c r="H39" i="80"/>
  <c r="C51" i="80"/>
  <c r="D68" i="80"/>
  <c r="H79" i="80"/>
  <c r="D90" i="80"/>
  <c r="H100" i="80"/>
  <c r="C112" i="80"/>
  <c r="D122" i="80"/>
  <c r="H95" i="80"/>
  <c r="C107" i="80"/>
  <c r="D117" i="80"/>
  <c r="H126" i="80"/>
  <c r="C138" i="80"/>
  <c r="C196" i="76"/>
  <c r="D197" i="76"/>
  <c r="H206" i="76"/>
  <c r="C11" i="78"/>
  <c r="D21" i="78"/>
  <c r="D12" i="78"/>
  <c r="H22" i="78"/>
  <c r="C28" i="78"/>
  <c r="D38" i="78"/>
  <c r="H48" i="78"/>
  <c r="C60" i="78"/>
  <c r="D65" i="78"/>
  <c r="H72" i="78"/>
  <c r="C84" i="78"/>
  <c r="C41" i="78"/>
  <c r="D51" i="78"/>
  <c r="H68" i="78"/>
  <c r="C81" i="78"/>
  <c r="C92" i="78"/>
  <c r="D102" i="78"/>
  <c r="H112" i="78"/>
  <c r="H123" i="78"/>
  <c r="H99" i="78"/>
  <c r="C111" i="78"/>
  <c r="D121" i="78"/>
  <c r="C132" i="78"/>
  <c r="D142" i="78"/>
  <c r="H152" i="78"/>
  <c r="H129" i="78"/>
  <c r="C141" i="78"/>
  <c r="D151" i="78"/>
  <c r="C163" i="78"/>
  <c r="D173" i="78"/>
  <c r="C164" i="78"/>
  <c r="D174" i="78"/>
  <c r="D185" i="78"/>
  <c r="H180" i="78"/>
  <c r="C192" i="78"/>
  <c r="D201" i="78"/>
  <c r="H202" i="78"/>
  <c r="C207" i="78"/>
  <c r="D17" i="80"/>
  <c r="H35" i="80"/>
  <c r="H21" i="80"/>
  <c r="C22" i="80"/>
  <c r="D32" i="80"/>
  <c r="H42" i="80"/>
  <c r="C54" i="80"/>
  <c r="D62" i="80"/>
  <c r="H67" i="80"/>
  <c r="C78" i="80"/>
  <c r="C41" i="80"/>
  <c r="D51" i="80"/>
  <c r="H68" i="80"/>
  <c r="C81" i="80"/>
  <c r="H90" i="80"/>
  <c r="C102" i="80"/>
  <c r="D112" i="80"/>
  <c r="H122" i="80"/>
  <c r="C97" i="80"/>
  <c r="D107" i="80"/>
  <c r="H117" i="80"/>
  <c r="C128" i="80"/>
  <c r="D138" i="80"/>
  <c r="D148" i="80"/>
  <c r="H125" i="80"/>
  <c r="C137" i="80"/>
  <c r="D147" i="80"/>
  <c r="C153" i="80"/>
  <c r="H157" i="80"/>
  <c r="D163" i="80"/>
  <c r="C169" i="80"/>
  <c r="H173" i="80"/>
  <c r="D160" i="80"/>
  <c r="C166" i="80"/>
  <c r="H170" i="80"/>
  <c r="H176" i="80"/>
  <c r="C179" i="80"/>
  <c r="H183" i="80"/>
  <c r="D189" i="80"/>
  <c r="H180" i="80"/>
  <c r="D186" i="80"/>
  <c r="C192" i="80"/>
  <c r="C197" i="80"/>
  <c r="H201" i="80"/>
  <c r="D198" i="80"/>
  <c r="C204" i="80"/>
  <c r="H208" i="80"/>
  <c r="D207" i="80"/>
  <c r="H12" i="82"/>
  <c r="D18" i="82"/>
  <c r="D27" i="82"/>
  <c r="D13" i="82"/>
  <c r="C19" i="82"/>
  <c r="D29" i="82"/>
  <c r="H35" i="82"/>
  <c r="D41" i="82"/>
  <c r="C47" i="82"/>
  <c r="H51" i="82"/>
  <c r="D57" i="82"/>
  <c r="C71" i="82"/>
  <c r="H75" i="82"/>
  <c r="D81" i="82"/>
  <c r="C20" i="82"/>
  <c r="H24" i="82"/>
  <c r="D30" i="82"/>
  <c r="C36" i="82"/>
  <c r="H40" i="82"/>
  <c r="D46" i="82"/>
  <c r="C52" i="82"/>
  <c r="H56" i="82"/>
  <c r="D61" i="82"/>
  <c r="C64" i="82"/>
  <c r="H66" i="82"/>
  <c r="D70" i="82"/>
  <c r="C76" i="82"/>
  <c r="H80" i="82"/>
  <c r="D87" i="82"/>
  <c r="C93" i="82"/>
  <c r="H97" i="82"/>
  <c r="D103" i="82"/>
  <c r="C109" i="82"/>
  <c r="H113" i="82"/>
  <c r="D119" i="82"/>
  <c r="C88" i="82"/>
  <c r="H92" i="82"/>
  <c r="D98" i="82"/>
  <c r="C104" i="82"/>
  <c r="H108" i="82"/>
  <c r="D114" i="82"/>
  <c r="C120" i="82"/>
  <c r="H125" i="82"/>
  <c r="D131" i="82"/>
  <c r="C137" i="82"/>
  <c r="H141" i="82"/>
  <c r="D147" i="82"/>
  <c r="C153" i="82"/>
  <c r="H122" i="82"/>
  <c r="D128" i="82"/>
  <c r="C134" i="82"/>
  <c r="H138" i="82"/>
  <c r="D144" i="82"/>
  <c r="C150" i="82"/>
  <c r="H154" i="82"/>
  <c r="D160" i="82"/>
  <c r="C166" i="82"/>
  <c r="H170" i="82"/>
  <c r="D157" i="82"/>
  <c r="C163" i="82"/>
  <c r="H167" i="82"/>
  <c r="D173" i="82"/>
  <c r="C179" i="82"/>
  <c r="H183" i="82"/>
  <c r="D189" i="82"/>
  <c r="D178" i="82"/>
  <c r="C184" i="82"/>
  <c r="H188" i="82"/>
  <c r="C194" i="82"/>
  <c r="H198" i="82"/>
  <c r="D195" i="82"/>
  <c r="C201" i="82"/>
  <c r="H204" i="82"/>
  <c r="D203" i="82"/>
  <c r="C209" i="82"/>
  <c r="D14" i="84"/>
  <c r="C20" i="84"/>
  <c r="H24" i="84"/>
  <c r="C33" i="84"/>
  <c r="D43" i="84"/>
  <c r="H53" i="84"/>
  <c r="H11" i="84"/>
  <c r="D17" i="84"/>
  <c r="C23" i="84"/>
  <c r="H27" i="84"/>
  <c r="H35" i="84"/>
  <c r="C47" i="84"/>
  <c r="C57" i="84"/>
  <c r="C32" i="84"/>
  <c r="H36" i="84"/>
  <c r="D42" i="84"/>
  <c r="C48" i="84"/>
  <c r="H52" i="84"/>
  <c r="D58" i="84"/>
  <c r="C62" i="84"/>
  <c r="H64" i="84"/>
  <c r="D67" i="84"/>
  <c r="C72" i="84"/>
  <c r="H76" i="84"/>
  <c r="H144" i="80"/>
  <c r="D150" i="80"/>
  <c r="C156" i="80"/>
  <c r="H127" i="80"/>
  <c r="D133" i="80"/>
  <c r="C139" i="80"/>
  <c r="H143" i="80"/>
  <c r="D149" i="80"/>
  <c r="C155" i="80"/>
  <c r="H159" i="80"/>
  <c r="D165" i="80"/>
  <c r="C171" i="80"/>
  <c r="H178" i="80"/>
  <c r="D162" i="80"/>
  <c r="C168" i="80"/>
  <c r="H172" i="80"/>
  <c r="D175" i="80"/>
  <c r="C181" i="80"/>
  <c r="H185" i="80"/>
  <c r="D191" i="80"/>
  <c r="H182" i="80"/>
  <c r="D188" i="80"/>
  <c r="D193" i="80"/>
  <c r="C199" i="80"/>
  <c r="H194" i="80"/>
  <c r="D200" i="80"/>
  <c r="C206" i="80"/>
  <c r="D205" i="80"/>
  <c r="D16" i="82"/>
  <c r="D11" i="82"/>
  <c r="D25" i="82"/>
  <c r="D39" i="82"/>
  <c r="H49" i="82"/>
  <c r="C68" i="82"/>
  <c r="D79" i="82"/>
  <c r="H22" i="82"/>
  <c r="C34" i="82"/>
  <c r="D44" i="82"/>
  <c r="H54" i="82"/>
  <c r="C63" i="82"/>
  <c r="D69" i="82"/>
  <c r="H78" i="82"/>
  <c r="C91" i="82"/>
  <c r="D101" i="82"/>
  <c r="H111" i="82"/>
  <c r="C86" i="82"/>
  <c r="D96" i="82"/>
  <c r="H106" i="82"/>
  <c r="C118" i="82"/>
  <c r="D129" i="82"/>
  <c r="H139" i="82"/>
  <c r="C151" i="82"/>
  <c r="D126" i="82"/>
  <c r="H136" i="82"/>
  <c r="C148" i="82"/>
  <c r="D158" i="82"/>
  <c r="H168" i="82"/>
  <c r="C161" i="82"/>
  <c r="D171" i="82"/>
  <c r="H181" i="82"/>
  <c r="D176" i="82"/>
  <c r="H186" i="82"/>
  <c r="H196" i="82"/>
  <c r="C199" i="82"/>
  <c r="D208" i="82"/>
  <c r="D12" i="84"/>
  <c r="H22" i="84"/>
  <c r="D39" i="84"/>
  <c r="D68" i="84"/>
  <c r="C21" i="84"/>
  <c r="H31" i="84"/>
  <c r="D53" i="84"/>
  <c r="H34" i="84"/>
  <c r="C46" i="84"/>
  <c r="D56" i="84"/>
  <c r="H63" i="84"/>
  <c r="C70" i="84"/>
  <c r="C80" i="84"/>
  <c r="C98" i="84"/>
  <c r="D73" i="84"/>
  <c r="H83" i="84"/>
  <c r="C85" i="84"/>
  <c r="H105" i="84"/>
  <c r="D127" i="84"/>
  <c r="D155" i="84"/>
  <c r="H132" i="84"/>
  <c r="D146" i="84"/>
  <c r="C168" i="84"/>
  <c r="H169" i="84"/>
  <c r="C187" i="84"/>
  <c r="C202" i="84"/>
  <c r="H208" i="84"/>
  <c r="C27" i="86"/>
  <c r="H33" i="86"/>
  <c r="D42" i="86"/>
  <c r="H90" i="84"/>
  <c r="C81" i="84"/>
  <c r="C87" i="84"/>
  <c r="H107" i="84"/>
  <c r="D129" i="84"/>
  <c r="C114" i="84"/>
  <c r="H134" i="84"/>
  <c r="D156" i="84"/>
  <c r="D175" i="84"/>
  <c r="C194" i="84"/>
  <c r="C17" i="86"/>
  <c r="D67" i="86"/>
  <c r="H59" i="86"/>
  <c r="H115" i="86"/>
  <c r="C169" i="86"/>
  <c r="D208" i="86"/>
  <c r="D118" i="86"/>
  <c r="H47" i="84"/>
  <c r="H42" i="84"/>
  <c r="D62" i="84"/>
  <c r="C78" i="84"/>
  <c r="C71" i="84"/>
  <c r="D98" i="84"/>
  <c r="H97" i="84"/>
  <c r="D119" i="84"/>
  <c r="C141" i="84"/>
  <c r="H124" i="84"/>
  <c r="H147" i="84"/>
  <c r="C160" i="84"/>
  <c r="H161" i="84"/>
  <c r="C179" i="84"/>
  <c r="H193" i="84"/>
  <c r="H196" i="84"/>
  <c r="C16" i="86"/>
  <c r="H19" i="86"/>
  <c r="D34" i="86"/>
  <c r="C80" i="86"/>
  <c r="C73" i="84"/>
  <c r="D102" i="84"/>
  <c r="H99" i="84"/>
  <c r="D121" i="84"/>
  <c r="D143" i="84"/>
  <c r="H126" i="84"/>
  <c r="H151" i="84"/>
  <c r="H163" i="84"/>
  <c r="C191" i="84"/>
  <c r="C18" i="86"/>
  <c r="D36" i="86"/>
  <c r="H80" i="86"/>
  <c r="D122" i="86"/>
  <c r="C137" i="86"/>
  <c r="D187" i="86"/>
  <c r="D85" i="86"/>
  <c r="C134" i="86"/>
  <c r="H166" i="86"/>
  <c r="H50" i="86"/>
  <c r="D83" i="86"/>
  <c r="C132" i="86"/>
  <c r="H164" i="86"/>
  <c r="C86" i="78"/>
  <c r="D37" i="78"/>
  <c r="C43" i="78"/>
  <c r="H47" i="78"/>
  <c r="D53" i="78"/>
  <c r="C59" i="78"/>
  <c r="H71" i="78"/>
  <c r="D77" i="78"/>
  <c r="C83" i="78"/>
  <c r="H87" i="78"/>
  <c r="C94" i="78"/>
  <c r="H98" i="78"/>
  <c r="D104" i="78"/>
  <c r="C110" i="78"/>
  <c r="H114" i="78"/>
  <c r="D120" i="78"/>
  <c r="D91" i="78"/>
  <c r="C97" i="78"/>
  <c r="H101" i="78"/>
  <c r="D107" i="78"/>
  <c r="C113" i="78"/>
  <c r="H117" i="78"/>
  <c r="D123" i="78"/>
  <c r="D128" i="78"/>
  <c r="C134" i="78"/>
  <c r="H138" i="78"/>
  <c r="D144" i="78"/>
  <c r="C150" i="78"/>
  <c r="H154" i="78"/>
  <c r="C127" i="78"/>
  <c r="H131" i="78"/>
  <c r="D137" i="78"/>
  <c r="C143" i="78"/>
  <c r="H147" i="78"/>
  <c r="D153" i="78"/>
  <c r="D159" i="78"/>
  <c r="C165" i="78"/>
  <c r="H169" i="78"/>
  <c r="D175" i="78"/>
  <c r="D160" i="78"/>
  <c r="C166" i="78"/>
  <c r="H170" i="78"/>
  <c r="C177" i="78"/>
  <c r="H181" i="78"/>
  <c r="D187" i="78"/>
  <c r="C178" i="78"/>
  <c r="H182" i="78"/>
  <c r="D188" i="78"/>
  <c r="C193" i="78"/>
  <c r="H197" i="78"/>
  <c r="D194" i="78"/>
  <c r="C200" i="78"/>
  <c r="H204" i="78"/>
  <c r="D203" i="78"/>
  <c r="C209" i="78"/>
  <c r="H13" i="80"/>
  <c r="D19" i="80"/>
  <c r="D29" i="80"/>
  <c r="C12" i="80"/>
  <c r="H16" i="80"/>
  <c r="H25" i="80"/>
  <c r="C37" i="80"/>
  <c r="C24" i="80"/>
  <c r="H28" i="80"/>
  <c r="D34" i="80"/>
  <c r="C40" i="80"/>
  <c r="H44" i="80"/>
  <c r="D50" i="80"/>
  <c r="C56" i="80"/>
  <c r="H60" i="80"/>
  <c r="D63" i="80"/>
  <c r="C66" i="80"/>
  <c r="H69" i="80"/>
  <c r="D74" i="80"/>
  <c r="C80" i="80"/>
  <c r="H84" i="80"/>
  <c r="C43" i="80"/>
  <c r="H47" i="80"/>
  <c r="D53" i="80"/>
  <c r="C59" i="80"/>
  <c r="H71" i="80"/>
  <c r="D77" i="80"/>
  <c r="C83" i="80"/>
  <c r="C88" i="80"/>
  <c r="H92" i="80"/>
  <c r="D98" i="80"/>
  <c r="C104" i="80"/>
  <c r="H108" i="80"/>
  <c r="D114" i="80"/>
  <c r="C120" i="80"/>
  <c r="H87" i="80"/>
  <c r="D93" i="80"/>
  <c r="C99" i="80"/>
  <c r="H103" i="80"/>
  <c r="D109" i="80"/>
  <c r="C115" i="80"/>
  <c r="H119" i="80"/>
  <c r="D124" i="80"/>
  <c r="C130" i="80"/>
  <c r="H134" i="80"/>
  <c r="D140" i="80"/>
  <c r="H191" i="76"/>
  <c r="D198" i="76"/>
  <c r="C195" i="76"/>
  <c r="H199" i="76"/>
  <c r="D204" i="76"/>
  <c r="C203" i="76"/>
  <c r="H207" i="76"/>
  <c r="D13" i="78"/>
  <c r="C19" i="78"/>
  <c r="H23" i="78"/>
  <c r="C35" i="78"/>
  <c r="H14" i="78"/>
  <c r="D20" i="78"/>
  <c r="C29" i="78"/>
  <c r="H24" i="78"/>
  <c r="D30" i="78"/>
  <c r="C36" i="78"/>
  <c r="H40" i="78"/>
  <c r="D46" i="78"/>
  <c r="C52" i="78"/>
  <c r="H56" i="78"/>
  <c r="D61" i="78"/>
  <c r="C64" i="78"/>
  <c r="H66" i="78"/>
  <c r="D70" i="78"/>
  <c r="C76" i="78"/>
  <c r="H80" i="78"/>
  <c r="D86" i="78"/>
  <c r="H37" i="78"/>
  <c r="D43" i="78"/>
  <c r="C49" i="78"/>
  <c r="H53" i="78"/>
  <c r="D59" i="78"/>
  <c r="C73" i="78"/>
  <c r="H77" i="78"/>
  <c r="D83" i="78"/>
  <c r="C89" i="78"/>
  <c r="D94" i="78"/>
  <c r="C100" i="78"/>
  <c r="H104" i="78"/>
  <c r="D110" i="78"/>
  <c r="C116" i="78"/>
  <c r="H120" i="78"/>
  <c r="H91" i="78"/>
  <c r="D97" i="78"/>
  <c r="C103" i="78"/>
  <c r="H107" i="78"/>
  <c r="D113" i="78"/>
  <c r="C119" i="78"/>
  <c r="C124" i="78"/>
  <c r="H128" i="78"/>
  <c r="D134" i="78"/>
  <c r="C140" i="78"/>
  <c r="H144" i="78"/>
  <c r="D150" i="78"/>
  <c r="C156" i="78"/>
  <c r="D127" i="78"/>
  <c r="C133" i="78"/>
  <c r="H137" i="78"/>
  <c r="D143" i="78"/>
  <c r="C149" i="78"/>
  <c r="H153" i="78"/>
  <c r="H159" i="78"/>
  <c r="D165" i="78"/>
  <c r="C171" i="78"/>
  <c r="H175" i="78"/>
  <c r="H160" i="78"/>
  <c r="D166" i="78"/>
  <c r="C172" i="78"/>
  <c r="D177" i="78"/>
  <c r="C183" i="78"/>
  <c r="H187" i="78"/>
  <c r="D178" i="78"/>
  <c r="C184" i="78"/>
  <c r="H188" i="78"/>
  <c r="D193" i="78"/>
  <c r="C199" i="78"/>
  <c r="H194" i="78"/>
  <c r="D200" i="78"/>
  <c r="C206" i="78"/>
  <c r="H203" i="78"/>
  <c r="D209" i="78"/>
  <c r="C15" i="80"/>
  <c r="H19" i="80"/>
  <c r="C31" i="80"/>
  <c r="D12" i="80"/>
  <c r="C18" i="80"/>
  <c r="D27" i="80"/>
  <c r="H37" i="80"/>
  <c r="D24" i="80"/>
  <c r="C30" i="80"/>
  <c r="H34" i="80"/>
  <c r="D40" i="80"/>
  <c r="C46" i="80"/>
  <c r="H50" i="80"/>
  <c r="D56" i="80"/>
  <c r="C61" i="80"/>
  <c r="H63" i="80"/>
  <c r="D66" i="80"/>
  <c r="C70" i="80"/>
  <c r="H74" i="80"/>
  <c r="D80" i="80"/>
  <c r="D85" i="80"/>
  <c r="D43" i="80"/>
  <c r="C49" i="80"/>
  <c r="H53" i="80"/>
  <c r="D59" i="80"/>
  <c r="C73" i="80"/>
  <c r="H77" i="80"/>
  <c r="D83" i="80"/>
  <c r="D88" i="80"/>
  <c r="C94" i="80"/>
  <c r="H98" i="80"/>
  <c r="D104" i="80"/>
  <c r="C110" i="80"/>
  <c r="H114" i="80"/>
  <c r="D120" i="80"/>
  <c r="C89" i="80"/>
  <c r="H93" i="80"/>
  <c r="D99" i="80"/>
  <c r="C105" i="80"/>
  <c r="H109" i="80"/>
  <c r="D115" i="80"/>
  <c r="C121" i="80"/>
  <c r="H124" i="80"/>
  <c r="D130" i="80"/>
  <c r="C136" i="80"/>
  <c r="H140" i="80"/>
  <c r="C146" i="80"/>
  <c r="H150" i="80"/>
  <c r="D156" i="80"/>
  <c r="C129" i="80"/>
  <c r="H133" i="80"/>
  <c r="D139" i="80"/>
  <c r="C145" i="80"/>
  <c r="H149" i="80"/>
  <c r="D155" i="80"/>
  <c r="C161" i="80"/>
  <c r="H165" i="80"/>
  <c r="D171" i="80"/>
  <c r="C158" i="80"/>
  <c r="H162" i="80"/>
  <c r="D168" i="80"/>
  <c r="C174" i="80"/>
  <c r="H175" i="80"/>
  <c r="D181" i="80"/>
  <c r="C187" i="80"/>
  <c r="H191" i="80"/>
  <c r="C184" i="80"/>
  <c r="H188" i="80"/>
  <c r="H193" i="80"/>
  <c r="D199" i="80"/>
  <c r="C196" i="80"/>
  <c r="H200" i="80"/>
  <c r="D206" i="80"/>
  <c r="C205" i="80"/>
  <c r="H209" i="80"/>
  <c r="C16" i="82"/>
  <c r="H21" i="82"/>
  <c r="C11" i="82"/>
  <c r="H15" i="82"/>
  <c r="H23" i="82"/>
  <c r="D33" i="82"/>
  <c r="C39" i="82"/>
  <c r="H43" i="82"/>
  <c r="D49" i="82"/>
  <c r="C55" i="82"/>
  <c r="H59" i="82"/>
  <c r="D73" i="82"/>
  <c r="C79" i="82"/>
  <c r="H83" i="82"/>
  <c r="D22" i="82"/>
  <c r="C28" i="82"/>
  <c r="H32" i="82"/>
  <c r="D38" i="82"/>
  <c r="C44" i="82"/>
  <c r="H48" i="82"/>
  <c r="D54" i="82"/>
  <c r="C60" i="82"/>
  <c r="H62" i="82"/>
  <c r="D65" i="82"/>
  <c r="C69" i="82"/>
  <c r="H72" i="82"/>
  <c r="D78" i="82"/>
  <c r="C84" i="82"/>
  <c r="H89" i="82"/>
  <c r="D95" i="82"/>
  <c r="C101" i="82"/>
  <c r="H105" i="82"/>
  <c r="D111" i="82"/>
  <c r="C117" i="82"/>
  <c r="H121" i="82"/>
  <c r="D90" i="82"/>
  <c r="C96" i="82"/>
  <c r="H100" i="82"/>
  <c r="D106" i="82"/>
  <c r="C112" i="82"/>
  <c r="H116" i="82"/>
  <c r="D123" i="82"/>
  <c r="C129" i="82"/>
  <c r="H133" i="82"/>
  <c r="D139" i="82"/>
  <c r="C145" i="82"/>
  <c r="H149" i="82"/>
  <c r="D155" i="82"/>
  <c r="C126" i="82"/>
  <c r="H130" i="82"/>
  <c r="D136" i="82"/>
  <c r="C142" i="82"/>
  <c r="H146" i="82"/>
  <c r="D152" i="82"/>
  <c r="C158" i="82"/>
  <c r="H162" i="82"/>
  <c r="D168" i="82"/>
  <c r="C174" i="82"/>
  <c r="H159" i="82"/>
  <c r="D165" i="82"/>
  <c r="C171" i="82"/>
  <c r="H175" i="82"/>
  <c r="D181" i="82"/>
  <c r="C187" i="82"/>
  <c r="C176" i="82"/>
  <c r="H180" i="82"/>
  <c r="D186" i="82"/>
  <c r="D191" i="82"/>
  <c r="D196" i="82"/>
  <c r="C193" i="82"/>
  <c r="H197" i="82"/>
  <c r="D202" i="82"/>
  <c r="C208" i="82"/>
  <c r="H205" i="82"/>
  <c r="C12" i="84"/>
  <c r="H16" i="84"/>
  <c r="D22" i="84"/>
  <c r="C28" i="84"/>
  <c r="H37" i="84"/>
  <c r="C49" i="84"/>
  <c r="H59" i="84"/>
  <c r="C15" i="84"/>
  <c r="H19" i="84"/>
  <c r="D25" i="84"/>
  <c r="C31" i="84"/>
  <c r="D41" i="84"/>
  <c r="H51" i="84"/>
  <c r="H68" i="84"/>
  <c r="D34" i="84"/>
  <c r="C40" i="84"/>
  <c r="H44" i="84"/>
  <c r="D50" i="84"/>
  <c r="C56" i="84"/>
  <c r="H60" i="84"/>
  <c r="D63" i="84"/>
  <c r="C66" i="84"/>
  <c r="H69" i="84"/>
  <c r="D74" i="84"/>
  <c r="D142" i="80"/>
  <c r="C148" i="80"/>
  <c r="H152" i="80"/>
  <c r="D125" i="80"/>
  <c r="C131" i="80"/>
  <c r="H135" i="80"/>
  <c r="D141" i="80"/>
  <c r="C147" i="80"/>
  <c r="H151" i="80"/>
  <c r="D157" i="80"/>
  <c r="C163" i="80"/>
  <c r="H167" i="80"/>
  <c r="D173" i="80"/>
  <c r="C160" i="80"/>
  <c r="H164" i="80"/>
  <c r="D170" i="80"/>
  <c r="C176" i="80"/>
  <c r="H177" i="80"/>
  <c r="D183" i="80"/>
  <c r="C189" i="80"/>
  <c r="D180" i="80"/>
  <c r="C186" i="80"/>
  <c r="H190" i="80"/>
  <c r="H195" i="80"/>
  <c r="D201" i="80"/>
  <c r="C198" i="80"/>
  <c r="H202" i="80"/>
  <c r="D208" i="80"/>
  <c r="B10" i="82"/>
  <c r="D23" i="82"/>
  <c r="C17" i="82"/>
  <c r="H33" i="82"/>
  <c r="C45" i="82"/>
  <c r="D55" i="82"/>
  <c r="H73" i="82"/>
  <c r="C85" i="82"/>
  <c r="D28" i="82"/>
  <c r="H38" i="82"/>
  <c r="C50" i="82"/>
  <c r="D60" i="82"/>
  <c r="H65" i="82"/>
  <c r="C74" i="82"/>
  <c r="D84" i="82"/>
  <c r="H95" i="82"/>
  <c r="C107" i="82"/>
  <c r="D117" i="82"/>
  <c r="H90" i="82"/>
  <c r="C102" i="82"/>
  <c r="D112" i="82"/>
  <c r="H123" i="82"/>
  <c r="C135" i="82"/>
  <c r="D145" i="82"/>
  <c r="H155" i="82"/>
  <c r="C132" i="82"/>
  <c r="D142" i="82"/>
  <c r="H152" i="82"/>
  <c r="C164" i="82"/>
  <c r="D174" i="82"/>
  <c r="H165" i="82"/>
  <c r="C177" i="82"/>
  <c r="D187" i="82"/>
  <c r="C182" i="82"/>
  <c r="C192" i="82"/>
  <c r="D193" i="82"/>
  <c r="H202" i="82"/>
  <c r="C207" i="82"/>
  <c r="C18" i="84"/>
  <c r="D28" i="84"/>
  <c r="H49" i="84"/>
  <c r="D15" i="84"/>
  <c r="H25" i="84"/>
  <c r="C43" i="84"/>
  <c r="C30" i="84"/>
  <c r="D40" i="84"/>
  <c r="H50" i="84"/>
  <c r="C61" i="84"/>
  <c r="D66" i="84"/>
  <c r="H74" i="84"/>
  <c r="H86" i="84"/>
  <c r="D108" i="84"/>
  <c r="C79" i="84"/>
  <c r="H92" i="84"/>
  <c r="D95" i="84"/>
  <c r="C117" i="84"/>
  <c r="H137" i="84"/>
  <c r="D122" i="84"/>
  <c r="C143" i="84"/>
  <c r="H156" i="84"/>
  <c r="D159" i="84"/>
  <c r="H175" i="84"/>
  <c r="H186" i="84"/>
  <c r="D194" i="84"/>
  <c r="H12" i="86"/>
  <c r="D17" i="86"/>
  <c r="C32" i="86"/>
  <c r="H69" i="86"/>
  <c r="D112" i="84"/>
  <c r="H96" i="84"/>
  <c r="D97" i="84"/>
  <c r="C119" i="84"/>
  <c r="H139" i="84"/>
  <c r="D124" i="84"/>
  <c r="C147" i="84"/>
  <c r="C159" i="84"/>
  <c r="D186" i="84"/>
  <c r="D12" i="86"/>
  <c r="H30" i="86"/>
  <c r="D70" i="86"/>
  <c r="C112" i="86"/>
  <c r="H125" i="86"/>
  <c r="C177" i="86"/>
  <c r="C75" i="86"/>
  <c r="D123" i="86"/>
  <c r="C133" i="86"/>
  <c r="D175" i="86"/>
  <c r="D183" i="86"/>
  <c r="C209" i="86"/>
  <c r="H74" i="86"/>
  <c r="C73" i="86"/>
  <c r="D116" i="86"/>
  <c r="C121" i="86"/>
  <c r="C131" i="86"/>
  <c r="D173" i="86"/>
  <c r="D181" i="86"/>
  <c r="C207" i="86"/>
  <c r="C207" i="80"/>
  <c r="D12" i="82"/>
  <c r="C18" i="82"/>
  <c r="H25" i="82"/>
  <c r="C13" i="82"/>
  <c r="H17" i="82"/>
  <c r="H27" i="82"/>
  <c r="D35" i="82"/>
  <c r="C41" i="82"/>
  <c r="H45" i="82"/>
  <c r="D51" i="82"/>
  <c r="C57" i="82"/>
  <c r="H68" i="82"/>
  <c r="D75" i="82"/>
  <c r="C81" i="82"/>
  <c r="H85" i="82"/>
  <c r="D24" i="82"/>
  <c r="C30" i="82"/>
  <c r="H34" i="82"/>
  <c r="D40" i="82"/>
  <c r="C46" i="82"/>
  <c r="H50" i="82"/>
  <c r="D56" i="82"/>
  <c r="C61" i="82"/>
  <c r="H63" i="82"/>
  <c r="D66" i="82"/>
  <c r="C70" i="82"/>
  <c r="H74" i="82"/>
  <c r="D80" i="82"/>
  <c r="C87" i="82"/>
  <c r="H91" i="82"/>
  <c r="D97" i="82"/>
  <c r="C103" i="82"/>
  <c r="H107" i="82"/>
  <c r="D113" i="82"/>
  <c r="C119" i="82"/>
  <c r="H86" i="82"/>
  <c r="D92" i="82"/>
  <c r="C98" i="82"/>
  <c r="H102" i="82"/>
  <c r="D108" i="82"/>
  <c r="C114" i="82"/>
  <c r="H118" i="82"/>
  <c r="D125" i="82"/>
  <c r="C131" i="82"/>
  <c r="H135" i="82"/>
  <c r="D141" i="82"/>
  <c r="C147" i="82"/>
  <c r="H151" i="82"/>
  <c r="D122" i="82"/>
  <c r="C128" i="82"/>
  <c r="H132" i="82"/>
  <c r="D138" i="82"/>
  <c r="C144" i="82"/>
  <c r="H148" i="82"/>
  <c r="D154" i="82"/>
  <c r="C160" i="82"/>
  <c r="H164" i="82"/>
  <c r="D170" i="82"/>
  <c r="C157" i="82"/>
  <c r="H161" i="82"/>
  <c r="D167" i="82"/>
  <c r="C173" i="82"/>
  <c r="H177" i="82"/>
  <c r="D183" i="82"/>
  <c r="C189" i="82"/>
  <c r="C178" i="82"/>
  <c r="H182" i="82"/>
  <c r="D188" i="82"/>
  <c r="H192" i="82"/>
  <c r="D198" i="82"/>
  <c r="C195" i="82"/>
  <c r="H199" i="82"/>
  <c r="D204" i="82"/>
  <c r="C203" i="82"/>
  <c r="H207" i="82"/>
  <c r="C14" i="84"/>
  <c r="H18" i="84"/>
  <c r="D24" i="84"/>
  <c r="D31" i="84"/>
  <c r="H41" i="84"/>
  <c r="C53" i="84"/>
  <c r="D11" i="84"/>
  <c r="C17" i="84"/>
  <c r="H21" i="84"/>
  <c r="D27" i="84"/>
  <c r="C35" i="84"/>
  <c r="D45" i="84"/>
  <c r="H55" i="84"/>
  <c r="H30" i="84"/>
  <c r="D36" i="84"/>
  <c r="C42" i="84"/>
  <c r="H46" i="84"/>
  <c r="D52" i="84"/>
  <c r="C58" i="84"/>
  <c r="H61" i="84"/>
  <c r="D64" i="84"/>
  <c r="C67" i="84"/>
  <c r="H70" i="84"/>
  <c r="D76" i="84"/>
  <c r="H80" i="84"/>
  <c r="C90" i="84"/>
  <c r="D100" i="84"/>
  <c r="H110" i="84"/>
  <c r="C75" i="84"/>
  <c r="H79" i="84"/>
  <c r="H84" i="84"/>
  <c r="C96" i="84"/>
  <c r="D106" i="84"/>
  <c r="H85" i="84"/>
  <c r="D91" i="84"/>
  <c r="C97" i="84"/>
  <c r="H101" i="84"/>
  <c r="D107" i="84"/>
  <c r="C113" i="84"/>
  <c r="H117" i="84"/>
  <c r="D123" i="84"/>
  <c r="C129" i="84"/>
  <c r="H133" i="84"/>
  <c r="D139" i="84"/>
  <c r="D147" i="84"/>
  <c r="H157" i="84"/>
  <c r="D118" i="84"/>
  <c r="C124" i="84"/>
  <c r="H128" i="84"/>
  <c r="D134" i="84"/>
  <c r="C140" i="84"/>
  <c r="D145" i="84"/>
  <c r="H155" i="84"/>
  <c r="C148" i="84"/>
  <c r="H152" i="84"/>
  <c r="D158" i="84"/>
  <c r="C164" i="84"/>
  <c r="H168" i="84"/>
  <c r="C176" i="84"/>
  <c r="C161" i="84"/>
  <c r="H165" i="84"/>
  <c r="D171" i="84"/>
  <c r="C182" i="84"/>
  <c r="D177" i="84"/>
  <c r="C183" i="84"/>
  <c r="H187" i="84"/>
  <c r="H182" i="84"/>
  <c r="C189" i="84"/>
  <c r="C195" i="84"/>
  <c r="H206" i="84"/>
  <c r="D190" i="84"/>
  <c r="C196" i="84"/>
  <c r="H200" i="84"/>
  <c r="D203" i="84"/>
  <c r="C209" i="84"/>
  <c r="D14" i="86"/>
  <c r="C20" i="86"/>
  <c r="C11" i="86"/>
  <c r="D21" i="86"/>
  <c r="H24" i="86"/>
  <c r="C36" i="86"/>
  <c r="D50" i="86"/>
  <c r="D80" i="84"/>
  <c r="H98" i="84"/>
  <c r="H73" i="84"/>
  <c r="C84" i="84"/>
  <c r="H104" i="84"/>
  <c r="C91" i="84"/>
  <c r="D101" i="84"/>
  <c r="H111" i="84"/>
  <c r="C123" i="84"/>
  <c r="D133" i="84"/>
  <c r="H145" i="84"/>
  <c r="C118" i="84"/>
  <c r="D128" i="84"/>
  <c r="H138" i="84"/>
  <c r="D157" i="84"/>
  <c r="D164" i="84"/>
  <c r="C167" i="84"/>
  <c r="D183" i="84"/>
  <c r="H195" i="84"/>
  <c r="D202" i="84"/>
  <c r="D20" i="86"/>
  <c r="D27" i="86"/>
  <c r="C104" i="84"/>
  <c r="H89" i="84"/>
  <c r="C101" i="84"/>
  <c r="D111" i="84"/>
  <c r="H121" i="84"/>
  <c r="C133" i="84"/>
  <c r="C145" i="84"/>
  <c r="H116" i="84"/>
  <c r="C128" i="84"/>
  <c r="D138" i="84"/>
  <c r="D153" i="84"/>
  <c r="C152" i="84"/>
  <c r="D162" i="84"/>
  <c r="H172" i="84"/>
  <c r="C165" i="84"/>
  <c r="H178" i="84"/>
  <c r="D181" i="84"/>
  <c r="H197" i="84"/>
  <c r="H191" i="84"/>
  <c r="D208" i="84"/>
  <c r="C200" i="84"/>
  <c r="D207" i="84"/>
  <c r="D18" i="86"/>
  <c r="H11" i="86"/>
  <c r="D23" i="86"/>
  <c r="D26" i="86"/>
  <c r="H36" i="86"/>
  <c r="C56" i="86"/>
  <c r="C82" i="84"/>
  <c r="C102" i="84"/>
  <c r="D75" i="84"/>
  <c r="D86" i="84"/>
  <c r="C108" i="84"/>
  <c r="H91" i="84"/>
  <c r="C103" i="84"/>
  <c r="D113" i="84"/>
  <c r="H123" i="84"/>
  <c r="C135" i="84"/>
  <c r="C149" i="84"/>
  <c r="H118" i="84"/>
  <c r="C130" i="84"/>
  <c r="D140" i="84"/>
  <c r="C146" i="84"/>
  <c r="H166" i="84"/>
  <c r="D169" i="84"/>
  <c r="H185" i="84"/>
  <c r="D201" i="84"/>
  <c r="C208" i="84"/>
  <c r="D25" i="86"/>
  <c r="C33" i="86"/>
  <c r="C42" i="86"/>
  <c r="H56" i="86"/>
  <c r="C39" i="86"/>
  <c r="D90" i="86"/>
  <c r="C95" i="86"/>
  <c r="C138" i="86"/>
  <c r="D147" i="86"/>
  <c r="H170" i="86"/>
  <c r="C197" i="86"/>
  <c r="D45" i="86"/>
  <c r="H96" i="86"/>
  <c r="D101" i="86"/>
  <c r="D144" i="86"/>
  <c r="H153" i="86"/>
  <c r="C178" i="86"/>
  <c r="D194" i="86"/>
  <c r="C61" i="86"/>
  <c r="D43" i="86"/>
  <c r="H94" i="86"/>
  <c r="D99" i="86"/>
  <c r="D142" i="86"/>
  <c r="H151" i="86"/>
  <c r="C176" i="86"/>
  <c r="D201" i="86"/>
  <c r="H203" i="80"/>
  <c r="D209" i="80"/>
  <c r="H14" i="82"/>
  <c r="C21" i="82"/>
  <c r="D31" i="82"/>
  <c r="D15" i="82"/>
  <c r="C23" i="82"/>
  <c r="C33" i="82"/>
  <c r="H37" i="82"/>
  <c r="D43" i="82"/>
  <c r="C49" i="82"/>
  <c r="H53" i="82"/>
  <c r="D59" i="82"/>
  <c r="C73" i="82"/>
  <c r="H77" i="82"/>
  <c r="D83" i="82"/>
  <c r="C22" i="82"/>
  <c r="H26" i="82"/>
  <c r="D32" i="82"/>
  <c r="C38" i="82"/>
  <c r="H42" i="82"/>
  <c r="D48" i="82"/>
  <c r="C54" i="82"/>
  <c r="H58" i="82"/>
  <c r="D62" i="82"/>
  <c r="C65" i="82"/>
  <c r="H67" i="82"/>
  <c r="D72" i="82"/>
  <c r="C78" i="82"/>
  <c r="H82" i="82"/>
  <c r="D89" i="82"/>
  <c r="C95" i="82"/>
  <c r="H99" i="82"/>
  <c r="D105" i="82"/>
  <c r="C111" i="82"/>
  <c r="H115" i="82"/>
  <c r="D121" i="82"/>
  <c r="C90" i="82"/>
  <c r="H94" i="82"/>
  <c r="D100" i="82"/>
  <c r="C106" i="82"/>
  <c r="H110" i="82"/>
  <c r="D116" i="82"/>
  <c r="C123" i="82"/>
  <c r="H127" i="82"/>
  <c r="D133" i="82"/>
  <c r="C139" i="82"/>
  <c r="H143" i="82"/>
  <c r="D149" i="82"/>
  <c r="C155" i="82"/>
  <c r="H124" i="82"/>
  <c r="D130" i="82"/>
  <c r="C136" i="82"/>
  <c r="H140" i="82"/>
  <c r="D146" i="82"/>
  <c r="C152" i="82"/>
  <c r="H156" i="82"/>
  <c r="D162" i="82"/>
  <c r="C168" i="82"/>
  <c r="H172" i="82"/>
  <c r="D159" i="82"/>
  <c r="C165" i="82"/>
  <c r="H169" i="82"/>
  <c r="D175" i="82"/>
  <c r="C181" i="82"/>
  <c r="H185" i="82"/>
  <c r="H191" i="82"/>
  <c r="D180" i="82"/>
  <c r="C186" i="82"/>
  <c r="H190" i="82"/>
  <c r="C196" i="82"/>
  <c r="H200" i="82"/>
  <c r="D197" i="82"/>
  <c r="C202" i="82"/>
  <c r="H206" i="82"/>
  <c r="D205" i="82"/>
  <c r="B10" i="84"/>
  <c r="D16" i="84"/>
  <c r="C22" i="84"/>
  <c r="H26" i="84"/>
  <c r="C37" i="84"/>
  <c r="D47" i="84"/>
  <c r="C59" i="84"/>
  <c r="H13" i="84"/>
  <c r="D19" i="84"/>
  <c r="C25" i="84"/>
  <c r="H29" i="84"/>
  <c r="H39" i="84"/>
  <c r="C51" i="84"/>
  <c r="C68" i="84"/>
  <c r="C34" i="84"/>
  <c r="H38" i="84"/>
  <c r="D44" i="84"/>
  <c r="C50" i="84"/>
  <c r="H54" i="84"/>
  <c r="D60" i="84"/>
  <c r="C63" i="84"/>
  <c r="H65" i="84"/>
  <c r="D69" i="84"/>
  <c r="C74" i="84"/>
  <c r="H78" i="84"/>
  <c r="D84" i="84"/>
  <c r="H94" i="84"/>
  <c r="C106" i="84"/>
  <c r="H71" i="84"/>
  <c r="D77" i="84"/>
  <c r="C83" i="84"/>
  <c r="D90" i="84"/>
  <c r="H100" i="84"/>
  <c r="C112" i="84"/>
  <c r="C89" i="84"/>
  <c r="H93" i="84"/>
  <c r="D99" i="84"/>
  <c r="C105" i="84"/>
  <c r="H109" i="84"/>
  <c r="D115" i="84"/>
  <c r="C121" i="84"/>
  <c r="H125" i="84"/>
  <c r="D131" i="84"/>
  <c r="C137" i="84"/>
  <c r="H141" i="84"/>
  <c r="C153" i="84"/>
  <c r="C116" i="84"/>
  <c r="H120" i="84"/>
  <c r="D126" i="84"/>
  <c r="C132" i="84"/>
  <c r="H136" i="84"/>
  <c r="D142" i="84"/>
  <c r="C151" i="84"/>
  <c r="H144" i="84"/>
  <c r="D150" i="84"/>
  <c r="C156" i="84"/>
  <c r="H160" i="84"/>
  <c r="D166" i="84"/>
  <c r="C172" i="84"/>
  <c r="H180" i="84"/>
  <c r="D163" i="84"/>
  <c r="C169" i="84"/>
  <c r="D176" i="84"/>
  <c r="C175" i="84"/>
  <c r="H179" i="84"/>
  <c r="D185" i="84"/>
  <c r="C193" i="84"/>
  <c r="C186" i="84"/>
  <c r="D189" i="84"/>
  <c r="H199" i="84"/>
  <c r="H202" i="84"/>
  <c r="H192" i="84"/>
  <c r="D198" i="84"/>
  <c r="D206" i="84"/>
  <c r="H205" i="84"/>
  <c r="C12" i="86"/>
  <c r="H16" i="86"/>
  <c r="H23" i="86"/>
  <c r="H15" i="86"/>
  <c r="D31" i="86"/>
  <c r="D30" i="86"/>
  <c r="H40" i="86"/>
  <c r="C66" i="86"/>
  <c r="D88" i="84"/>
  <c r="C110" i="84"/>
  <c r="D79" i="84"/>
  <c r="D94" i="84"/>
  <c r="D85" i="84"/>
  <c r="H95" i="84"/>
  <c r="C107" i="84"/>
  <c r="D117" i="84"/>
  <c r="H127" i="84"/>
  <c r="C139" i="84"/>
  <c r="C157" i="84"/>
  <c r="H122" i="84"/>
  <c r="C134" i="84"/>
  <c r="H143" i="84"/>
  <c r="C154" i="84"/>
  <c r="H176" i="84"/>
  <c r="C173" i="84"/>
  <c r="C184" i="84"/>
  <c r="H190" i="84"/>
  <c r="D209" i="84"/>
  <c r="H13" i="86"/>
  <c r="D28" i="86"/>
  <c r="H38" i="86"/>
  <c r="C62" i="86"/>
  <c r="C52" i="86"/>
  <c r="H66" i="86"/>
  <c r="D86" i="86"/>
  <c r="C55" i="86"/>
  <c r="H83" i="86"/>
  <c r="D106" i="86"/>
  <c r="D89" i="86"/>
  <c r="C111" i="86"/>
  <c r="D132" i="86"/>
  <c r="C154" i="86"/>
  <c r="H141" i="86"/>
  <c r="D163" i="86"/>
  <c r="C166" i="86"/>
  <c r="H186" i="86"/>
  <c r="C192" i="86"/>
  <c r="H202" i="86"/>
  <c r="H39" i="86"/>
  <c r="D68" i="86"/>
  <c r="C92" i="86"/>
  <c r="H112" i="86"/>
  <c r="H95" i="86"/>
  <c r="D117" i="86"/>
  <c r="H138" i="86"/>
  <c r="D127" i="86"/>
  <c r="C149" i="86"/>
  <c r="H169" i="86"/>
  <c r="D172" i="86"/>
  <c r="H177" i="86"/>
  <c r="H197" i="86"/>
  <c r="D203" i="86"/>
  <c r="D56" i="86"/>
  <c r="C70" i="86"/>
  <c r="H37" i="86"/>
  <c r="D59" i="86"/>
  <c r="C90" i="86"/>
  <c r="H110" i="86"/>
  <c r="H93" i="86"/>
  <c r="D115" i="86"/>
  <c r="H136" i="86"/>
  <c r="D125" i="86"/>
  <c r="C147" i="86"/>
  <c r="H167" i="86"/>
  <c r="D170" i="86"/>
  <c r="D192" i="86"/>
  <c r="H195" i="86"/>
  <c r="C208" i="86"/>
  <c r="D144" i="84"/>
  <c r="C150" i="84"/>
  <c r="H154" i="84"/>
  <c r="D160" i="84"/>
  <c r="C166" i="84"/>
  <c r="H170" i="84"/>
  <c r="C180" i="84"/>
  <c r="C163" i="84"/>
  <c r="H167" i="84"/>
  <c r="H174" i="84"/>
  <c r="H173" i="84"/>
  <c r="D179" i="84"/>
  <c r="C185" i="84"/>
  <c r="H189" i="84"/>
  <c r="H184" i="84"/>
  <c r="C197" i="84"/>
  <c r="C199" i="84"/>
  <c r="H201" i="84"/>
  <c r="D192" i="84"/>
  <c r="C198" i="84"/>
  <c r="H204" i="84"/>
  <c r="D205" i="84"/>
  <c r="B10" i="86"/>
  <c r="D16" i="86"/>
  <c r="C23" i="86"/>
  <c r="D33" i="86"/>
  <c r="D15" i="86"/>
  <c r="C21" i="86"/>
  <c r="H29" i="86"/>
  <c r="D24" i="86"/>
  <c r="C30" i="86"/>
  <c r="H34" i="86"/>
  <c r="D40" i="86"/>
  <c r="C48" i="86"/>
  <c r="H64" i="86"/>
  <c r="D82" i="86"/>
  <c r="D54" i="86"/>
  <c r="H62" i="86"/>
  <c r="C69" i="86"/>
  <c r="D78" i="86"/>
  <c r="H35" i="86"/>
  <c r="C47" i="86"/>
  <c r="D57" i="86"/>
  <c r="H75" i="86"/>
  <c r="C88" i="86"/>
  <c r="D98" i="86"/>
  <c r="H108" i="86"/>
  <c r="C120" i="86"/>
  <c r="H91" i="86"/>
  <c r="C103" i="86"/>
  <c r="D113" i="86"/>
  <c r="D124" i="86"/>
  <c r="H134" i="86"/>
  <c r="C146" i="86"/>
  <c r="D156" i="86"/>
  <c r="H133" i="86"/>
  <c r="C145" i="86"/>
  <c r="D155" i="86"/>
  <c r="H165" i="86"/>
  <c r="C158" i="86"/>
  <c r="D168" i="86"/>
  <c r="H178" i="86"/>
  <c r="C190" i="86"/>
  <c r="C185" i="86"/>
  <c r="D199" i="86"/>
  <c r="C205" i="86"/>
  <c r="H47" i="86"/>
  <c r="D77" i="86"/>
  <c r="C100" i="86"/>
  <c r="H120" i="86"/>
  <c r="H103" i="86"/>
  <c r="C126" i="86"/>
  <c r="H146" i="86"/>
  <c r="D135" i="86"/>
  <c r="C157" i="86"/>
  <c r="H158" i="86"/>
  <c r="D180" i="86"/>
  <c r="H185" i="86"/>
  <c r="H196" i="86"/>
  <c r="D29" i="86"/>
  <c r="D13" i="86"/>
  <c r="C19" i="86"/>
  <c r="H25" i="86"/>
  <c r="D22" i="86"/>
  <c r="C28" i="86"/>
  <c r="H32" i="86"/>
  <c r="D38" i="86"/>
  <c r="C44" i="86"/>
  <c r="H60" i="86"/>
  <c r="D74" i="86"/>
  <c r="H82" i="84"/>
  <c r="C94" i="84"/>
  <c r="D104" i="84"/>
  <c r="D71" i="84"/>
  <c r="C77" i="84"/>
  <c r="H81" i="84"/>
  <c r="H88" i="84"/>
  <c r="C100" i="84"/>
  <c r="D110" i="84"/>
  <c r="H87" i="84"/>
  <c r="D93" i="84"/>
  <c r="C99" i="84"/>
  <c r="H103" i="84"/>
  <c r="D109" i="84"/>
  <c r="C115" i="84"/>
  <c r="H119" i="84"/>
  <c r="D125" i="84"/>
  <c r="C131" i="84"/>
  <c r="H135" i="84"/>
  <c r="D141" i="84"/>
  <c r="D151" i="84"/>
  <c r="H114" i="84"/>
  <c r="D120" i="84"/>
  <c r="C126" i="84"/>
  <c r="H130" i="84"/>
  <c r="D136" i="84"/>
  <c r="C142" i="84"/>
  <c r="D149" i="84"/>
  <c r="D148" i="84"/>
  <c r="H158" i="84"/>
  <c r="C170" i="84"/>
  <c r="D161" i="84"/>
  <c r="H171" i="84"/>
  <c r="H177" i="84"/>
  <c r="C188" i="84"/>
  <c r="D191" i="84"/>
  <c r="D199" i="84"/>
  <c r="D196" i="84"/>
  <c r="H203" i="84"/>
  <c r="H14" i="86"/>
  <c r="C31" i="86"/>
  <c r="D19" i="86"/>
  <c r="H22" i="86"/>
  <c r="C34" i="86"/>
  <c r="D44" i="86"/>
  <c r="H76" i="86"/>
  <c r="D61" i="86"/>
  <c r="C76" i="86"/>
  <c r="H43" i="86"/>
  <c r="D73" i="86"/>
  <c r="C96" i="86"/>
  <c r="H116" i="86"/>
  <c r="H99" i="86"/>
  <c r="D121" i="86"/>
  <c r="H142" i="86"/>
  <c r="D131" i="86"/>
  <c r="C153" i="86"/>
  <c r="H173" i="86"/>
  <c r="D176" i="86"/>
  <c r="H181" i="86"/>
  <c r="H201" i="86"/>
  <c r="D207" i="86"/>
  <c r="C51" i="86"/>
  <c r="H79" i="86"/>
  <c r="D102" i="86"/>
  <c r="C123" i="86"/>
  <c r="C107" i="86"/>
  <c r="D128" i="86"/>
  <c r="C150" i="86"/>
  <c r="H137" i="86"/>
  <c r="D159" i="86"/>
  <c r="C162" i="86"/>
  <c r="H182" i="86"/>
  <c r="C189" i="86"/>
  <c r="C200" i="86"/>
  <c r="C46" i="86"/>
  <c r="H63" i="86"/>
  <c r="D80" i="86"/>
  <c r="C49" i="86"/>
  <c r="H77" i="86"/>
  <c r="D100" i="86"/>
  <c r="C122" i="86"/>
  <c r="C105" i="86"/>
  <c r="D126" i="86"/>
  <c r="C148" i="86"/>
  <c r="H135" i="86"/>
  <c r="D157" i="86"/>
  <c r="C160" i="86"/>
  <c r="H180" i="86"/>
  <c r="C187" i="86"/>
  <c r="C198" i="86"/>
  <c r="C155" i="84"/>
  <c r="H146" i="84"/>
  <c r="D152" i="84"/>
  <c r="C158" i="84"/>
  <c r="H162" i="84"/>
  <c r="D168" i="84"/>
  <c r="D174" i="84"/>
  <c r="H159" i="84"/>
  <c r="D165" i="84"/>
  <c r="C171" i="84"/>
  <c r="D180" i="84"/>
  <c r="C177" i="84"/>
  <c r="H181" i="84"/>
  <c r="D187" i="84"/>
  <c r="D182" i="84"/>
  <c r="D188" i="84"/>
  <c r="D193" i="84"/>
  <c r="D204" i="84"/>
  <c r="C190" i="84"/>
  <c r="H194" i="84"/>
  <c r="D200" i="84"/>
  <c r="C203" i="84"/>
  <c r="H207" i="84"/>
  <c r="C14" i="86"/>
  <c r="H18" i="86"/>
  <c r="H27" i="86"/>
  <c r="C13" i="86"/>
  <c r="H17" i="86"/>
  <c r="C25" i="86"/>
  <c r="C22" i="86"/>
  <c r="H26" i="86"/>
  <c r="D32" i="86"/>
  <c r="C38" i="86"/>
  <c r="H42" i="86"/>
  <c r="D58" i="86"/>
  <c r="C72" i="86"/>
  <c r="H48" i="86"/>
  <c r="C60" i="86"/>
  <c r="D65" i="86"/>
  <c r="H72" i="86"/>
  <c r="C84" i="86"/>
  <c r="D41" i="86"/>
  <c r="H51" i="86"/>
  <c r="C71" i="86"/>
  <c r="D81" i="86"/>
  <c r="H92" i="86"/>
  <c r="C104" i="86"/>
  <c r="D114" i="86"/>
  <c r="C87" i="86"/>
  <c r="D97" i="86"/>
  <c r="H107" i="86"/>
  <c r="C119" i="86"/>
  <c r="C130" i="86"/>
  <c r="D140" i="86"/>
  <c r="H150" i="86"/>
  <c r="C129" i="86"/>
  <c r="D139" i="86"/>
  <c r="H149" i="86"/>
  <c r="C161" i="86"/>
  <c r="D171" i="86"/>
  <c r="H162" i="86"/>
  <c r="C174" i="86"/>
  <c r="D184" i="86"/>
  <c r="D179" i="86"/>
  <c r="H189" i="86"/>
  <c r="H200" i="86"/>
  <c r="D37" i="86"/>
  <c r="C59" i="86"/>
  <c r="H88" i="86"/>
  <c r="D110" i="86"/>
  <c r="D93" i="86"/>
  <c r="C115" i="86"/>
  <c r="D136" i="86"/>
  <c r="C125" i="86"/>
  <c r="H145" i="86"/>
  <c r="D167" i="86"/>
  <c r="C170" i="86"/>
  <c r="H190" i="86"/>
  <c r="D195" i="86"/>
  <c r="H206" i="86"/>
  <c r="H209" i="86"/>
  <c r="C54" i="86"/>
  <c r="D62" i="86"/>
  <c r="H67" i="86"/>
  <c r="C78" i="86"/>
  <c r="D35" i="86"/>
  <c r="H45" i="86"/>
  <c r="C57" i="86"/>
  <c r="D75" i="86"/>
  <c r="H85" i="86"/>
  <c r="C98" i="86"/>
  <c r="D108" i="86"/>
  <c r="H118" i="86"/>
  <c r="D91" i="86"/>
  <c r="H101" i="86"/>
  <c r="C113" i="86"/>
  <c r="C124" i="86"/>
  <c r="D134" i="86"/>
  <c r="H144" i="86"/>
  <c r="C156" i="86"/>
  <c r="D133" i="86"/>
  <c r="H143" i="86"/>
  <c r="C155" i="86"/>
  <c r="D165" i="86"/>
  <c r="H175" i="86"/>
  <c r="C168" i="86"/>
  <c r="D178" i="86"/>
  <c r="H188" i="86"/>
  <c r="H183" i="86"/>
  <c r="D193" i="86"/>
  <c r="H194" i="86"/>
  <c r="H204" i="86"/>
  <c r="D209" i="86"/>
  <c r="C50" i="86"/>
  <c r="H54" i="86"/>
  <c r="D60" i="86"/>
  <c r="C63" i="86"/>
  <c r="H65" i="86"/>
  <c r="D69" i="86"/>
  <c r="C74" i="86"/>
  <c r="H78" i="86"/>
  <c r="D84" i="86"/>
  <c r="C37" i="86"/>
  <c r="H41" i="86"/>
  <c r="D47" i="86"/>
  <c r="C53" i="86"/>
  <c r="H57" i="86"/>
  <c r="D71" i="86"/>
  <c r="C77" i="86"/>
  <c r="H81" i="86"/>
  <c r="D88" i="86"/>
  <c r="C94" i="86"/>
  <c r="H98" i="86"/>
  <c r="D104" i="86"/>
  <c r="C110" i="86"/>
  <c r="H114" i="86"/>
  <c r="D120" i="86"/>
  <c r="D87" i="86"/>
  <c r="C93" i="86"/>
  <c r="H97" i="86"/>
  <c r="D103" i="86"/>
  <c r="C109" i="86"/>
  <c r="H113" i="86"/>
  <c r="D119" i="86"/>
  <c r="H124" i="86"/>
  <c r="D130" i="86"/>
  <c r="C136" i="86"/>
  <c r="H140" i="86"/>
  <c r="D146" i="86"/>
  <c r="C152" i="86"/>
  <c r="H156" i="86"/>
  <c r="D129" i="86"/>
  <c r="C135" i="86"/>
  <c r="H139" i="86"/>
  <c r="D145" i="86"/>
  <c r="C151" i="86"/>
  <c r="H155" i="86"/>
  <c r="D161" i="86"/>
  <c r="C167" i="86"/>
  <c r="H171" i="86"/>
  <c r="D158" i="86"/>
  <c r="C164" i="86"/>
  <c r="H168" i="86"/>
  <c r="D174" i="86"/>
  <c r="C180" i="86"/>
  <c r="H184" i="86"/>
  <c r="D190" i="86"/>
  <c r="H179" i="86"/>
  <c r="D185" i="86"/>
  <c r="C191" i="86"/>
  <c r="C195" i="86"/>
  <c r="H199" i="86"/>
  <c r="D196" i="86"/>
  <c r="C203" i="86"/>
  <c r="D206" i="86"/>
  <c r="D205" i="86"/>
  <c r="H193" i="86"/>
  <c r="C196" i="86"/>
  <c r="C206" i="86"/>
  <c r="H84" i="86"/>
  <c r="C43" i="86"/>
  <c r="D53" i="86"/>
  <c r="H71" i="86"/>
  <c r="C83" i="86"/>
  <c r="D94" i="86"/>
  <c r="H104" i="86"/>
  <c r="C116" i="86"/>
  <c r="H87" i="86"/>
  <c r="C99" i="86"/>
  <c r="D109" i="86"/>
  <c r="H119" i="86"/>
  <c r="H130" i="86"/>
  <c r="C142" i="86"/>
  <c r="D152" i="86"/>
  <c r="H129" i="86"/>
  <c r="C141" i="86"/>
  <c r="D151" i="86"/>
  <c r="H161" i="86"/>
  <c r="C173" i="86"/>
  <c r="D164" i="86"/>
  <c r="H174" i="86"/>
  <c r="C186" i="86"/>
  <c r="C181" i="86"/>
  <c r="D191" i="86"/>
  <c r="C201" i="86"/>
  <c r="C202" i="86"/>
  <c r="H205" i="86"/>
  <c r="D48" i="86"/>
  <c r="H58" i="86"/>
  <c r="C65" i="86"/>
  <c r="D72" i="86"/>
  <c r="H82" i="86"/>
  <c r="C41" i="86"/>
  <c r="D51" i="86"/>
  <c r="H68" i="86"/>
  <c r="C81" i="86"/>
  <c r="D92" i="86"/>
  <c r="H102" i="86"/>
  <c r="C114" i="86"/>
  <c r="H123" i="86"/>
  <c r="C97" i="86"/>
  <c r="D107" i="86"/>
  <c r="H117" i="86"/>
  <c r="H128" i="86"/>
  <c r="C140" i="86"/>
  <c r="D150" i="86"/>
  <c r="H127" i="86"/>
  <c r="C139" i="86"/>
  <c r="D149" i="86"/>
  <c r="H159" i="86"/>
  <c r="C171" i="86"/>
  <c r="D162" i="86"/>
  <c r="H172" i="86"/>
  <c r="C184" i="86"/>
  <c r="C179" i="86"/>
  <c r="D189" i="86"/>
  <c r="C199" i="86"/>
  <c r="D200" i="86"/>
  <c r="H203" i="86"/>
  <c r="H46" i="86"/>
  <c r="D52" i="86"/>
  <c r="C58" i="86"/>
  <c r="H61" i="86"/>
  <c r="D64" i="86"/>
  <c r="C67" i="86"/>
  <c r="H70" i="86"/>
  <c r="D76" i="86"/>
  <c r="C82" i="86"/>
  <c r="H86" i="86"/>
  <c r="D39" i="86"/>
  <c r="C45" i="86"/>
  <c r="H49" i="86"/>
  <c r="D55" i="86"/>
  <c r="C68" i="86"/>
  <c r="H73" i="86"/>
  <c r="D79" i="86"/>
  <c r="C85" i="86"/>
  <c r="H90" i="86"/>
  <c r="D96" i="86"/>
  <c r="C102" i="86"/>
  <c r="H106" i="86"/>
  <c r="D112" i="86"/>
  <c r="C118" i="86"/>
  <c r="H122" i="86"/>
  <c r="H89" i="86"/>
  <c r="D95" i="86"/>
  <c r="C101" i="86"/>
  <c r="H105" i="86"/>
  <c r="D111" i="86"/>
  <c r="C117" i="86"/>
  <c r="H121" i="86"/>
  <c r="C128" i="86"/>
  <c r="H132" i="86"/>
  <c r="D138" i="86"/>
  <c r="C144" i="86"/>
  <c r="H148" i="86"/>
  <c r="D154" i="86"/>
  <c r="C127" i="86"/>
  <c r="H131" i="86"/>
  <c r="D137" i="86"/>
  <c r="C143" i="86"/>
  <c r="H147" i="86"/>
  <c r="D153" i="86"/>
  <c r="C159" i="86"/>
  <c r="H163" i="86"/>
  <c r="D169" i="86"/>
  <c r="C175" i="86"/>
  <c r="H160" i="86"/>
  <c r="D166" i="86"/>
  <c r="C172" i="86"/>
  <c r="H176" i="86"/>
  <c r="Y176" i="86" s="1" a="1"/>
  <c r="Y176" i="86" s="1"/>
  <c r="D182" i="86"/>
  <c r="C188" i="86"/>
  <c r="D177" i="86"/>
  <c r="C183" i="86"/>
  <c r="H187" i="86"/>
  <c r="H192" i="86"/>
  <c r="X192" i="86" s="1" a="1"/>
  <c r="X192" i="86" s="1"/>
  <c r="AN192" i="86" s="1"/>
  <c r="D197" i="86"/>
  <c r="C194" i="86"/>
  <c r="H198" i="86"/>
  <c r="C204" i="86"/>
  <c r="H208" i="86"/>
  <c r="H207" i="86"/>
  <c r="Z207" i="86" s="1"/>
  <c r="AP207" i="86"/>
  <c r="AP208" i="86"/>
  <c r="Y208" i="86" a="1"/>
  <c r="Y208" i="86" s="1"/>
  <c r="Z208" i="86"/>
  <c r="X208" i="86" a="1"/>
  <c r="X208" i="86" s="1"/>
  <c r="AN208" i="86" s="1"/>
  <c r="AP198" i="86"/>
  <c r="Y198" i="86" a="1"/>
  <c r="Y198" i="86" s="1"/>
  <c r="Z198" i="86"/>
  <c r="X198" i="86" a="1"/>
  <c r="X198" i="86" s="1"/>
  <c r="AN198" i="86" s="1"/>
  <c r="AP192" i="86"/>
  <c r="Z192" i="86"/>
  <c r="AP187" i="86"/>
  <c r="Y187" i="86" a="1"/>
  <c r="Y187" i="86" s="1"/>
  <c r="Z187" i="86"/>
  <c r="X187" i="86" a="1"/>
  <c r="X187" i="86" s="1"/>
  <c r="AN187" i="86" s="1"/>
  <c r="AP176" i="86"/>
  <c r="Z176" i="86"/>
  <c r="AP160" i="86"/>
  <c r="Y160" i="86" a="1"/>
  <c r="Y160" i="86" s="1"/>
  <c r="X160" i="86" a="1"/>
  <c r="X160" i="86" s="1"/>
  <c r="AN160" i="86" s="1"/>
  <c r="Z160" i="86"/>
  <c r="AP163" i="86"/>
  <c r="Y163" i="86" a="1"/>
  <c r="Y163" i="86" s="1"/>
  <c r="X163" i="86" a="1"/>
  <c r="X163" i="86" s="1"/>
  <c r="AN163" i="86" s="1"/>
  <c r="Z163" i="86"/>
  <c r="AP147" i="86"/>
  <c r="Y147" i="86" a="1"/>
  <c r="Y147" i="86" s="1"/>
  <c r="X147" i="86" a="1"/>
  <c r="X147" i="86" s="1"/>
  <c r="AN147" i="86" s="1"/>
  <c r="Z147" i="86"/>
  <c r="AP131" i="86"/>
  <c r="Y131" i="86" a="1"/>
  <c r="Y131" i="86" s="1"/>
  <c r="X131" i="86" a="1"/>
  <c r="X131" i="86" s="1"/>
  <c r="AN131" i="86" s="1"/>
  <c r="Z131" i="86"/>
  <c r="AP148" i="86"/>
  <c r="Y148" i="86" a="1"/>
  <c r="Y148" i="86" s="1"/>
  <c r="X148" i="86" a="1"/>
  <c r="X148" i="86" s="1"/>
  <c r="AN148" i="86" s="1"/>
  <c r="Z148" i="86"/>
  <c r="AP132" i="86"/>
  <c r="Y132" i="86" a="1"/>
  <c r="Y132" i="86" s="1"/>
  <c r="X132" i="86" a="1"/>
  <c r="X132" i="86" s="1"/>
  <c r="AN132" i="86" s="1"/>
  <c r="Z132" i="86"/>
  <c r="AP121" i="86"/>
  <c r="Y121" i="86" a="1"/>
  <c r="Y121" i="86" s="1"/>
  <c r="X121" i="86" a="1"/>
  <c r="X121" i="86" s="1"/>
  <c r="AN121" i="86" s="1"/>
  <c r="Z121" i="86"/>
  <c r="AP105" i="86"/>
  <c r="Y105" i="86" a="1"/>
  <c r="Y105" i="86" s="1"/>
  <c r="X105" i="86" a="1"/>
  <c r="X105" i="86" s="1"/>
  <c r="AN105" i="86" s="1"/>
  <c r="Z105" i="86"/>
  <c r="AP89" i="86"/>
  <c r="Y89" i="86" a="1"/>
  <c r="Y89" i="86" s="1"/>
  <c r="X89" i="86" a="1"/>
  <c r="X89" i="86" s="1"/>
  <c r="AN89" i="86" s="1"/>
  <c r="Z89" i="86"/>
  <c r="AP122" i="86"/>
  <c r="Y122" i="86" a="1"/>
  <c r="Y122" i="86" s="1"/>
  <c r="X122" i="86" a="1"/>
  <c r="X122" i="86" s="1"/>
  <c r="AN122" i="86" s="1"/>
  <c r="Z122" i="86"/>
  <c r="AP106" i="86"/>
  <c r="Y106" i="86" a="1"/>
  <c r="Y106" i="86" s="1"/>
  <c r="X106" i="86" a="1"/>
  <c r="X106" i="86" s="1"/>
  <c r="AN106" i="86" s="1"/>
  <c r="Z106" i="86"/>
  <c r="AP90" i="86"/>
  <c r="Y90" i="86" a="1"/>
  <c r="Y90" i="86" s="1"/>
  <c r="X90" i="86" a="1"/>
  <c r="X90" i="86" s="1"/>
  <c r="AN90" i="86" s="1"/>
  <c r="Z90" i="86"/>
  <c r="AP73" i="86"/>
  <c r="Y73" i="86" a="1"/>
  <c r="Y73" i="86" s="1"/>
  <c r="X73" i="86" a="1"/>
  <c r="X73" i="86" s="1"/>
  <c r="AN73" i="86" s="1"/>
  <c r="Z73" i="86"/>
  <c r="AP49" i="86"/>
  <c r="Y49" i="86" a="1"/>
  <c r="Y49" i="86" s="1"/>
  <c r="X49" i="86" a="1"/>
  <c r="X49" i="86" s="1"/>
  <c r="AN49" i="86" s="1"/>
  <c r="Z49" i="86"/>
  <c r="Z86" i="86"/>
  <c r="AP86" i="86"/>
  <c r="Y86" i="86" a="1"/>
  <c r="Y86" i="86" s="1"/>
  <c r="X86" i="86" a="1"/>
  <c r="X86" i="86" s="1"/>
  <c r="AN86" i="86" s="1"/>
  <c r="AP70" i="86"/>
  <c r="Y70" i="86" a="1"/>
  <c r="Y70" i="86" s="1"/>
  <c r="X70" i="86" a="1"/>
  <c r="X70" i="86" s="1"/>
  <c r="AN70" i="86" s="1"/>
  <c r="Z70" i="86"/>
  <c r="AP61" i="86"/>
  <c r="Y61" i="86" a="1"/>
  <c r="Y61" i="86" s="1"/>
  <c r="X61" i="86" a="1"/>
  <c r="X61" i="86" s="1"/>
  <c r="AN61" i="86" s="1"/>
  <c r="Z61" i="86"/>
  <c r="AP46" i="86"/>
  <c r="Y46" i="86" a="1"/>
  <c r="Y46" i="86" s="1"/>
  <c r="X46" i="86" a="1"/>
  <c r="X46" i="86" s="1"/>
  <c r="AN46" i="86" s="1"/>
  <c r="Z46" i="86"/>
  <c r="AP203" i="86"/>
  <c r="Y203" i="86" a="1"/>
  <c r="Y203" i="86" s="1"/>
  <c r="Z203" i="86"/>
  <c r="X203" i="86" a="1"/>
  <c r="X203" i="86" s="1"/>
  <c r="AN203" i="86" s="1"/>
  <c r="AP172" i="86"/>
  <c r="Y172" i="86" a="1"/>
  <c r="Y172" i="86" s="1"/>
  <c r="Z172" i="86"/>
  <c r="X172" i="86" a="1"/>
  <c r="X172" i="86" s="1"/>
  <c r="AN172" i="86" s="1"/>
  <c r="AP159" i="86"/>
  <c r="Y159" i="86" a="1"/>
  <c r="Y159" i="86" s="1"/>
  <c r="X159" i="86" a="1"/>
  <c r="X159" i="86" s="1"/>
  <c r="AN159" i="86" s="1"/>
  <c r="Z159" i="86"/>
  <c r="AP127" i="86"/>
  <c r="Y127" i="86" a="1"/>
  <c r="Y127" i="86" s="1"/>
  <c r="X127" i="86" a="1"/>
  <c r="X127" i="86" s="1"/>
  <c r="AN127" i="86" s="1"/>
  <c r="Z127" i="86"/>
  <c r="AP128" i="86"/>
  <c r="Y128" i="86" a="1"/>
  <c r="Y128" i="86" s="1"/>
  <c r="X128" i="86" a="1"/>
  <c r="X128" i="86" s="1"/>
  <c r="AN128" i="86" s="1"/>
  <c r="Z128" i="86"/>
  <c r="AP117" i="86"/>
  <c r="Y117" i="86" a="1"/>
  <c r="Y117" i="86" s="1"/>
  <c r="X117" i="86" a="1"/>
  <c r="X117" i="86" s="1"/>
  <c r="AN117" i="86" s="1"/>
  <c r="Z117" i="86"/>
  <c r="AP123" i="86"/>
  <c r="Y123" i="86" a="1"/>
  <c r="Y123" i="86" s="1"/>
  <c r="X123" i="86" a="1"/>
  <c r="X123" i="86" s="1"/>
  <c r="AN123" i="86" s="1"/>
  <c r="Z123" i="86"/>
  <c r="AP102" i="86"/>
  <c r="Y102" i="86" a="1"/>
  <c r="Y102" i="86" s="1"/>
  <c r="X102" i="86" a="1"/>
  <c r="X102" i="86" s="1"/>
  <c r="AN102" i="86" s="1"/>
  <c r="Z102" i="86"/>
  <c r="AP68" i="86"/>
  <c r="Y68" i="86" a="1"/>
  <c r="Y68" i="86" s="1"/>
  <c r="X68" i="86" a="1"/>
  <c r="X68" i="86" s="1"/>
  <c r="AN68" i="86" s="1"/>
  <c r="Z68" i="86"/>
  <c r="AP82" i="86"/>
  <c r="Y82" i="86" a="1"/>
  <c r="Y82" i="86" s="1"/>
  <c r="X82" i="86" a="1"/>
  <c r="X82" i="86" s="1"/>
  <c r="AN82" i="86" s="1"/>
  <c r="Z82" i="86"/>
  <c r="AP58" i="86"/>
  <c r="Y58" i="86" a="1"/>
  <c r="Y58" i="86" s="1"/>
  <c r="X58" i="86" a="1"/>
  <c r="X58" i="86" s="1"/>
  <c r="AN58" i="86" s="1"/>
  <c r="Z58" i="86"/>
  <c r="AP205" i="86"/>
  <c r="Y205" i="86" a="1"/>
  <c r="Y205" i="86" s="1"/>
  <c r="X205" i="86" a="1"/>
  <c r="X205" i="86" s="1"/>
  <c r="AN205" i="86" s="1"/>
  <c r="Z205" i="86"/>
  <c r="AP174" i="86"/>
  <c r="Y174" i="86" a="1"/>
  <c r="Y174" i="86" s="1"/>
  <c r="X174" i="86" a="1"/>
  <c r="X174" i="86" s="1"/>
  <c r="AN174" i="86" s="1"/>
  <c r="Z174" i="86"/>
  <c r="AP161" i="86"/>
  <c r="Y161" i="86" a="1"/>
  <c r="Y161" i="86" s="1"/>
  <c r="X161" i="86" a="1"/>
  <c r="X161" i="86" s="1"/>
  <c r="AN161" i="86" s="1"/>
  <c r="Z161" i="86"/>
  <c r="AP129" i="86"/>
  <c r="Y129" i="86" a="1"/>
  <c r="Y129" i="86" s="1"/>
  <c r="X129" i="86" a="1"/>
  <c r="X129" i="86" s="1"/>
  <c r="AN129" i="86" s="1"/>
  <c r="Z129" i="86"/>
  <c r="AP130" i="86"/>
  <c r="Y130" i="86" a="1"/>
  <c r="Y130" i="86" s="1"/>
  <c r="X130" i="86" a="1"/>
  <c r="X130" i="86" s="1"/>
  <c r="AN130" i="86" s="1"/>
  <c r="Z130" i="86"/>
  <c r="AP119" i="86"/>
  <c r="Y119" i="86" a="1"/>
  <c r="Y119" i="86" s="1"/>
  <c r="X119" i="86" a="1"/>
  <c r="X119" i="86" s="1"/>
  <c r="AN119" i="86" s="1"/>
  <c r="Z119" i="86"/>
  <c r="AP87" i="86"/>
  <c r="Y87" i="86" a="1"/>
  <c r="Y87" i="86" s="1"/>
  <c r="X87" i="86" a="1"/>
  <c r="X87" i="86" s="1"/>
  <c r="AN87" i="86" s="1"/>
  <c r="Z87" i="86"/>
  <c r="AP104" i="86"/>
  <c r="Y104" i="86" a="1"/>
  <c r="Y104" i="86" s="1"/>
  <c r="X104" i="86" a="1"/>
  <c r="X104" i="86" s="1"/>
  <c r="AN104" i="86" s="1"/>
  <c r="Z104" i="86"/>
  <c r="AP71" i="86"/>
  <c r="Y71" i="86" a="1"/>
  <c r="Y71" i="86" s="1"/>
  <c r="X71" i="86" a="1"/>
  <c r="X71" i="86" s="1"/>
  <c r="AN71" i="86" s="1"/>
  <c r="Z71" i="86"/>
  <c r="AP84" i="86"/>
  <c r="Y84" i="86" a="1"/>
  <c r="Y84" i="86" s="1"/>
  <c r="X84" i="86" a="1"/>
  <c r="X84" i="86" s="1"/>
  <c r="AN84" i="86" s="1"/>
  <c r="Z84" i="86"/>
  <c r="AP193" i="86"/>
  <c r="Y193" i="86" a="1"/>
  <c r="Y193" i="86" s="1"/>
  <c r="X193" i="86" a="1"/>
  <c r="X193" i="86" s="1"/>
  <c r="AN193" i="86" s="1"/>
  <c r="Z193" i="86"/>
  <c r="AP178" i="86"/>
  <c r="Y178" i="86" a="1"/>
  <c r="Y178" i="86" s="1"/>
  <c r="X178" i="86" a="1"/>
  <c r="X178" i="86" s="1"/>
  <c r="AN178" i="86" s="1"/>
  <c r="Z178" i="86"/>
  <c r="AP165" i="86"/>
  <c r="Y165" i="86" a="1"/>
  <c r="Y165" i="86" s="1"/>
  <c r="X165" i="86" a="1"/>
  <c r="X165" i="86" s="1"/>
  <c r="AN165" i="86" s="1"/>
  <c r="Z165" i="86"/>
  <c r="AP133" i="86"/>
  <c r="Y133" i="86" a="1"/>
  <c r="Y133" i="86" s="1"/>
  <c r="X133" i="86" a="1"/>
  <c r="X133" i="86" s="1"/>
  <c r="AN133" i="86" s="1"/>
  <c r="Z133" i="86"/>
  <c r="AP134" i="86"/>
  <c r="Y134" i="86" a="1"/>
  <c r="Y134" i="86" s="1"/>
  <c r="X134" i="86" a="1"/>
  <c r="X134" i="86" s="1"/>
  <c r="AN134" i="86" s="1"/>
  <c r="Z134" i="86"/>
  <c r="AP91" i="86"/>
  <c r="Y91" i="86" a="1"/>
  <c r="Y91" i="86" s="1"/>
  <c r="X91" i="86" a="1"/>
  <c r="X91" i="86" s="1"/>
  <c r="AN91" i="86" s="1"/>
  <c r="Z91" i="86"/>
  <c r="AP108" i="86"/>
  <c r="Y108" i="86" a="1"/>
  <c r="Y108" i="86" s="1"/>
  <c r="X108" i="86" a="1"/>
  <c r="X108" i="86" s="1"/>
  <c r="AN108" i="86" s="1"/>
  <c r="Z108" i="86"/>
  <c r="AP75" i="86"/>
  <c r="Y75" i="86" a="1"/>
  <c r="Y75" i="86" s="1"/>
  <c r="X75" i="86" a="1"/>
  <c r="X75" i="86" s="1"/>
  <c r="AN75" i="86" s="1"/>
  <c r="Z75" i="86"/>
  <c r="AP35" i="86"/>
  <c r="Y35" i="86" a="1"/>
  <c r="Y35" i="86" s="1"/>
  <c r="X35" i="86" a="1"/>
  <c r="X35" i="86" s="1"/>
  <c r="AN35" i="86" s="1"/>
  <c r="Z35" i="86"/>
  <c r="AP62" i="86"/>
  <c r="Y62" i="86" a="1"/>
  <c r="Y62" i="86" s="1"/>
  <c r="X62" i="86" a="1"/>
  <c r="X62" i="86" s="1"/>
  <c r="AN62" i="86" s="1"/>
  <c r="Z62" i="86"/>
  <c r="AP64" i="86"/>
  <c r="Y64" i="86" a="1"/>
  <c r="Y64" i="86" s="1"/>
  <c r="X64" i="86" a="1"/>
  <c r="X64" i="86" s="1"/>
  <c r="AN64" i="86" s="1"/>
  <c r="Z64" i="86"/>
  <c r="AP34" i="86"/>
  <c r="Y34" i="86" a="1"/>
  <c r="Y34" i="86" s="1"/>
  <c r="X34" i="86" a="1"/>
  <c r="X34" i="86" s="1"/>
  <c r="AN34" i="86" s="1"/>
  <c r="Z34" i="86"/>
  <c r="Z29" i="86"/>
  <c r="AP29" i="86"/>
  <c r="Y29" i="86" a="1"/>
  <c r="Y29" i="86" s="1"/>
  <c r="X29" i="86" a="1"/>
  <c r="X29" i="86" s="1"/>
  <c r="AN29" i="86" s="1"/>
  <c r="Z204" i="84"/>
  <c r="AP204" i="84"/>
  <c r="Y204" i="84" a="1"/>
  <c r="Y204" i="84" s="1"/>
  <c r="X204" i="84" a="1"/>
  <c r="X204" i="84" s="1"/>
  <c r="AN204" i="84" s="1"/>
  <c r="AP201" i="84"/>
  <c r="Y201" i="84" a="1"/>
  <c r="Y201" i="84" s="1"/>
  <c r="X201" i="84" a="1"/>
  <c r="X201" i="84" s="1"/>
  <c r="AN201" i="84" s="1"/>
  <c r="Z201" i="84"/>
  <c r="AP184" i="84"/>
  <c r="Y184" i="84" a="1"/>
  <c r="Y184" i="84" s="1"/>
  <c r="X184" i="84" a="1"/>
  <c r="X184" i="84" s="1"/>
  <c r="AN184" i="84" s="1"/>
  <c r="Z184" i="84"/>
  <c r="AP189" i="84"/>
  <c r="X189" i="84" a="1"/>
  <c r="X189" i="84" s="1"/>
  <c r="AN189" i="84" s="1"/>
  <c r="Z189" i="84"/>
  <c r="Y189" i="84" a="1"/>
  <c r="Y189" i="84" s="1"/>
  <c r="AP173" i="84"/>
  <c r="Y173" i="84" a="1"/>
  <c r="Y173" i="84" s="1"/>
  <c r="X173" i="84" a="1"/>
  <c r="X173" i="84" s="1"/>
  <c r="AN173" i="84" s="1"/>
  <c r="Z173" i="84"/>
  <c r="Z174" i="84"/>
  <c r="AP174" i="84"/>
  <c r="Y174" i="84" a="1"/>
  <c r="Y174" i="84" s="1"/>
  <c r="X174" i="84" a="1"/>
  <c r="X174" i="84" s="1"/>
  <c r="AN174" i="84" s="1"/>
  <c r="AP167" i="84"/>
  <c r="Y167" i="84" a="1"/>
  <c r="Y167" i="84" s="1"/>
  <c r="X167" i="84" a="1"/>
  <c r="X167" i="84" s="1"/>
  <c r="AN167" i="84" s="1"/>
  <c r="Z167" i="84"/>
  <c r="AP170" i="84"/>
  <c r="Y170" i="84" a="1"/>
  <c r="Y170" i="84" s="1"/>
  <c r="X170" i="84" a="1"/>
  <c r="X170" i="84" s="1"/>
  <c r="AN170" i="84" s="1"/>
  <c r="Z170" i="84"/>
  <c r="AP154" i="84"/>
  <c r="Y154" i="84" a="1"/>
  <c r="Y154" i="84" s="1"/>
  <c r="X154" i="84" a="1"/>
  <c r="X154" i="84" s="1"/>
  <c r="AN154" i="84" s="1"/>
  <c r="Z154" i="84"/>
  <c r="AP195" i="86"/>
  <c r="Y195" i="86" a="1"/>
  <c r="Y195" i="86" s="1"/>
  <c r="Z195" i="86"/>
  <c r="X195" i="86" a="1"/>
  <c r="X195" i="86" s="1"/>
  <c r="AN195" i="86" s="1"/>
  <c r="AP167" i="86"/>
  <c r="Y167" i="86" a="1"/>
  <c r="Y167" i="86" s="1"/>
  <c r="X167" i="86" a="1"/>
  <c r="X167" i="86" s="1"/>
  <c r="AN167" i="86" s="1"/>
  <c r="Z167" i="86"/>
  <c r="AP136" i="86"/>
  <c r="Y136" i="86" a="1"/>
  <c r="Y136" i="86" s="1"/>
  <c r="X136" i="86" a="1"/>
  <c r="X136" i="86" s="1"/>
  <c r="AN136" i="86" s="1"/>
  <c r="Z136" i="86"/>
  <c r="AP93" i="86"/>
  <c r="Y93" i="86" a="1"/>
  <c r="Y93" i="86" s="1"/>
  <c r="X93" i="86" a="1"/>
  <c r="X93" i="86" s="1"/>
  <c r="AN93" i="86" s="1"/>
  <c r="Z93" i="86"/>
  <c r="AP110" i="86"/>
  <c r="Y110" i="86" a="1"/>
  <c r="Y110" i="86" s="1"/>
  <c r="X110" i="86" a="1"/>
  <c r="X110" i="86" s="1"/>
  <c r="AN110" i="86" s="1"/>
  <c r="Z110" i="86"/>
  <c r="AP37" i="86"/>
  <c r="Y37" i="86" a="1"/>
  <c r="Y37" i="86" s="1"/>
  <c r="X37" i="86" a="1"/>
  <c r="X37" i="86" s="1"/>
  <c r="AN37" i="86" s="1"/>
  <c r="Z37" i="86"/>
  <c r="AP197" i="86"/>
  <c r="Y197" i="86" a="1"/>
  <c r="Y197" i="86" s="1"/>
  <c r="X197" i="86" a="1"/>
  <c r="X197" i="86" s="1"/>
  <c r="AN197" i="86" s="1"/>
  <c r="Z197" i="86"/>
  <c r="AP177" i="86"/>
  <c r="Y177" i="86" a="1"/>
  <c r="Y177" i="86" s="1"/>
  <c r="X177" i="86" a="1"/>
  <c r="X177" i="86" s="1"/>
  <c r="AN177" i="86" s="1"/>
  <c r="Z177" i="86"/>
  <c r="AP169" i="86"/>
  <c r="Y169" i="86" a="1"/>
  <c r="Y169" i="86" s="1"/>
  <c r="X169" i="86" a="1"/>
  <c r="X169" i="86" s="1"/>
  <c r="AN169" i="86" s="1"/>
  <c r="Z169" i="86"/>
  <c r="AP138" i="86"/>
  <c r="Y138" i="86" a="1"/>
  <c r="Y138" i="86" s="1"/>
  <c r="X138" i="86" a="1"/>
  <c r="X138" i="86" s="1"/>
  <c r="AN138" i="86" s="1"/>
  <c r="Z138" i="86"/>
  <c r="AP95" i="86"/>
  <c r="Y95" i="86" a="1"/>
  <c r="Y95" i="86" s="1"/>
  <c r="X95" i="86" a="1"/>
  <c r="X95" i="86" s="1"/>
  <c r="AN95" i="86" s="1"/>
  <c r="Z95" i="86"/>
  <c r="AP112" i="86"/>
  <c r="Y112" i="86" a="1"/>
  <c r="Y112" i="86" s="1"/>
  <c r="X112" i="86" a="1"/>
  <c r="X112" i="86" s="1"/>
  <c r="AN112" i="86" s="1"/>
  <c r="Z112" i="86"/>
  <c r="AP39" i="86"/>
  <c r="Y39" i="86" a="1"/>
  <c r="Y39" i="86" s="1"/>
  <c r="X39" i="86" a="1"/>
  <c r="X39" i="86" s="1"/>
  <c r="AN39" i="86" s="1"/>
  <c r="Z39" i="86"/>
  <c r="AP202" i="86"/>
  <c r="Y202" i="86" a="1"/>
  <c r="Y202" i="86" s="1"/>
  <c r="X202" i="86" a="1"/>
  <c r="X202" i="86" s="1"/>
  <c r="AN202" i="86" s="1"/>
  <c r="Z202" i="86"/>
  <c r="AP186" i="86"/>
  <c r="Y186" i="86" a="1"/>
  <c r="Y186" i="86" s="1"/>
  <c r="X186" i="86" a="1"/>
  <c r="X186" i="86" s="1"/>
  <c r="AN186" i="86" s="1"/>
  <c r="Z186" i="86"/>
  <c r="AP141" i="86"/>
  <c r="Y141" i="86" a="1"/>
  <c r="Y141" i="86" s="1"/>
  <c r="X141" i="86" a="1"/>
  <c r="X141" i="86" s="1"/>
  <c r="AN141" i="86" s="1"/>
  <c r="Z141" i="86"/>
  <c r="AP83" i="86"/>
  <c r="Y83" i="86" a="1"/>
  <c r="Y83" i="86" s="1"/>
  <c r="X83" i="86" a="1"/>
  <c r="X83" i="86" s="1"/>
  <c r="AN83" i="86" s="1"/>
  <c r="Z83" i="86"/>
  <c r="AP66" i="86"/>
  <c r="Y66" i="86" a="1"/>
  <c r="Y66" i="86" s="1"/>
  <c r="X66" i="86" a="1"/>
  <c r="X66" i="86" s="1"/>
  <c r="AN66" i="86" s="1"/>
  <c r="Z66" i="86"/>
  <c r="AP38" i="86"/>
  <c r="Y38" i="86" a="1"/>
  <c r="Y38" i="86" s="1"/>
  <c r="X38" i="86" a="1"/>
  <c r="X38" i="86" s="1"/>
  <c r="AN38" i="86" s="1"/>
  <c r="Z38" i="86"/>
  <c r="AP13" i="86"/>
  <c r="Y13" i="86" a="1"/>
  <c r="Y13" i="86" s="1"/>
  <c r="X13" i="86" a="1"/>
  <c r="X13" i="86" s="1"/>
  <c r="AN13" i="86" s="1"/>
  <c r="Z13" i="86"/>
  <c r="AP190" i="84"/>
  <c r="Y190" i="84" a="1"/>
  <c r="Y190" i="84" s="1"/>
  <c r="X190" i="84" a="1"/>
  <c r="X190" i="84" s="1"/>
  <c r="AN190" i="84" s="1"/>
  <c r="Z190" i="84"/>
  <c r="Z195" i="84"/>
  <c r="AP195" i="84"/>
  <c r="Y195" i="84" a="1"/>
  <c r="Y195" i="84" s="1"/>
  <c r="X195" i="84" a="1"/>
  <c r="X195" i="84" s="1"/>
  <c r="AN195" i="84" s="1"/>
  <c r="AP176" i="84"/>
  <c r="Z176" i="84"/>
  <c r="X176" i="84" a="1"/>
  <c r="X176" i="84" s="1"/>
  <c r="AN176" i="84" s="1"/>
  <c r="Y176" i="84" a="1"/>
  <c r="Y176" i="84" s="1"/>
  <c r="Z143" i="84"/>
  <c r="AP143" i="84"/>
  <c r="Y143" i="84" a="1"/>
  <c r="Y143" i="84" s="1"/>
  <c r="X143" i="84" a="1"/>
  <c r="X143" i="84" s="1"/>
  <c r="AN143" i="84" s="1"/>
  <c r="AP138" i="84"/>
  <c r="Y138" i="84" a="1"/>
  <c r="Y138" i="84" s="1"/>
  <c r="X138" i="84" a="1"/>
  <c r="X138" i="84" s="1"/>
  <c r="AN138" i="84" s="1"/>
  <c r="Z138" i="84"/>
  <c r="AP122" i="84"/>
  <c r="Y122" i="84" a="1"/>
  <c r="Y122" i="84" s="1"/>
  <c r="X122" i="84" a="1"/>
  <c r="X122" i="84" s="1"/>
  <c r="AN122" i="84" s="1"/>
  <c r="Z122" i="84"/>
  <c r="AP145" i="84"/>
  <c r="Z145" i="84"/>
  <c r="X145" i="84" a="1"/>
  <c r="X145" i="84" s="1"/>
  <c r="AN145" i="84" s="1"/>
  <c r="Y145" i="84" a="1"/>
  <c r="Y145" i="84" s="1"/>
  <c r="AP127" i="84"/>
  <c r="Y127" i="84" a="1"/>
  <c r="Y127" i="84" s="1"/>
  <c r="X127" i="84" a="1"/>
  <c r="X127" i="84" s="1"/>
  <c r="AN127" i="84" s="1"/>
  <c r="Z127" i="84"/>
  <c r="AP111" i="84"/>
  <c r="Y111" i="84" a="1"/>
  <c r="Y111" i="84" s="1"/>
  <c r="X111" i="84" a="1"/>
  <c r="X111" i="84" s="1"/>
  <c r="AN111" i="84" s="1"/>
  <c r="Z111" i="84"/>
  <c r="AP95" i="84"/>
  <c r="Y95" i="84" a="1"/>
  <c r="Y95" i="84" s="1"/>
  <c r="X95" i="84" a="1"/>
  <c r="X95" i="84" s="1"/>
  <c r="AN95" i="84" s="1"/>
  <c r="Z95" i="84"/>
  <c r="Z104" i="84"/>
  <c r="AP104" i="84"/>
  <c r="Y104" i="84" a="1"/>
  <c r="Y104" i="84" s="1"/>
  <c r="X104" i="84" a="1"/>
  <c r="X104" i="84" s="1"/>
  <c r="AN104" i="84" s="1"/>
  <c r="AP73" i="84"/>
  <c r="Y73" i="84" a="1"/>
  <c r="Y73" i="84" s="1"/>
  <c r="X73" i="84" a="1"/>
  <c r="X73" i="84" s="1"/>
  <c r="AN73" i="84" s="1"/>
  <c r="Z73" i="84"/>
  <c r="AP98" i="84"/>
  <c r="Z98" i="84"/>
  <c r="X98" i="84" a="1"/>
  <c r="X98" i="84" s="1"/>
  <c r="AN98" i="84" s="1"/>
  <c r="Y98" i="84" a="1"/>
  <c r="Y98" i="84" s="1"/>
  <c r="AP40" i="86"/>
  <c r="Y40" i="86" a="1"/>
  <c r="Y40" i="86" s="1"/>
  <c r="X40" i="86" a="1"/>
  <c r="X40" i="86" s="1"/>
  <c r="AN40" i="86" s="1"/>
  <c r="Z40" i="86"/>
  <c r="AP24" i="86"/>
  <c r="Y24" i="86" a="1"/>
  <c r="Y24" i="86" s="1"/>
  <c r="X24" i="86" a="1"/>
  <c r="X24" i="86" s="1"/>
  <c r="AN24" i="86" s="1"/>
  <c r="Z24" i="86"/>
  <c r="AP15" i="86"/>
  <c r="Y15" i="86" a="1"/>
  <c r="Y15" i="86" s="1"/>
  <c r="X15" i="86" a="1"/>
  <c r="X15" i="86" s="1"/>
  <c r="AN15" i="86" s="1"/>
  <c r="Z15" i="86"/>
  <c r="AP23" i="86"/>
  <c r="Z23" i="86"/>
  <c r="X23" i="86" a="1"/>
  <c r="X23" i="86" s="1"/>
  <c r="AN23" i="86" s="1"/>
  <c r="Y23" i="86" a="1"/>
  <c r="Y23" i="86" s="1"/>
  <c r="AP16" i="86"/>
  <c r="Y16" i="86" a="1"/>
  <c r="Y16" i="86" s="1"/>
  <c r="X16" i="86" a="1"/>
  <c r="X16" i="86" s="1"/>
  <c r="AN16" i="86" s="1"/>
  <c r="Z16" i="86"/>
  <c r="AP205" i="84"/>
  <c r="Y205" i="84" a="1"/>
  <c r="Y205" i="84" s="1"/>
  <c r="X205" i="84" a="1"/>
  <c r="X205" i="84" s="1"/>
  <c r="AN205" i="84" s="1"/>
  <c r="Z205" i="84"/>
  <c r="AP192" i="84"/>
  <c r="Y192" i="84" a="1"/>
  <c r="Y192" i="84" s="1"/>
  <c r="X192" i="84" a="1"/>
  <c r="X192" i="84" s="1"/>
  <c r="AN192" i="84" s="1"/>
  <c r="Z192" i="84"/>
  <c r="AP202" i="84"/>
  <c r="Z202" i="84"/>
  <c r="X202" i="84" a="1"/>
  <c r="X202" i="84" s="1"/>
  <c r="AN202" i="84" s="1"/>
  <c r="Y202" i="84" a="1"/>
  <c r="Y202" i="84" s="1"/>
  <c r="AP199" i="84"/>
  <c r="Z199" i="84"/>
  <c r="X199" i="84" a="1"/>
  <c r="X199" i="84" s="1"/>
  <c r="AN199" i="84" s="1"/>
  <c r="Y199" i="84" a="1"/>
  <c r="Y199" i="84" s="1"/>
  <c r="AP179" i="84"/>
  <c r="Y179" i="84" a="1"/>
  <c r="Y179" i="84" s="1"/>
  <c r="X179" i="84" a="1"/>
  <c r="X179" i="84" s="1"/>
  <c r="AN179" i="84" s="1"/>
  <c r="Z179" i="84"/>
  <c r="AP180" i="84"/>
  <c r="Z180" i="84"/>
  <c r="X180" i="84" a="1"/>
  <c r="X180" i="84" s="1"/>
  <c r="AN180" i="84" s="1"/>
  <c r="Y180" i="84" a="1"/>
  <c r="Y180" i="84" s="1"/>
  <c r="AP160" i="84"/>
  <c r="Y160" i="84" a="1"/>
  <c r="Y160" i="84" s="1"/>
  <c r="X160" i="84" a="1"/>
  <c r="X160" i="84" s="1"/>
  <c r="AN160" i="84" s="1"/>
  <c r="Z160" i="84"/>
  <c r="AP144" i="84"/>
  <c r="Y144" i="84" a="1"/>
  <c r="Y144" i="84" s="1"/>
  <c r="X144" i="84" a="1"/>
  <c r="X144" i="84" s="1"/>
  <c r="AN144" i="84" s="1"/>
  <c r="Z144" i="84"/>
  <c r="AP136" i="84"/>
  <c r="Y136" i="84" a="1"/>
  <c r="Y136" i="84" s="1"/>
  <c r="X136" i="84" a="1"/>
  <c r="X136" i="84" s="1"/>
  <c r="AN136" i="84" s="1"/>
  <c r="Z136" i="84"/>
  <c r="AP120" i="84"/>
  <c r="Y120" i="84" a="1"/>
  <c r="Y120" i="84" s="1"/>
  <c r="X120" i="84" a="1"/>
  <c r="X120" i="84" s="1"/>
  <c r="AN120" i="84" s="1"/>
  <c r="Z120" i="84"/>
  <c r="AP141" i="84"/>
  <c r="Y141" i="84" a="1"/>
  <c r="Y141" i="84" s="1"/>
  <c r="X141" i="84" a="1"/>
  <c r="X141" i="84" s="1"/>
  <c r="AN141" i="84" s="1"/>
  <c r="Z141" i="84"/>
  <c r="AP125" i="84"/>
  <c r="Y125" i="84" a="1"/>
  <c r="Y125" i="84" s="1"/>
  <c r="X125" i="84" a="1"/>
  <c r="X125" i="84" s="1"/>
  <c r="AN125" i="84" s="1"/>
  <c r="Z125" i="84"/>
  <c r="AP109" i="84"/>
  <c r="Y109" i="84" a="1"/>
  <c r="Y109" i="84" s="1"/>
  <c r="X109" i="84" a="1"/>
  <c r="X109" i="84" s="1"/>
  <c r="AN109" i="84" s="1"/>
  <c r="Z109" i="84"/>
  <c r="AP93" i="84"/>
  <c r="Y93" i="84" a="1"/>
  <c r="Y93" i="84" s="1"/>
  <c r="Z93" i="84"/>
  <c r="X93" i="84" a="1"/>
  <c r="X93" i="84" s="1"/>
  <c r="AN93" i="84" s="1"/>
  <c r="Z100" i="84"/>
  <c r="AP100" i="84"/>
  <c r="X100" i="84" a="1"/>
  <c r="X100" i="84" s="1"/>
  <c r="AN100" i="84" s="1"/>
  <c r="Y100" i="84" a="1"/>
  <c r="Y100" i="84" s="1"/>
  <c r="AP71" i="84"/>
  <c r="Y71" i="84" a="1"/>
  <c r="Y71" i="84" s="1"/>
  <c r="Z71" i="84"/>
  <c r="X71" i="84" a="1"/>
  <c r="X71" i="84" s="1"/>
  <c r="AN71" i="84" s="1"/>
  <c r="AP94" i="84"/>
  <c r="Z94" i="84"/>
  <c r="Y94" i="84" a="1"/>
  <c r="Y94" i="84" s="1"/>
  <c r="X94" i="84" a="1"/>
  <c r="X94" i="84" s="1"/>
  <c r="AN94" i="84" s="1"/>
  <c r="AP78" i="84"/>
  <c r="Y78" i="84" a="1"/>
  <c r="Y78" i="84" s="1"/>
  <c r="X78" i="84" a="1"/>
  <c r="X78" i="84" s="1"/>
  <c r="AN78" i="84" s="1"/>
  <c r="Z78" i="84"/>
  <c r="AP65" i="84"/>
  <c r="Y65" i="84" a="1"/>
  <c r="Y65" i="84" s="1"/>
  <c r="X65" i="84" a="1"/>
  <c r="X65" i="84" s="1"/>
  <c r="AN65" i="84" s="1"/>
  <c r="Z65" i="84"/>
  <c r="AP54" i="84"/>
  <c r="Y54" i="84" a="1"/>
  <c r="Y54" i="84" s="1"/>
  <c r="X54" i="84" a="1"/>
  <c r="X54" i="84" s="1"/>
  <c r="AN54" i="84" s="1"/>
  <c r="Z54" i="84"/>
  <c r="AP38" i="84"/>
  <c r="Y38" i="84" a="1"/>
  <c r="Y38" i="84" s="1"/>
  <c r="X38" i="84" a="1"/>
  <c r="X38" i="84" s="1"/>
  <c r="AN38" i="84" s="1"/>
  <c r="Z38" i="84"/>
  <c r="Z39" i="84"/>
  <c r="AP39" i="84"/>
  <c r="Y39" i="84" a="1"/>
  <c r="Y39" i="84" s="1"/>
  <c r="X39" i="84" a="1"/>
  <c r="X39" i="84" s="1"/>
  <c r="AN39" i="84" s="1"/>
  <c r="AP29" i="84"/>
  <c r="Y29" i="84" a="1"/>
  <c r="Y29" i="84" s="1"/>
  <c r="X29" i="84" a="1"/>
  <c r="X29" i="84" s="1"/>
  <c r="AN29" i="84" s="1"/>
  <c r="Z29" i="84"/>
  <c r="AP13" i="84"/>
  <c r="Y13" i="84" a="1"/>
  <c r="Y13" i="84" s="1"/>
  <c r="X13" i="84" a="1"/>
  <c r="X13" i="84" s="1"/>
  <c r="AN13" i="84" s="1"/>
  <c r="Z13" i="84"/>
  <c r="AP26" i="84"/>
  <c r="Y26" i="84" a="1"/>
  <c r="Y26" i="84" s="1"/>
  <c r="X26" i="84" a="1"/>
  <c r="X26" i="84" s="1"/>
  <c r="AN26" i="84" s="1"/>
  <c r="Z26" i="84"/>
  <c r="AP206" i="82"/>
  <c r="Y206" i="82" a="1"/>
  <c r="Y206" i="82" s="1"/>
  <c r="Z206" i="82"/>
  <c r="X206" i="82" a="1"/>
  <c r="X206" i="82" s="1"/>
  <c r="AN206" i="82" s="1"/>
  <c r="AP200" i="82"/>
  <c r="Y200" i="82" a="1"/>
  <c r="Y200" i="82" s="1"/>
  <c r="Z200" i="82"/>
  <c r="X200" i="82" a="1"/>
  <c r="X200" i="82" s="1"/>
  <c r="AN200" i="82" s="1"/>
  <c r="AP190" i="82"/>
  <c r="Y190" i="82" a="1"/>
  <c r="Y190" i="82" s="1"/>
  <c r="Z190" i="82"/>
  <c r="X190" i="82" a="1"/>
  <c r="X190" i="82" s="1"/>
  <c r="AN190" i="82" s="1"/>
  <c r="AP191" i="82"/>
  <c r="Z191" i="82"/>
  <c r="Y191" i="82" a="1"/>
  <c r="Y191" i="82" s="1"/>
  <c r="X191" i="82" a="1"/>
  <c r="X191" i="82" s="1"/>
  <c r="AN191" i="82" s="1"/>
  <c r="AP185" i="82"/>
  <c r="Y185" i="82" a="1"/>
  <c r="Y185" i="82" s="1"/>
  <c r="Z185" i="82"/>
  <c r="X185" i="82" a="1"/>
  <c r="X185" i="82" s="1"/>
  <c r="AN185" i="82" s="1"/>
  <c r="AP169" i="82"/>
  <c r="Y169" i="82" a="1"/>
  <c r="Y169" i="82" s="1"/>
  <c r="Z169" i="82"/>
  <c r="X169" i="82" a="1"/>
  <c r="X169" i="82" s="1"/>
  <c r="AN169" i="82" s="1"/>
  <c r="AP172" i="82"/>
  <c r="Y172" i="82" a="1"/>
  <c r="Y172" i="82" s="1"/>
  <c r="Z172" i="82"/>
  <c r="X172" i="82" a="1"/>
  <c r="X172" i="82" s="1"/>
  <c r="AN172" i="82" s="1"/>
  <c r="AP156" i="82"/>
  <c r="Y156" i="82" a="1"/>
  <c r="Y156" i="82" s="1"/>
  <c r="Z156" i="82"/>
  <c r="X156" i="82" a="1"/>
  <c r="X156" i="82" s="1"/>
  <c r="AN156" i="82" s="1"/>
  <c r="AP140" i="82"/>
  <c r="Y140" i="82" a="1"/>
  <c r="Y140" i="82" s="1"/>
  <c r="Z140" i="82"/>
  <c r="X140" i="82" a="1"/>
  <c r="X140" i="82" s="1"/>
  <c r="AN140" i="82" s="1"/>
  <c r="AP124" i="82"/>
  <c r="Y124" i="82" a="1"/>
  <c r="Y124" i="82" s="1"/>
  <c r="Z124" i="82"/>
  <c r="X124" i="82" a="1"/>
  <c r="X124" i="82" s="1"/>
  <c r="AN124" i="82" s="1"/>
  <c r="AP143" i="82"/>
  <c r="Y143" i="82" a="1"/>
  <c r="Y143" i="82" s="1"/>
  <c r="Z143" i="82"/>
  <c r="X143" i="82" a="1"/>
  <c r="X143" i="82" s="1"/>
  <c r="AN143" i="82" s="1"/>
  <c r="AP127" i="82"/>
  <c r="Y127" i="82" a="1"/>
  <c r="Y127" i="82" s="1"/>
  <c r="Z127" i="82"/>
  <c r="X127" i="82" a="1"/>
  <c r="X127" i="82" s="1"/>
  <c r="AN127" i="82" s="1"/>
  <c r="AP110" i="82"/>
  <c r="Y110" i="82" a="1"/>
  <c r="Y110" i="82" s="1"/>
  <c r="Z110" i="82"/>
  <c r="X110" i="82" a="1"/>
  <c r="X110" i="82" s="1"/>
  <c r="AN110" i="82" s="1"/>
  <c r="AP94" i="82"/>
  <c r="Y94" i="82" a="1"/>
  <c r="Y94" i="82" s="1"/>
  <c r="Z94" i="82"/>
  <c r="X94" i="82" a="1"/>
  <c r="X94" i="82" s="1"/>
  <c r="AN94" i="82" s="1"/>
  <c r="AP115" i="82"/>
  <c r="Y115" i="82" a="1"/>
  <c r="Y115" i="82" s="1"/>
  <c r="Z115" i="82"/>
  <c r="X115" i="82" a="1"/>
  <c r="X115" i="82" s="1"/>
  <c r="AN115" i="82" s="1"/>
  <c r="AP99" i="82"/>
  <c r="Y99" i="82" a="1"/>
  <c r="Y99" i="82" s="1"/>
  <c r="Z99" i="82"/>
  <c r="X99" i="82" a="1"/>
  <c r="X99" i="82" s="1"/>
  <c r="AN99" i="82" s="1"/>
  <c r="AP82" i="82"/>
  <c r="Y82" i="82" a="1"/>
  <c r="Y82" i="82" s="1"/>
  <c r="Z82" i="82"/>
  <c r="X82" i="82" a="1"/>
  <c r="X82" i="82" s="1"/>
  <c r="AN82" i="82" s="1"/>
  <c r="AP67" i="82"/>
  <c r="Y67" i="82" a="1"/>
  <c r="Y67" i="82" s="1"/>
  <c r="Z67" i="82"/>
  <c r="X67" i="82" a="1"/>
  <c r="X67" i="82" s="1"/>
  <c r="AN67" i="82" s="1"/>
  <c r="AP58" i="82"/>
  <c r="Y58" i="82" a="1"/>
  <c r="Y58" i="82" s="1"/>
  <c r="Z58" i="82"/>
  <c r="X58" i="82" a="1"/>
  <c r="X58" i="82" s="1"/>
  <c r="AN58" i="82" s="1"/>
  <c r="AP42" i="82"/>
  <c r="Y42" i="82" a="1"/>
  <c r="Y42" i="82" s="1"/>
  <c r="Z42" i="82"/>
  <c r="X42" i="82" a="1"/>
  <c r="X42" i="82" s="1"/>
  <c r="AN42" i="82" s="1"/>
  <c r="AP26" i="82"/>
  <c r="Y26" i="82" a="1"/>
  <c r="Y26" i="82" s="1"/>
  <c r="Z26" i="82"/>
  <c r="X26" i="82" a="1"/>
  <c r="X26" i="82" s="1"/>
  <c r="AN26" i="82" s="1"/>
  <c r="AP77" i="82"/>
  <c r="Y77" i="82" a="1"/>
  <c r="Y77" i="82" s="1"/>
  <c r="Z77" i="82"/>
  <c r="X77" i="82" a="1"/>
  <c r="X77" i="82" s="1"/>
  <c r="AN77" i="82" s="1"/>
  <c r="AP53" i="82"/>
  <c r="Y53" i="82" a="1"/>
  <c r="Y53" i="82" s="1"/>
  <c r="Z53" i="82"/>
  <c r="X53" i="82" a="1"/>
  <c r="X53" i="82" s="1"/>
  <c r="AN53" i="82" s="1"/>
  <c r="AP37" i="82"/>
  <c r="Y37" i="82" a="1"/>
  <c r="Y37" i="82" s="1"/>
  <c r="Z37" i="82"/>
  <c r="X37" i="82" a="1"/>
  <c r="X37" i="82" s="1"/>
  <c r="AN37" i="82" s="1"/>
  <c r="AP14" i="82"/>
  <c r="Y14" i="82" a="1"/>
  <c r="Y14" i="82" s="1"/>
  <c r="Z14" i="82"/>
  <c r="X14" i="82" a="1"/>
  <c r="X14" i="82" s="1"/>
  <c r="AN14" i="82" s="1"/>
  <c r="AP203" i="80"/>
  <c r="Y203" i="80" a="1"/>
  <c r="Y203" i="80" s="1"/>
  <c r="Z203" i="80"/>
  <c r="X203" i="80" a="1"/>
  <c r="X203" i="80" s="1"/>
  <c r="AN203" i="80" s="1"/>
  <c r="AP151" i="86"/>
  <c r="Y151" i="86" a="1"/>
  <c r="Y151" i="86" s="1"/>
  <c r="X151" i="86" a="1"/>
  <c r="X151" i="86" s="1"/>
  <c r="AN151" i="86" s="1"/>
  <c r="Z151" i="86"/>
  <c r="AP94" i="86"/>
  <c r="Y94" i="86" a="1"/>
  <c r="Y94" i="86" s="1"/>
  <c r="X94" i="86" a="1"/>
  <c r="X94" i="86" s="1"/>
  <c r="AN94" i="86" s="1"/>
  <c r="Z94" i="86"/>
  <c r="AP153" i="86"/>
  <c r="Y153" i="86" a="1"/>
  <c r="Y153" i="86" s="1"/>
  <c r="X153" i="86" a="1"/>
  <c r="X153" i="86" s="1"/>
  <c r="AN153" i="86" s="1"/>
  <c r="Z153" i="86"/>
  <c r="AP96" i="86"/>
  <c r="Y96" i="86" a="1"/>
  <c r="Y96" i="86" s="1"/>
  <c r="X96" i="86" a="1"/>
  <c r="X96" i="86" s="1"/>
  <c r="AN96" i="86" s="1"/>
  <c r="Z96" i="86"/>
  <c r="AP170" i="86"/>
  <c r="Y170" i="86" a="1"/>
  <c r="Y170" i="86" s="1"/>
  <c r="X170" i="86" a="1"/>
  <c r="X170" i="86" s="1"/>
  <c r="AN170" i="86" s="1"/>
  <c r="Z170" i="86"/>
  <c r="AP56" i="86"/>
  <c r="Y56" i="86" a="1"/>
  <c r="Y56" i="86" s="1"/>
  <c r="X56" i="86" a="1"/>
  <c r="X56" i="86" s="1"/>
  <c r="AN56" i="86" s="1"/>
  <c r="Z56" i="86"/>
  <c r="AP185" i="84"/>
  <c r="Y185" i="84" a="1"/>
  <c r="Y185" i="84" s="1"/>
  <c r="X185" i="84" a="1"/>
  <c r="X185" i="84" s="1"/>
  <c r="AN185" i="84" s="1"/>
  <c r="Z185" i="84"/>
  <c r="AP166" i="84"/>
  <c r="Y166" i="84" a="1"/>
  <c r="Y166" i="84" s="1"/>
  <c r="X166" i="84" a="1"/>
  <c r="X166" i="84" s="1"/>
  <c r="AN166" i="84" s="1"/>
  <c r="Z166" i="84"/>
  <c r="AP118" i="84"/>
  <c r="Y118" i="84" a="1"/>
  <c r="Y118" i="84" s="1"/>
  <c r="X118" i="84" a="1"/>
  <c r="X118" i="84" s="1"/>
  <c r="AN118" i="84" s="1"/>
  <c r="Z118" i="84"/>
  <c r="AP123" i="84"/>
  <c r="Y123" i="84" a="1"/>
  <c r="Y123" i="84" s="1"/>
  <c r="X123" i="84" a="1"/>
  <c r="X123" i="84" s="1"/>
  <c r="AN123" i="84" s="1"/>
  <c r="Z123" i="84"/>
  <c r="AP91" i="84"/>
  <c r="Y91" i="84" a="1"/>
  <c r="Y91" i="84" s="1"/>
  <c r="X91" i="84" a="1"/>
  <c r="X91" i="84" s="1"/>
  <c r="AN91" i="84" s="1"/>
  <c r="Z91" i="84"/>
  <c r="AP36" i="86"/>
  <c r="Y36" i="86" a="1"/>
  <c r="Y36" i="86" s="1"/>
  <c r="X36" i="86" a="1"/>
  <c r="X36" i="86" s="1"/>
  <c r="AN36" i="86" s="1"/>
  <c r="Z36" i="86"/>
  <c r="AP11" i="86"/>
  <c r="Y11" i="86" a="1"/>
  <c r="Y11" i="86" s="1"/>
  <c r="X11" i="86" a="1"/>
  <c r="X11" i="86" s="1"/>
  <c r="AN11" i="86" s="1"/>
  <c r="Z11" i="86"/>
  <c r="Z191" i="84"/>
  <c r="AP191" i="84"/>
  <c r="Y191" i="84" a="1"/>
  <c r="Y191" i="84" s="1"/>
  <c r="X191" i="84" a="1"/>
  <c r="X191" i="84" s="1"/>
  <c r="AN191" i="84" s="1"/>
  <c r="AP197" i="84"/>
  <c r="X197" i="84" a="1"/>
  <c r="X197" i="84" s="1"/>
  <c r="AN197" i="84" s="1"/>
  <c r="Z197" i="84"/>
  <c r="Y197" i="84" a="1"/>
  <c r="Y197" i="84" s="1"/>
  <c r="Z178" i="84"/>
  <c r="AP178" i="84"/>
  <c r="Y178" i="84" a="1"/>
  <c r="Y178" i="84" s="1"/>
  <c r="X178" i="84" a="1"/>
  <c r="X178" i="84" s="1"/>
  <c r="AN178" i="84" s="1"/>
  <c r="AP172" i="84"/>
  <c r="Y172" i="84" a="1"/>
  <c r="Y172" i="84" s="1"/>
  <c r="X172" i="84" a="1"/>
  <c r="X172" i="84" s="1"/>
  <c r="AN172" i="84" s="1"/>
  <c r="Z172" i="84"/>
  <c r="AP116" i="84"/>
  <c r="Y116" i="84" a="1"/>
  <c r="Y116" i="84" s="1"/>
  <c r="X116" i="84" a="1"/>
  <c r="X116" i="84" s="1"/>
  <c r="AN116" i="84" s="1"/>
  <c r="Z116" i="84"/>
  <c r="AP121" i="84"/>
  <c r="Y121" i="84" a="1"/>
  <c r="Y121" i="84" s="1"/>
  <c r="X121" i="84" a="1"/>
  <c r="X121" i="84" s="1"/>
  <c r="AN121" i="84" s="1"/>
  <c r="Z121" i="84"/>
  <c r="AP89" i="84"/>
  <c r="Y89" i="84" a="1"/>
  <c r="Y89" i="84" s="1"/>
  <c r="Z89" i="84"/>
  <c r="X89" i="84" a="1"/>
  <c r="X89" i="84" s="1"/>
  <c r="AN89" i="84" s="1"/>
  <c r="AP83" i="84"/>
  <c r="Y83" i="84" a="1"/>
  <c r="Y83" i="84" s="1"/>
  <c r="Z83" i="84"/>
  <c r="X83" i="84" a="1"/>
  <c r="X83" i="84" s="1"/>
  <c r="AN83" i="84" s="1"/>
  <c r="AP63" i="84"/>
  <c r="Y63" i="84" a="1"/>
  <c r="Y63" i="84" s="1"/>
  <c r="X63" i="84" a="1"/>
  <c r="X63" i="84" s="1"/>
  <c r="AN63" i="84" s="1"/>
  <c r="Z63" i="84"/>
  <c r="AP34" i="84"/>
  <c r="Y34" i="84" a="1"/>
  <c r="Y34" i="84" s="1"/>
  <c r="X34" i="84" a="1"/>
  <c r="X34" i="84" s="1"/>
  <c r="AN34" i="84" s="1"/>
  <c r="Z34" i="84"/>
  <c r="Z31" i="84"/>
  <c r="AP31" i="84"/>
  <c r="Y31" i="84" a="1"/>
  <c r="Y31" i="84" s="1"/>
  <c r="X31" i="84" a="1"/>
  <c r="X31" i="84" s="1"/>
  <c r="AN31" i="84" s="1"/>
  <c r="AP22" i="84"/>
  <c r="Y22" i="84" a="1"/>
  <c r="Y22" i="84" s="1"/>
  <c r="X22" i="84" a="1"/>
  <c r="X22" i="84" s="1"/>
  <c r="AN22" i="84" s="1"/>
  <c r="Z22" i="84"/>
  <c r="AP196" i="82"/>
  <c r="Y196" i="82" a="1"/>
  <c r="Y196" i="82" s="1"/>
  <c r="Z196" i="82"/>
  <c r="X196" i="82" a="1"/>
  <c r="X196" i="82" s="1"/>
  <c r="AN196" i="82" s="1"/>
  <c r="AP186" i="82"/>
  <c r="Y186" i="82" a="1"/>
  <c r="Y186" i="82" s="1"/>
  <c r="Z186" i="82"/>
  <c r="X186" i="82" a="1"/>
  <c r="X186" i="82" s="1"/>
  <c r="AN186" i="82" s="1"/>
  <c r="AP181" i="82"/>
  <c r="Y181" i="82" a="1"/>
  <c r="Y181" i="82" s="1"/>
  <c r="Z181" i="82"/>
  <c r="X181" i="82" a="1"/>
  <c r="X181" i="82" s="1"/>
  <c r="AN181" i="82" s="1"/>
  <c r="AP168" i="82"/>
  <c r="Y168" i="82" a="1"/>
  <c r="Y168" i="82" s="1"/>
  <c r="Z168" i="82"/>
  <c r="X168" i="82" a="1"/>
  <c r="X168" i="82" s="1"/>
  <c r="AN168" i="82" s="1"/>
  <c r="AP136" i="82"/>
  <c r="Y136" i="82" a="1"/>
  <c r="Y136" i="82" s="1"/>
  <c r="Z136" i="82"/>
  <c r="X136" i="82" a="1"/>
  <c r="X136" i="82" s="1"/>
  <c r="AN136" i="82" s="1"/>
  <c r="AP139" i="82"/>
  <c r="Y139" i="82" a="1"/>
  <c r="Y139" i="82" s="1"/>
  <c r="Z139" i="82"/>
  <c r="X139" i="82" a="1"/>
  <c r="X139" i="82" s="1"/>
  <c r="AN139" i="82" s="1"/>
  <c r="AP106" i="82"/>
  <c r="Y106" i="82" a="1"/>
  <c r="Y106" i="82" s="1"/>
  <c r="Z106" i="82"/>
  <c r="X106" i="82" a="1"/>
  <c r="X106" i="82" s="1"/>
  <c r="AN106" i="82" s="1"/>
  <c r="AP111" i="82"/>
  <c r="Y111" i="82" a="1"/>
  <c r="Y111" i="82" s="1"/>
  <c r="Z111" i="82"/>
  <c r="X111" i="82" a="1"/>
  <c r="X111" i="82" s="1"/>
  <c r="AN111" i="82" s="1"/>
  <c r="AP78" i="82"/>
  <c r="Y78" i="82" a="1"/>
  <c r="Y78" i="82" s="1"/>
  <c r="Z78" i="82"/>
  <c r="X78" i="82" a="1"/>
  <c r="X78" i="82" s="1"/>
  <c r="AN78" i="82" s="1"/>
  <c r="AP54" i="82"/>
  <c r="Y54" i="82" a="1"/>
  <c r="Y54" i="82" s="1"/>
  <c r="Z54" i="82"/>
  <c r="X54" i="82" a="1"/>
  <c r="X54" i="82" s="1"/>
  <c r="AN54" i="82" s="1"/>
  <c r="AP22" i="82"/>
  <c r="Y22" i="82" a="1"/>
  <c r="Y22" i="82" s="1"/>
  <c r="Z22" i="82"/>
  <c r="X22" i="82" a="1"/>
  <c r="X22" i="82" s="1"/>
  <c r="AN22" i="82" s="1"/>
  <c r="AP49" i="82"/>
  <c r="Y49" i="82" a="1"/>
  <c r="Y49" i="82" s="1"/>
  <c r="Z49" i="82"/>
  <c r="X49" i="82" a="1"/>
  <c r="X49" i="82" s="1"/>
  <c r="AN49" i="82" s="1"/>
  <c r="AP194" i="80"/>
  <c r="Y194" i="80" a="1"/>
  <c r="Y194" i="80" s="1"/>
  <c r="Z194" i="80"/>
  <c r="X194" i="80" a="1"/>
  <c r="X194" i="80" s="1"/>
  <c r="AN194" i="80" s="1"/>
  <c r="AP182" i="80"/>
  <c r="Y182" i="80" a="1"/>
  <c r="Y182" i="80" s="1"/>
  <c r="Z182" i="80"/>
  <c r="X182" i="80" a="1"/>
  <c r="X182" i="80" s="1"/>
  <c r="AN182" i="80" s="1"/>
  <c r="AP185" i="80"/>
  <c r="Y185" i="80" a="1"/>
  <c r="Y185" i="80" s="1"/>
  <c r="Z185" i="80"/>
  <c r="X185" i="80" a="1"/>
  <c r="X185" i="80" s="1"/>
  <c r="AN185" i="80" s="1"/>
  <c r="AP172" i="80"/>
  <c r="Y172" i="80" a="1"/>
  <c r="Y172" i="80" s="1"/>
  <c r="Z172" i="80"/>
  <c r="X172" i="80" a="1"/>
  <c r="X172" i="80" s="1"/>
  <c r="AN172" i="80" s="1"/>
  <c r="AP178" i="80"/>
  <c r="Y178" i="80" a="1"/>
  <c r="Y178" i="80" s="1"/>
  <c r="Z178" i="80"/>
  <c r="X178" i="80" a="1"/>
  <c r="X178" i="80" s="1"/>
  <c r="AN178" i="80" s="1"/>
  <c r="AP159" i="80"/>
  <c r="Y159" i="80" a="1"/>
  <c r="Y159" i="80" s="1"/>
  <c r="Z159" i="80"/>
  <c r="X159" i="80" a="1"/>
  <c r="X159" i="80" s="1"/>
  <c r="AN159" i="80" s="1"/>
  <c r="AP143" i="80"/>
  <c r="Y143" i="80" a="1"/>
  <c r="Y143" i="80" s="1"/>
  <c r="Z143" i="80"/>
  <c r="X143" i="80" a="1"/>
  <c r="X143" i="80" s="1"/>
  <c r="AN143" i="80" s="1"/>
  <c r="AP127" i="80"/>
  <c r="Y127" i="80" a="1"/>
  <c r="Y127" i="80" s="1"/>
  <c r="Z127" i="80"/>
  <c r="X127" i="80" a="1"/>
  <c r="X127" i="80" s="1"/>
  <c r="AN127" i="80" s="1"/>
  <c r="AP144" i="80"/>
  <c r="Y144" i="80" a="1"/>
  <c r="Y144" i="80" s="1"/>
  <c r="Z144" i="80"/>
  <c r="X144" i="80" a="1"/>
  <c r="X144" i="80" s="1"/>
  <c r="AN144" i="80" s="1"/>
  <c r="AP76" i="84"/>
  <c r="Y76" i="84" a="1"/>
  <c r="Y76" i="84" s="1"/>
  <c r="Z76" i="84"/>
  <c r="X76" i="84" a="1"/>
  <c r="X76" i="84" s="1"/>
  <c r="AN76" i="84" s="1"/>
  <c r="AP64" i="84"/>
  <c r="Y64" i="84" a="1"/>
  <c r="Y64" i="84" s="1"/>
  <c r="Z64" i="84"/>
  <c r="X64" i="84" a="1"/>
  <c r="X64" i="84" s="1"/>
  <c r="AN64" i="84" s="1"/>
  <c r="AP52" i="84"/>
  <c r="Y52" i="84" a="1"/>
  <c r="Y52" i="84" s="1"/>
  <c r="Z52" i="84"/>
  <c r="X52" i="84" a="1"/>
  <c r="X52" i="84" s="1"/>
  <c r="AN52" i="84" s="1"/>
  <c r="AP36" i="84"/>
  <c r="Y36" i="84" a="1"/>
  <c r="Y36" i="84" s="1"/>
  <c r="Z36" i="84"/>
  <c r="X36" i="84" a="1"/>
  <c r="X36" i="84" s="1"/>
  <c r="AN36" i="84" s="1"/>
  <c r="Z35" i="84"/>
  <c r="AP35" i="84"/>
  <c r="X35" i="84" a="1"/>
  <c r="X35" i="84" s="1"/>
  <c r="AN35" i="84" s="1"/>
  <c r="Y35" i="84" a="1"/>
  <c r="Y35" i="84" s="1"/>
  <c r="AP27" i="84"/>
  <c r="Y27" i="84" a="1"/>
  <c r="Y27" i="84" s="1"/>
  <c r="Z27" i="84"/>
  <c r="X27" i="84" a="1"/>
  <c r="X27" i="84" s="1"/>
  <c r="AN27" i="84" s="1"/>
  <c r="AP11" i="84"/>
  <c r="Y11" i="84" a="1"/>
  <c r="Y11" i="84" s="1"/>
  <c r="Z11" i="84"/>
  <c r="X11" i="84" a="1"/>
  <c r="X11" i="84" s="1"/>
  <c r="AN11" i="84" s="1"/>
  <c r="AP53" i="84"/>
  <c r="Z53" i="84"/>
  <c r="Y53" i="84" a="1"/>
  <c r="Y53" i="84" s="1"/>
  <c r="X53" i="84" a="1"/>
  <c r="X53" i="84" s="1"/>
  <c r="AN53" i="84" s="1"/>
  <c r="AP24" i="84"/>
  <c r="Y24" i="84" a="1"/>
  <c r="Y24" i="84" s="1"/>
  <c r="Z24" i="84"/>
  <c r="X24" i="84" a="1"/>
  <c r="X24" i="84" s="1"/>
  <c r="AN24" i="84" s="1"/>
  <c r="AP204" i="82"/>
  <c r="Y204" i="82" a="1"/>
  <c r="Y204" i="82" s="1"/>
  <c r="Z204" i="82"/>
  <c r="X204" i="82" a="1"/>
  <c r="X204" i="82" s="1"/>
  <c r="AN204" i="82" s="1"/>
  <c r="AP198" i="82"/>
  <c r="Y198" i="82" a="1"/>
  <c r="Y198" i="82" s="1"/>
  <c r="Z198" i="82"/>
  <c r="X198" i="82" a="1"/>
  <c r="X198" i="82" s="1"/>
  <c r="AN198" i="82" s="1"/>
  <c r="AP188" i="82"/>
  <c r="Y188" i="82" a="1"/>
  <c r="Y188" i="82" s="1"/>
  <c r="Z188" i="82"/>
  <c r="X188" i="82" a="1"/>
  <c r="X188" i="82" s="1"/>
  <c r="AN188" i="82" s="1"/>
  <c r="AP183" i="82"/>
  <c r="Y183" i="82" a="1"/>
  <c r="Y183" i="82" s="1"/>
  <c r="Z183" i="82"/>
  <c r="X183" i="82" a="1"/>
  <c r="X183" i="82" s="1"/>
  <c r="AN183" i="82" s="1"/>
  <c r="AP167" i="82"/>
  <c r="Y167" i="82" a="1"/>
  <c r="Y167" i="82" s="1"/>
  <c r="Z167" i="82"/>
  <c r="X167" i="82" a="1"/>
  <c r="X167" i="82" s="1"/>
  <c r="AN167" i="82" s="1"/>
  <c r="AP170" i="82"/>
  <c r="Y170" i="82" a="1"/>
  <c r="Y170" i="82" s="1"/>
  <c r="Z170" i="82"/>
  <c r="X170" i="82" a="1"/>
  <c r="X170" i="82" s="1"/>
  <c r="AN170" i="82" s="1"/>
  <c r="AP154" i="82"/>
  <c r="Y154" i="82" a="1"/>
  <c r="Y154" i="82" s="1"/>
  <c r="Z154" i="82"/>
  <c r="X154" i="82" a="1"/>
  <c r="X154" i="82" s="1"/>
  <c r="AN154" i="82" s="1"/>
  <c r="AP138" i="82"/>
  <c r="Y138" i="82" a="1"/>
  <c r="Y138" i="82" s="1"/>
  <c r="Z138" i="82"/>
  <c r="X138" i="82" a="1"/>
  <c r="X138" i="82" s="1"/>
  <c r="AN138" i="82" s="1"/>
  <c r="AP122" i="82"/>
  <c r="Y122" i="82" a="1"/>
  <c r="Y122" i="82" s="1"/>
  <c r="Z122" i="82"/>
  <c r="X122" i="82" a="1"/>
  <c r="X122" i="82" s="1"/>
  <c r="AN122" i="82" s="1"/>
  <c r="AP141" i="82"/>
  <c r="Y141" i="82" a="1"/>
  <c r="Y141" i="82" s="1"/>
  <c r="Z141" i="82"/>
  <c r="X141" i="82" a="1"/>
  <c r="X141" i="82" s="1"/>
  <c r="AN141" i="82" s="1"/>
  <c r="AP125" i="82"/>
  <c r="Y125" i="82" a="1"/>
  <c r="Y125" i="82" s="1"/>
  <c r="Z125" i="82"/>
  <c r="X125" i="82" a="1"/>
  <c r="X125" i="82" s="1"/>
  <c r="AN125" i="82" s="1"/>
  <c r="AP108" i="82"/>
  <c r="Y108" i="82" a="1"/>
  <c r="Y108" i="82" s="1"/>
  <c r="Z108" i="82"/>
  <c r="X108" i="82" a="1"/>
  <c r="X108" i="82" s="1"/>
  <c r="AN108" i="82" s="1"/>
  <c r="AP92" i="82"/>
  <c r="Y92" i="82" a="1"/>
  <c r="Y92" i="82" s="1"/>
  <c r="Z92" i="82"/>
  <c r="X92" i="82" a="1"/>
  <c r="X92" i="82" s="1"/>
  <c r="AN92" i="82" s="1"/>
  <c r="AP113" i="82"/>
  <c r="Y113" i="82" a="1"/>
  <c r="Y113" i="82" s="1"/>
  <c r="Z113" i="82"/>
  <c r="X113" i="82" a="1"/>
  <c r="X113" i="82" s="1"/>
  <c r="AN113" i="82" s="1"/>
  <c r="AP97" i="82"/>
  <c r="Y97" i="82" a="1"/>
  <c r="Y97" i="82" s="1"/>
  <c r="Z97" i="82"/>
  <c r="X97" i="82" a="1"/>
  <c r="X97" i="82" s="1"/>
  <c r="AN97" i="82" s="1"/>
  <c r="AP80" i="82"/>
  <c r="Y80" i="82" a="1"/>
  <c r="Y80" i="82" s="1"/>
  <c r="Z80" i="82"/>
  <c r="X80" i="82" a="1"/>
  <c r="X80" i="82" s="1"/>
  <c r="AN80" i="82" s="1"/>
  <c r="AP66" i="82"/>
  <c r="Y66" i="82" a="1"/>
  <c r="Y66" i="82" s="1"/>
  <c r="Z66" i="82"/>
  <c r="X66" i="82" a="1"/>
  <c r="X66" i="82" s="1"/>
  <c r="AN66" i="82" s="1"/>
  <c r="AP56" i="82"/>
  <c r="Y56" i="82" a="1"/>
  <c r="Y56" i="82" s="1"/>
  <c r="Z56" i="82"/>
  <c r="X56" i="82" a="1"/>
  <c r="X56" i="82" s="1"/>
  <c r="AN56" i="82" s="1"/>
  <c r="AP40" i="82"/>
  <c r="Y40" i="82" a="1"/>
  <c r="Y40" i="82" s="1"/>
  <c r="Z40" i="82"/>
  <c r="X40" i="82" a="1"/>
  <c r="X40" i="82" s="1"/>
  <c r="AN40" i="82" s="1"/>
  <c r="AP24" i="82"/>
  <c r="Y24" i="82" a="1"/>
  <c r="Y24" i="82" s="1"/>
  <c r="Z24" i="82"/>
  <c r="X24" i="82" a="1"/>
  <c r="X24" i="82" s="1"/>
  <c r="AN24" i="82" s="1"/>
  <c r="AP75" i="82"/>
  <c r="Y75" i="82" a="1"/>
  <c r="Y75" i="82" s="1"/>
  <c r="Z75" i="82"/>
  <c r="X75" i="82" a="1"/>
  <c r="X75" i="82" s="1"/>
  <c r="AN75" i="82" s="1"/>
  <c r="AP51" i="82"/>
  <c r="Y51" i="82" a="1"/>
  <c r="Y51" i="82" s="1"/>
  <c r="Z51" i="82"/>
  <c r="X51" i="82" a="1"/>
  <c r="X51" i="82" s="1"/>
  <c r="AN51" i="82" s="1"/>
  <c r="AP35" i="82"/>
  <c r="Y35" i="82" a="1"/>
  <c r="Y35" i="82" s="1"/>
  <c r="Z35" i="82"/>
  <c r="X35" i="82" a="1"/>
  <c r="X35" i="82" s="1"/>
  <c r="AN35" i="82" s="1"/>
  <c r="AP12" i="82"/>
  <c r="Y12" i="82" a="1"/>
  <c r="Y12" i="82" s="1"/>
  <c r="Z12" i="82"/>
  <c r="X12" i="82" a="1"/>
  <c r="X12" i="82" s="1"/>
  <c r="AN12" i="82" s="1"/>
  <c r="AP208" i="80"/>
  <c r="Y208" i="80" a="1"/>
  <c r="Y208" i="80" s="1"/>
  <c r="Z208" i="80"/>
  <c r="X208" i="80" a="1"/>
  <c r="X208" i="80" s="1"/>
  <c r="AN208" i="80" s="1"/>
  <c r="AP201" i="80"/>
  <c r="Z201" i="80"/>
  <c r="Y201" i="80" a="1"/>
  <c r="Y201" i="80" s="1"/>
  <c r="X201" i="80" a="1"/>
  <c r="X201" i="80" s="1"/>
  <c r="AN201" i="80" s="1"/>
  <c r="AP180" i="80"/>
  <c r="Y180" i="80" a="1"/>
  <c r="Y180" i="80" s="1"/>
  <c r="Z180" i="80"/>
  <c r="X180" i="80" a="1"/>
  <c r="X180" i="80" s="1"/>
  <c r="AN180" i="80" s="1"/>
  <c r="AP183" i="80"/>
  <c r="Y183" i="80" a="1"/>
  <c r="Y183" i="80" s="1"/>
  <c r="Z183" i="80"/>
  <c r="X183" i="80" a="1"/>
  <c r="X183" i="80" s="1"/>
  <c r="AN183" i="80" s="1"/>
  <c r="Z176" i="80"/>
  <c r="AP176" i="80"/>
  <c r="X176" i="80" a="1"/>
  <c r="X176" i="80" s="1"/>
  <c r="AN176" i="80" s="1"/>
  <c r="Y176" i="80" a="1"/>
  <c r="Y176" i="80" s="1"/>
  <c r="AP170" i="80"/>
  <c r="Y170" i="80" a="1"/>
  <c r="Y170" i="80" s="1"/>
  <c r="Z170" i="80"/>
  <c r="X170" i="80" a="1"/>
  <c r="X170" i="80" s="1"/>
  <c r="AN170" i="80" s="1"/>
  <c r="AP173" i="80"/>
  <c r="Y173" i="80" a="1"/>
  <c r="Y173" i="80" s="1"/>
  <c r="Z173" i="80"/>
  <c r="X173" i="80" a="1"/>
  <c r="X173" i="80" s="1"/>
  <c r="AN173" i="80" s="1"/>
  <c r="AP157" i="80"/>
  <c r="Y157" i="80" a="1"/>
  <c r="Y157" i="80" s="1"/>
  <c r="Z157" i="80"/>
  <c r="X157" i="80" a="1"/>
  <c r="X157" i="80" s="1"/>
  <c r="AN157" i="80" s="1"/>
  <c r="AP141" i="80"/>
  <c r="Y141" i="80" a="1"/>
  <c r="Y141" i="80" s="1"/>
  <c r="Z141" i="80"/>
  <c r="X141" i="80" a="1"/>
  <c r="X141" i="80" s="1"/>
  <c r="AN141" i="80" s="1"/>
  <c r="AP125" i="80"/>
  <c r="Y125" i="80" a="1"/>
  <c r="Y125" i="80" s="1"/>
  <c r="Z125" i="80"/>
  <c r="X125" i="80" a="1"/>
  <c r="X125" i="80" s="1"/>
  <c r="AN125" i="80" s="1"/>
  <c r="AP142" i="80"/>
  <c r="Y142" i="80" a="1"/>
  <c r="Y142" i="80" s="1"/>
  <c r="Z142" i="80"/>
  <c r="X142" i="80" a="1"/>
  <c r="X142" i="80" s="1"/>
  <c r="AN142" i="80" s="1"/>
  <c r="AP132" i="80"/>
  <c r="Y132" i="80" a="1"/>
  <c r="Y132" i="80" s="1"/>
  <c r="Z132" i="80"/>
  <c r="X132" i="80" a="1"/>
  <c r="X132" i="80" s="1"/>
  <c r="AN132" i="80" s="1"/>
  <c r="AP117" i="80"/>
  <c r="Y117" i="80" a="1"/>
  <c r="Y117" i="80" s="1"/>
  <c r="Z117" i="80"/>
  <c r="X117" i="80" a="1"/>
  <c r="X117" i="80" s="1"/>
  <c r="AN117" i="80" s="1"/>
  <c r="AP101" i="80"/>
  <c r="Y101" i="80" a="1"/>
  <c r="Y101" i="80" s="1"/>
  <c r="Z101" i="80"/>
  <c r="X101" i="80" a="1"/>
  <c r="X101" i="80" s="1"/>
  <c r="AN101" i="80" s="1"/>
  <c r="AP122" i="80"/>
  <c r="Y122" i="80" a="1"/>
  <c r="Y122" i="80" s="1"/>
  <c r="Z122" i="80"/>
  <c r="X122" i="80" a="1"/>
  <c r="X122" i="80" s="1"/>
  <c r="AN122" i="80" s="1"/>
  <c r="AP106" i="80"/>
  <c r="Y106" i="80" a="1"/>
  <c r="Y106" i="80" s="1"/>
  <c r="Z106" i="80"/>
  <c r="X106" i="80" a="1"/>
  <c r="X106" i="80" s="1"/>
  <c r="AN106" i="80" s="1"/>
  <c r="AP90" i="80"/>
  <c r="Y90" i="80" a="1"/>
  <c r="Y90" i="80" s="1"/>
  <c r="Z90" i="80"/>
  <c r="X90" i="80" a="1"/>
  <c r="X90" i="80" s="1"/>
  <c r="AN90" i="80" s="1"/>
  <c r="AP68" i="80"/>
  <c r="Y68" i="80" a="1"/>
  <c r="Y68" i="80" s="1"/>
  <c r="Z68" i="80"/>
  <c r="X68" i="80" a="1"/>
  <c r="X68" i="80" s="1"/>
  <c r="AN68" i="80" s="1"/>
  <c r="AP45" i="80"/>
  <c r="Y45" i="80" a="1"/>
  <c r="Y45" i="80" s="1"/>
  <c r="Z45" i="80"/>
  <c r="X45" i="80" a="1"/>
  <c r="X45" i="80" s="1"/>
  <c r="AN45" i="80" s="1"/>
  <c r="AP82" i="80"/>
  <c r="Y82" i="80" a="1"/>
  <c r="Y82" i="80" s="1"/>
  <c r="Z82" i="80"/>
  <c r="X82" i="80" a="1"/>
  <c r="X82" i="80" s="1"/>
  <c r="AN82" i="80" s="1"/>
  <c r="AP67" i="80"/>
  <c r="Y67" i="80" a="1"/>
  <c r="Y67" i="80" s="1"/>
  <c r="Z67" i="80"/>
  <c r="X67" i="80" a="1"/>
  <c r="X67" i="80" s="1"/>
  <c r="AN67" i="80" s="1"/>
  <c r="AP58" i="80"/>
  <c r="Y58" i="80" a="1"/>
  <c r="Y58" i="80" s="1"/>
  <c r="Z58" i="80"/>
  <c r="X58" i="80" a="1"/>
  <c r="X58" i="80" s="1"/>
  <c r="AN58" i="80" s="1"/>
  <c r="AP42" i="80"/>
  <c r="Y42" i="80" a="1"/>
  <c r="Y42" i="80" s="1"/>
  <c r="Z42" i="80"/>
  <c r="X42" i="80" a="1"/>
  <c r="X42" i="80" s="1"/>
  <c r="AN42" i="80" s="1"/>
  <c r="AP26" i="80"/>
  <c r="Y26" i="80" a="1"/>
  <c r="Y26" i="80" s="1"/>
  <c r="Z26" i="80"/>
  <c r="X26" i="80" a="1"/>
  <c r="X26" i="80" s="1"/>
  <c r="AN26" i="80" s="1"/>
  <c r="Z21" i="80"/>
  <c r="AP21" i="80"/>
  <c r="X21" i="80" a="1"/>
  <c r="X21" i="80" s="1"/>
  <c r="AN21" i="80" s="1"/>
  <c r="Y21" i="80" a="1"/>
  <c r="Y21" i="80" s="1"/>
  <c r="AP14" i="80"/>
  <c r="Y14" i="80" a="1"/>
  <c r="Y14" i="80" s="1"/>
  <c r="Z14" i="80"/>
  <c r="X14" i="80" a="1"/>
  <c r="X14" i="80" s="1"/>
  <c r="AN14" i="80" s="1"/>
  <c r="AP35" i="80"/>
  <c r="Z35" i="80"/>
  <c r="Y35" i="80" a="1"/>
  <c r="Y35" i="80" s="1"/>
  <c r="X35" i="80" a="1"/>
  <c r="X35" i="80" s="1"/>
  <c r="AN35" i="80" s="1"/>
  <c r="AP11" i="80"/>
  <c r="Y11" i="80" a="1"/>
  <c r="Y11" i="80" s="1"/>
  <c r="Z11" i="80"/>
  <c r="X11" i="80" a="1"/>
  <c r="X11" i="80" s="1"/>
  <c r="AN11" i="80" s="1"/>
  <c r="AP202" i="78"/>
  <c r="Y202" i="78" a="1"/>
  <c r="Y202" i="78" s="1"/>
  <c r="Z202" i="78"/>
  <c r="X202" i="78" a="1"/>
  <c r="X202" i="78" s="1"/>
  <c r="AN202" i="78" s="1"/>
  <c r="AP195" i="78"/>
  <c r="Y195" i="78" a="1"/>
  <c r="Y195" i="78" s="1"/>
  <c r="Z195" i="78"/>
  <c r="X195" i="78" a="1"/>
  <c r="X195" i="78" s="1"/>
  <c r="AN195" i="78" s="1"/>
  <c r="AP180" i="78"/>
  <c r="Y180" i="78" a="1"/>
  <c r="Y180" i="78" s="1"/>
  <c r="Z180" i="78"/>
  <c r="X180" i="78" a="1"/>
  <c r="X180" i="78" s="1"/>
  <c r="AN180" i="78" s="1"/>
  <c r="AP179" i="78"/>
  <c r="Y179" i="78" a="1"/>
  <c r="Y179" i="78" s="1"/>
  <c r="Z179" i="78"/>
  <c r="X179" i="78" a="1"/>
  <c r="X179" i="78" s="1"/>
  <c r="AN179" i="78" s="1"/>
  <c r="AP168" i="78"/>
  <c r="Y168" i="78" a="1"/>
  <c r="Y168" i="78" s="1"/>
  <c r="Z168" i="78"/>
  <c r="X168" i="78" a="1"/>
  <c r="X168" i="78" s="1"/>
  <c r="AN168" i="78" s="1"/>
  <c r="AP167" i="78"/>
  <c r="Y167" i="78" a="1"/>
  <c r="Y167" i="78" s="1"/>
  <c r="Z167" i="78"/>
  <c r="X167" i="78" a="1"/>
  <c r="X167" i="78" s="1"/>
  <c r="AN167" i="78" s="1"/>
  <c r="AP145" i="78"/>
  <c r="Y145" i="78" a="1"/>
  <c r="Y145" i="78" s="1"/>
  <c r="Z145" i="78"/>
  <c r="X145" i="78" a="1"/>
  <c r="X145" i="78" s="1"/>
  <c r="AN145" i="78" s="1"/>
  <c r="AP129" i="78"/>
  <c r="Y129" i="78" a="1"/>
  <c r="Y129" i="78" s="1"/>
  <c r="Z129" i="78"/>
  <c r="X129" i="78" a="1"/>
  <c r="X129" i="78" s="1"/>
  <c r="AN129" i="78" s="1"/>
  <c r="AP152" i="78"/>
  <c r="Y152" i="78" a="1"/>
  <c r="Y152" i="78" s="1"/>
  <c r="Z152" i="78"/>
  <c r="X152" i="78" a="1"/>
  <c r="X152" i="78" s="1"/>
  <c r="AN152" i="78" s="1"/>
  <c r="AP136" i="78"/>
  <c r="Y136" i="78" a="1"/>
  <c r="Y136" i="78" s="1"/>
  <c r="Z136" i="78"/>
  <c r="X136" i="78" a="1"/>
  <c r="X136" i="78" s="1"/>
  <c r="AN136" i="78" s="1"/>
  <c r="AP115" i="78"/>
  <c r="Y115" i="78" a="1"/>
  <c r="Y115" i="78" s="1"/>
  <c r="Z115" i="78"/>
  <c r="X115" i="78" a="1"/>
  <c r="X115" i="78" s="1"/>
  <c r="AN115" i="78" s="1"/>
  <c r="AP99" i="78"/>
  <c r="Y99" i="78" a="1"/>
  <c r="Y99" i="78" s="1"/>
  <c r="Z99" i="78"/>
  <c r="X99" i="78" a="1"/>
  <c r="X99" i="78" s="1"/>
  <c r="AN99" i="78" s="1"/>
  <c r="AP123" i="78"/>
  <c r="Y123" i="78" a="1"/>
  <c r="Y123" i="78" s="1"/>
  <c r="Z123" i="78"/>
  <c r="X123" i="78" a="1"/>
  <c r="X123" i="78" s="1"/>
  <c r="AN123" i="78" s="1"/>
  <c r="AP112" i="78"/>
  <c r="Y112" i="78" a="1"/>
  <c r="Y112" i="78" s="1"/>
  <c r="Z112" i="78"/>
  <c r="X112" i="78" a="1"/>
  <c r="X112" i="78" s="1"/>
  <c r="AN112" i="78" s="1"/>
  <c r="AP96" i="78"/>
  <c r="Y96" i="78" a="1"/>
  <c r="Y96" i="78" s="1"/>
  <c r="Z96" i="78"/>
  <c r="X96" i="78" a="1"/>
  <c r="X96" i="78" s="1"/>
  <c r="AN96" i="78" s="1"/>
  <c r="AP85" i="78"/>
  <c r="Y85" i="78" a="1"/>
  <c r="Y85" i="78" s="1"/>
  <c r="Z85" i="78"/>
  <c r="X85" i="78" a="1"/>
  <c r="X85" i="78" s="1"/>
  <c r="AN85" i="78" s="1"/>
  <c r="AP68" i="78"/>
  <c r="Y68" i="78" a="1"/>
  <c r="Y68" i="78" s="1"/>
  <c r="Z68" i="78"/>
  <c r="X68" i="78" a="1"/>
  <c r="X68" i="78" s="1"/>
  <c r="AN68" i="78" s="1"/>
  <c r="AP45" i="78"/>
  <c r="Y45" i="78" a="1"/>
  <c r="Y45" i="78" s="1"/>
  <c r="Z45" i="78"/>
  <c r="X45" i="78" a="1"/>
  <c r="X45" i="78" s="1"/>
  <c r="AN45" i="78" s="1"/>
  <c r="AP88" i="78"/>
  <c r="Y88" i="78" a="1"/>
  <c r="Y88" i="78" s="1"/>
  <c r="Z88" i="78"/>
  <c r="X88" i="78" a="1"/>
  <c r="X88" i="78" s="1"/>
  <c r="AN88" i="78" s="1"/>
  <c r="AP72" i="78"/>
  <c r="Y72" i="78" a="1"/>
  <c r="Y72" i="78" s="1"/>
  <c r="Z72" i="78"/>
  <c r="X72" i="78" a="1"/>
  <c r="X72" i="78" s="1"/>
  <c r="AN72" i="78" s="1"/>
  <c r="AP62" i="78"/>
  <c r="Y62" i="78" a="1"/>
  <c r="Y62" i="78" s="1"/>
  <c r="Z62" i="78"/>
  <c r="X62" i="78" a="1"/>
  <c r="X62" i="78" s="1"/>
  <c r="AN62" i="78" s="1"/>
  <c r="AP48" i="78"/>
  <c r="Y48" i="78" a="1"/>
  <c r="Y48" i="78" s="1"/>
  <c r="Z48" i="78"/>
  <c r="X48" i="78" a="1"/>
  <c r="X48" i="78" s="1"/>
  <c r="AN48" i="78" s="1"/>
  <c r="AP32" i="78"/>
  <c r="Y32" i="78" a="1"/>
  <c r="Y32" i="78" s="1"/>
  <c r="Z32" i="78"/>
  <c r="X32" i="78" a="1"/>
  <c r="X32" i="78" s="1"/>
  <c r="AN32" i="78" s="1"/>
  <c r="Z33" i="78"/>
  <c r="AP33" i="78"/>
  <c r="X33" i="78" a="1"/>
  <c r="X33" i="78" s="1"/>
  <c r="AN33" i="78" s="1"/>
  <c r="Y33" i="78" a="1"/>
  <c r="Y33" i="78" s="1"/>
  <c r="AP22" i="78"/>
  <c r="Y22" i="78" a="1"/>
  <c r="Y22" i="78" s="1"/>
  <c r="Z22" i="78"/>
  <c r="X22" i="78" a="1"/>
  <c r="X22" i="78" s="1"/>
  <c r="AN22" i="78" s="1"/>
  <c r="AP15" i="78"/>
  <c r="Y15" i="78" a="1"/>
  <c r="Y15" i="78" s="1"/>
  <c r="Z15" i="78"/>
  <c r="X15" i="78" a="1"/>
  <c r="X15" i="78" s="1"/>
  <c r="AN15" i="78" s="1"/>
  <c r="AP206" i="76"/>
  <c r="Y206" i="76" a="1"/>
  <c r="Y206" i="76" s="1"/>
  <c r="Z206" i="76"/>
  <c r="X206" i="76" a="1"/>
  <c r="X206" i="76" s="1"/>
  <c r="AN206" i="76" s="1"/>
  <c r="AP200" i="76"/>
  <c r="Y200" i="76" a="1"/>
  <c r="Y200" i="76" s="1"/>
  <c r="Z200" i="76"/>
  <c r="X200" i="76" a="1"/>
  <c r="X200" i="76" s="1"/>
  <c r="AN200" i="76" s="1"/>
  <c r="AP126" i="80"/>
  <c r="Y126" i="80" a="1"/>
  <c r="Y126" i="80" s="1"/>
  <c r="Z126" i="80"/>
  <c r="X126" i="80" a="1"/>
  <c r="X126" i="80" s="1"/>
  <c r="AN126" i="80" s="1"/>
  <c r="AP111" i="80"/>
  <c r="Y111" i="80" a="1"/>
  <c r="Y111" i="80" s="1"/>
  <c r="Z111" i="80"/>
  <c r="X111" i="80" a="1"/>
  <c r="X111" i="80" s="1"/>
  <c r="AN111" i="80" s="1"/>
  <c r="AP95" i="80"/>
  <c r="Y95" i="80" a="1"/>
  <c r="Y95" i="80" s="1"/>
  <c r="Z95" i="80"/>
  <c r="X95" i="80" a="1"/>
  <c r="X95" i="80" s="1"/>
  <c r="AN95" i="80" s="1"/>
  <c r="AP116" i="80"/>
  <c r="Y116" i="80" a="1"/>
  <c r="Y116" i="80" s="1"/>
  <c r="Z116" i="80"/>
  <c r="X116" i="80" a="1"/>
  <c r="X116" i="80" s="1"/>
  <c r="AN116" i="80" s="1"/>
  <c r="AP100" i="80"/>
  <c r="Y100" i="80" a="1"/>
  <c r="Y100" i="80" s="1"/>
  <c r="Z100" i="80"/>
  <c r="X100" i="80" a="1"/>
  <c r="X100" i="80" s="1"/>
  <c r="AN100" i="80" s="1"/>
  <c r="AP85" i="80"/>
  <c r="X85" i="80" a="1"/>
  <c r="X85" i="80" s="1"/>
  <c r="AN85" i="80" s="1"/>
  <c r="Z85" i="80"/>
  <c r="Y85" i="80" a="1"/>
  <c r="Y85" i="80" s="1"/>
  <c r="AP79" i="80"/>
  <c r="Y79" i="80" a="1"/>
  <c r="Y79" i="80" s="1"/>
  <c r="Z79" i="80"/>
  <c r="X79" i="80" a="1"/>
  <c r="X79" i="80" s="1"/>
  <c r="AN79" i="80" s="1"/>
  <c r="AP55" i="80"/>
  <c r="Y55" i="80" a="1"/>
  <c r="Y55" i="80" s="1"/>
  <c r="Z55" i="80"/>
  <c r="X55" i="80" a="1"/>
  <c r="X55" i="80" s="1"/>
  <c r="AN55" i="80" s="1"/>
  <c r="AP39" i="80"/>
  <c r="Y39" i="80" a="1"/>
  <c r="Y39" i="80" s="1"/>
  <c r="Z39" i="80"/>
  <c r="X39" i="80" a="1"/>
  <c r="X39" i="80" s="1"/>
  <c r="AN39" i="80" s="1"/>
  <c r="AP76" i="80"/>
  <c r="Y76" i="80" a="1"/>
  <c r="Y76" i="80" s="1"/>
  <c r="Z76" i="80"/>
  <c r="X76" i="80" a="1"/>
  <c r="X76" i="80" s="1"/>
  <c r="AN76" i="80" s="1"/>
  <c r="AP64" i="80"/>
  <c r="Y64" i="80" a="1"/>
  <c r="Y64" i="80" s="1"/>
  <c r="Z64" i="80"/>
  <c r="X64" i="80" a="1"/>
  <c r="X64" i="80" s="1"/>
  <c r="AN64" i="80" s="1"/>
  <c r="AP52" i="80"/>
  <c r="Y52" i="80" a="1"/>
  <c r="Y52" i="80" s="1"/>
  <c r="Z52" i="80"/>
  <c r="X52" i="80" a="1"/>
  <c r="X52" i="80" s="1"/>
  <c r="AN52" i="80" s="1"/>
  <c r="AP36" i="80"/>
  <c r="Y36" i="80" a="1"/>
  <c r="Y36" i="80" s="1"/>
  <c r="Z36" i="80"/>
  <c r="X36" i="80" a="1"/>
  <c r="X36" i="80" s="1"/>
  <c r="AN36" i="80" s="1"/>
  <c r="AP20" i="80"/>
  <c r="Y20" i="80" a="1"/>
  <c r="Y20" i="80" s="1"/>
  <c r="Z20" i="80"/>
  <c r="X20" i="80" a="1"/>
  <c r="X20" i="80" s="1"/>
  <c r="AN20" i="80" s="1"/>
  <c r="AP23" i="80"/>
  <c r="Z23" i="80"/>
  <c r="Y23" i="80" a="1"/>
  <c r="Y23" i="80" s="1"/>
  <c r="X23" i="80" a="1"/>
  <c r="X23" i="80" s="1"/>
  <c r="AN23" i="80" s="1"/>
  <c r="AP205" i="78"/>
  <c r="Y205" i="78" a="1"/>
  <c r="Y205" i="78" s="1"/>
  <c r="Z205" i="78"/>
  <c r="X205" i="78" a="1"/>
  <c r="X205" i="78" s="1"/>
  <c r="AN205" i="78" s="1"/>
  <c r="AP196" i="78"/>
  <c r="Y196" i="78" a="1"/>
  <c r="Y196" i="78" s="1"/>
  <c r="Z196" i="78"/>
  <c r="X196" i="78" a="1"/>
  <c r="X196" i="78" s="1"/>
  <c r="AN196" i="78" s="1"/>
  <c r="AP190" i="78"/>
  <c r="Y190" i="78" a="1"/>
  <c r="Y190" i="78" s="1"/>
  <c r="Z190" i="78"/>
  <c r="X190" i="78" a="1"/>
  <c r="X190" i="78" s="1"/>
  <c r="AN190" i="78" s="1"/>
  <c r="AP189" i="78"/>
  <c r="Y189" i="78" a="1"/>
  <c r="Y189" i="78" s="1"/>
  <c r="Z189" i="78"/>
  <c r="X189" i="78" a="1"/>
  <c r="X189" i="78" s="1"/>
  <c r="AN189" i="78" s="1"/>
  <c r="AP162" i="78"/>
  <c r="Y162" i="78" a="1"/>
  <c r="Y162" i="78" s="1"/>
  <c r="Z162" i="78"/>
  <c r="X162" i="78" a="1"/>
  <c r="X162" i="78" s="1"/>
  <c r="AN162" i="78" s="1"/>
  <c r="AP161" i="78"/>
  <c r="Y161" i="78" a="1"/>
  <c r="Y161" i="78" s="1"/>
  <c r="Z161" i="78"/>
  <c r="X161" i="78" a="1"/>
  <c r="X161" i="78" s="1"/>
  <c r="AN161" i="78" s="1"/>
  <c r="AP155" i="78"/>
  <c r="Y155" i="78" a="1"/>
  <c r="Y155" i="78" s="1"/>
  <c r="Z155" i="78"/>
  <c r="X155" i="78" a="1"/>
  <c r="X155" i="78" s="1"/>
  <c r="AN155" i="78" s="1"/>
  <c r="AP139" i="78"/>
  <c r="Y139" i="78" a="1"/>
  <c r="Y139" i="78" s="1"/>
  <c r="Z139" i="78"/>
  <c r="X139" i="78" a="1"/>
  <c r="X139" i="78" s="1"/>
  <c r="AN139" i="78" s="1"/>
  <c r="AP157" i="78"/>
  <c r="Y157" i="78" a="1"/>
  <c r="Y157" i="78" s="1"/>
  <c r="Z157" i="78"/>
  <c r="X157" i="78" a="1"/>
  <c r="X157" i="78" s="1"/>
  <c r="AN157" i="78" s="1"/>
  <c r="AP146" i="78"/>
  <c r="Y146" i="78" a="1"/>
  <c r="Y146" i="78" s="1"/>
  <c r="Z146" i="78"/>
  <c r="X146" i="78" a="1"/>
  <c r="X146" i="78" s="1"/>
  <c r="AN146" i="78" s="1"/>
  <c r="AP130" i="78"/>
  <c r="Y130" i="78" a="1"/>
  <c r="Y130" i="78" s="1"/>
  <c r="Z130" i="78"/>
  <c r="X130" i="78" a="1"/>
  <c r="X130" i="78" s="1"/>
  <c r="AN130" i="78" s="1"/>
  <c r="AP109" i="78"/>
  <c r="Y109" i="78" a="1"/>
  <c r="Y109" i="78" s="1"/>
  <c r="Z109" i="78"/>
  <c r="X109" i="78" a="1"/>
  <c r="X109" i="78" s="1"/>
  <c r="AN109" i="78" s="1"/>
  <c r="AP93" i="78"/>
  <c r="Y93" i="78" a="1"/>
  <c r="Y93" i="78" s="1"/>
  <c r="Z93" i="78"/>
  <c r="X93" i="78" a="1"/>
  <c r="X93" i="78" s="1"/>
  <c r="AN93" i="78" s="1"/>
  <c r="AP122" i="78"/>
  <c r="Y122" i="78" a="1"/>
  <c r="Y122" i="78" s="1"/>
  <c r="Z122" i="78"/>
  <c r="X122" i="78" a="1"/>
  <c r="X122" i="78" s="1"/>
  <c r="AN122" i="78" s="1"/>
  <c r="AP106" i="78"/>
  <c r="Y106" i="78" a="1"/>
  <c r="Y106" i="78" s="1"/>
  <c r="Z106" i="78"/>
  <c r="X106" i="78" a="1"/>
  <c r="X106" i="78" s="1"/>
  <c r="AN106" i="78" s="1"/>
  <c r="AP90" i="78"/>
  <c r="Y90" i="78" a="1"/>
  <c r="Y90" i="78" s="1"/>
  <c r="Z90" i="78"/>
  <c r="X90" i="78" a="1"/>
  <c r="X90" i="78" s="1"/>
  <c r="AN90" i="78" s="1"/>
  <c r="AP79" i="78"/>
  <c r="Y79" i="78" a="1"/>
  <c r="Y79" i="78" s="1"/>
  <c r="Z79" i="78"/>
  <c r="X79" i="78" a="1"/>
  <c r="X79" i="78" s="1"/>
  <c r="AN79" i="78" s="1"/>
  <c r="AP55" i="78"/>
  <c r="Y55" i="78" a="1"/>
  <c r="Y55" i="78" s="1"/>
  <c r="Z55" i="78"/>
  <c r="X55" i="78" a="1"/>
  <c r="X55" i="78" s="1"/>
  <c r="AN55" i="78" s="1"/>
  <c r="AP39" i="78"/>
  <c r="Y39" i="78" a="1"/>
  <c r="Y39" i="78" s="1"/>
  <c r="Z39" i="78"/>
  <c r="X39" i="78" a="1"/>
  <c r="X39" i="78" s="1"/>
  <c r="AN39" i="78" s="1"/>
  <c r="AP191" i="86"/>
  <c r="Y191" i="86" a="1"/>
  <c r="Y191" i="86" s="1"/>
  <c r="Z191" i="86"/>
  <c r="X191" i="86" a="1"/>
  <c r="X191" i="86" s="1"/>
  <c r="AN191" i="86" s="1"/>
  <c r="AP126" i="86"/>
  <c r="Y126" i="86" a="1"/>
  <c r="Y126" i="86" s="1"/>
  <c r="X126" i="86" a="1"/>
  <c r="X126" i="86" s="1"/>
  <c r="AN126" i="86" s="1"/>
  <c r="Z126" i="86"/>
  <c r="Z21" i="86"/>
  <c r="AP21" i="86"/>
  <c r="Y21" i="86" a="1"/>
  <c r="Y21" i="86" s="1"/>
  <c r="X21" i="86" a="1"/>
  <c r="X21" i="86" s="1"/>
  <c r="AN21" i="86" s="1"/>
  <c r="AP198" i="84"/>
  <c r="Y198" i="84" a="1"/>
  <c r="Y198" i="84" s="1"/>
  <c r="X198" i="84" a="1"/>
  <c r="X198" i="84" s="1"/>
  <c r="AN198" i="84" s="1"/>
  <c r="Z198" i="84"/>
  <c r="AP131" i="84"/>
  <c r="Y131" i="84" a="1"/>
  <c r="Y131" i="84" s="1"/>
  <c r="X131" i="84" a="1"/>
  <c r="X131" i="84" s="1"/>
  <c r="AN131" i="84" s="1"/>
  <c r="Z131" i="84"/>
  <c r="AP44" i="86"/>
  <c r="Y44" i="86" a="1"/>
  <c r="Y44" i="86" s="1"/>
  <c r="X44" i="86" a="1"/>
  <c r="X44" i="86" s="1"/>
  <c r="AN44" i="86" s="1"/>
  <c r="Z44" i="86"/>
  <c r="AP31" i="86"/>
  <c r="Z31" i="86"/>
  <c r="X31" i="86" a="1"/>
  <c r="X31" i="86" s="1"/>
  <c r="AN31" i="86" s="1"/>
  <c r="Y31" i="86" a="1"/>
  <c r="Y31" i="86" s="1"/>
  <c r="AP188" i="84"/>
  <c r="Y188" i="84" a="1"/>
  <c r="Y188" i="84" s="1"/>
  <c r="X188" i="84" a="1"/>
  <c r="X188" i="84" s="1"/>
  <c r="AN188" i="84" s="1"/>
  <c r="Z188" i="84"/>
  <c r="AP148" i="84"/>
  <c r="Y148" i="84" a="1"/>
  <c r="Y148" i="84" s="1"/>
  <c r="X148" i="84" a="1"/>
  <c r="X148" i="84" s="1"/>
  <c r="AN148" i="84" s="1"/>
  <c r="Z148" i="84"/>
  <c r="AP129" i="84"/>
  <c r="Y129" i="84" a="1"/>
  <c r="Y129" i="84" s="1"/>
  <c r="X129" i="84" a="1"/>
  <c r="X129" i="84" s="1"/>
  <c r="AN129" i="84" s="1"/>
  <c r="Z129" i="84"/>
  <c r="AP67" i="84"/>
  <c r="Y67" i="84" a="1"/>
  <c r="Y67" i="84" s="1"/>
  <c r="X67" i="84" a="1"/>
  <c r="X67" i="84" s="1"/>
  <c r="AN67" i="84" s="1"/>
  <c r="Z67" i="84"/>
  <c r="AP189" i="82"/>
  <c r="Y189" i="82" a="1"/>
  <c r="Y189" i="82" s="1"/>
  <c r="Z189" i="82"/>
  <c r="X189" i="82" a="1"/>
  <c r="X189" i="82" s="1"/>
  <c r="AN189" i="82" s="1"/>
  <c r="AP144" i="82"/>
  <c r="Y144" i="82" a="1"/>
  <c r="Y144" i="82" s="1"/>
  <c r="Z144" i="82"/>
  <c r="X144" i="82" a="1"/>
  <c r="X144" i="82" s="1"/>
  <c r="AN144" i="82" s="1"/>
  <c r="AP114" i="82"/>
  <c r="Y114" i="82" a="1"/>
  <c r="Y114" i="82" s="1"/>
  <c r="Z114" i="82"/>
  <c r="X114" i="82" a="1"/>
  <c r="X114" i="82" s="1"/>
  <c r="AN114" i="82" s="1"/>
  <c r="AP87" i="82"/>
  <c r="Y87" i="82" a="1"/>
  <c r="Y87" i="82" s="1"/>
  <c r="Z87" i="82"/>
  <c r="X87" i="82" a="1"/>
  <c r="X87" i="82" s="1"/>
  <c r="AN87" i="82" s="1"/>
  <c r="AP30" i="82"/>
  <c r="Y30" i="82" a="1"/>
  <c r="Y30" i="82" s="1"/>
  <c r="Z30" i="82"/>
  <c r="X30" i="82" a="1"/>
  <c r="X30" i="82" s="1"/>
  <c r="AN30" i="82" s="1"/>
  <c r="Z19" i="82"/>
  <c r="AP19" i="82"/>
  <c r="X19" i="82" a="1"/>
  <c r="X19" i="82" s="1"/>
  <c r="AN19" i="82" s="1"/>
  <c r="Y19" i="82" a="1"/>
  <c r="Y19" i="82" s="1"/>
  <c r="AP192" i="80"/>
  <c r="Y192" i="80" a="1"/>
  <c r="Y192" i="80" s="1"/>
  <c r="Z192" i="80"/>
  <c r="X192" i="80" a="1"/>
  <c r="X192" i="80" s="1"/>
  <c r="AN192" i="80" s="1"/>
  <c r="AP163" i="80"/>
  <c r="Y163" i="80" a="1"/>
  <c r="Y163" i="80" s="1"/>
  <c r="Z163" i="80"/>
  <c r="X163" i="80" a="1"/>
  <c r="X163" i="80" s="1"/>
  <c r="AN163" i="80" s="1"/>
  <c r="AP131" i="80"/>
  <c r="Y131" i="80" a="1"/>
  <c r="Y131" i="80" s="1"/>
  <c r="Z131" i="80"/>
  <c r="X131" i="80" a="1"/>
  <c r="X131" i="80" s="1"/>
  <c r="AN131" i="80" s="1"/>
  <c r="AP56" i="84"/>
  <c r="Y56" i="84" a="1"/>
  <c r="Y56" i="84" s="1"/>
  <c r="Z56" i="84"/>
  <c r="X56" i="84" a="1"/>
  <c r="X56" i="84" s="1"/>
  <c r="AN56" i="84" s="1"/>
  <c r="AP12" i="84"/>
  <c r="Y12" i="84" a="1"/>
  <c r="Y12" i="84" s="1"/>
  <c r="Z12" i="84"/>
  <c r="X12" i="84" a="1"/>
  <c r="X12" i="84" s="1"/>
  <c r="AN12" i="84" s="1"/>
  <c r="AP208" i="82"/>
  <c r="Y208" i="82" a="1"/>
  <c r="Y208" i="82" s="1"/>
  <c r="Z208" i="82"/>
  <c r="X208" i="82" a="1"/>
  <c r="X208" i="82" s="1"/>
  <c r="AN208" i="82" s="1"/>
  <c r="AP176" i="82"/>
  <c r="Y176" i="82" a="1"/>
  <c r="Y176" i="82" s="1"/>
  <c r="Z176" i="82"/>
  <c r="X176" i="82" a="1"/>
  <c r="X176" i="82" s="1"/>
  <c r="AN176" i="82" s="1"/>
  <c r="AP171" i="82"/>
  <c r="Y171" i="82" a="1"/>
  <c r="Y171" i="82" s="1"/>
  <c r="Z171" i="82"/>
  <c r="X171" i="82" a="1"/>
  <c r="X171" i="82" s="1"/>
  <c r="AN171" i="82" s="1"/>
  <c r="AP158" i="82"/>
  <c r="Y158" i="82" a="1"/>
  <c r="Y158" i="82" s="1"/>
  <c r="Z158" i="82"/>
  <c r="X158" i="82" a="1"/>
  <c r="X158" i="82" s="1"/>
  <c r="AN158" i="82" s="1"/>
  <c r="AP126" i="82"/>
  <c r="Y126" i="82" a="1"/>
  <c r="Y126" i="82" s="1"/>
  <c r="Z126" i="82"/>
  <c r="X126" i="82" a="1"/>
  <c r="X126" i="82" s="1"/>
  <c r="AN126" i="82" s="1"/>
  <c r="AP129" i="82"/>
  <c r="Y129" i="82" a="1"/>
  <c r="Y129" i="82" s="1"/>
  <c r="Z129" i="82"/>
  <c r="X129" i="82" a="1"/>
  <c r="X129" i="82" s="1"/>
  <c r="AN129" i="82" s="1"/>
  <c r="AP96" i="82"/>
  <c r="Y96" i="82" a="1"/>
  <c r="Y96" i="82" s="1"/>
  <c r="Z96" i="82"/>
  <c r="X96" i="82" a="1"/>
  <c r="X96" i="82" s="1"/>
  <c r="AN96" i="82" s="1"/>
  <c r="AP101" i="82"/>
  <c r="Y101" i="82" a="1"/>
  <c r="Y101" i="82" s="1"/>
  <c r="Z101" i="82"/>
  <c r="X101" i="82" a="1"/>
  <c r="X101" i="82" s="1"/>
  <c r="AN101" i="82" s="1"/>
  <c r="AP69" i="82"/>
  <c r="Y69" i="82" a="1"/>
  <c r="Y69" i="82" s="1"/>
  <c r="Z69" i="82"/>
  <c r="X69" i="82" a="1"/>
  <c r="X69" i="82" s="1"/>
  <c r="AN69" i="82" s="1"/>
  <c r="AP44" i="82"/>
  <c r="Y44" i="82" a="1"/>
  <c r="Y44" i="82" s="1"/>
  <c r="Z44" i="82"/>
  <c r="X44" i="82" a="1"/>
  <c r="X44" i="82" s="1"/>
  <c r="AN44" i="82" s="1"/>
  <c r="AP79" i="82"/>
  <c r="Y79" i="82" a="1"/>
  <c r="Y79" i="82" s="1"/>
  <c r="Z79" i="82"/>
  <c r="X79" i="82" a="1"/>
  <c r="X79" i="82" s="1"/>
  <c r="AN79" i="82" s="1"/>
  <c r="AP39" i="82"/>
  <c r="Y39" i="82" a="1"/>
  <c r="Y39" i="82" s="1"/>
  <c r="Z39" i="82"/>
  <c r="X39" i="82" a="1"/>
  <c r="X39" i="82" s="1"/>
  <c r="AN39" i="82" s="1"/>
  <c r="AP11" i="82"/>
  <c r="Y11" i="82" a="1"/>
  <c r="Y11" i="82" s="1"/>
  <c r="Z11" i="82"/>
  <c r="X11" i="82" a="1"/>
  <c r="X11" i="82" s="1"/>
  <c r="AN11" i="82" s="1"/>
  <c r="AP16" i="82"/>
  <c r="Y16" i="82" a="1"/>
  <c r="Y16" i="82" s="1"/>
  <c r="Z16" i="82"/>
  <c r="X16" i="82" a="1"/>
  <c r="X16" i="82" s="1"/>
  <c r="AN16" i="82" s="1"/>
  <c r="AP205" i="80"/>
  <c r="Y205" i="80" a="1"/>
  <c r="Y205" i="80" s="1"/>
  <c r="Z205" i="80"/>
  <c r="X205" i="80" a="1"/>
  <c r="X205" i="80" s="1"/>
  <c r="AN205" i="80" s="1"/>
  <c r="AP174" i="80"/>
  <c r="X174" i="80" a="1"/>
  <c r="X174" i="80" s="1"/>
  <c r="AN174" i="80" s="1"/>
  <c r="Y174" i="80" a="1"/>
  <c r="Y174" i="80" s="1"/>
  <c r="Z174" i="80"/>
  <c r="AP161" i="80"/>
  <c r="Y161" i="80" a="1"/>
  <c r="Y161" i="80" s="1"/>
  <c r="Z161" i="80"/>
  <c r="X161" i="80" a="1"/>
  <c r="X161" i="80" s="1"/>
  <c r="AN161" i="80" s="1"/>
  <c r="AP109" i="86"/>
  <c r="Y109" i="86" a="1"/>
  <c r="Y109" i="86" s="1"/>
  <c r="X109" i="86" a="1"/>
  <c r="X109" i="86" s="1"/>
  <c r="AN109" i="86" s="1"/>
  <c r="Z109" i="86"/>
  <c r="AP53" i="86"/>
  <c r="Y53" i="86" a="1"/>
  <c r="Y53" i="86" s="1"/>
  <c r="X53" i="86" a="1"/>
  <c r="X53" i="86" s="1"/>
  <c r="AN53" i="86" s="1"/>
  <c r="Z53" i="86"/>
  <c r="AP111" i="86"/>
  <c r="Y111" i="86" a="1"/>
  <c r="Y111" i="86" s="1"/>
  <c r="X111" i="86" a="1"/>
  <c r="X111" i="86" s="1"/>
  <c r="AN111" i="86" s="1"/>
  <c r="Z111" i="86"/>
  <c r="AP55" i="86"/>
  <c r="Y55" i="86" a="1"/>
  <c r="Y55" i="86" s="1"/>
  <c r="X55" i="86" a="1"/>
  <c r="X55" i="86" s="1"/>
  <c r="AN55" i="86" s="1"/>
  <c r="Z55" i="86"/>
  <c r="AP100" i="86"/>
  <c r="Y100" i="86" a="1"/>
  <c r="Y100" i="86" s="1"/>
  <c r="X100" i="86" a="1"/>
  <c r="X100" i="86" s="1"/>
  <c r="AN100" i="86" s="1"/>
  <c r="Z100" i="86"/>
  <c r="AP142" i="84"/>
  <c r="Y142" i="84" a="1"/>
  <c r="Y142" i="84" s="1"/>
  <c r="X142" i="84" a="1"/>
  <c r="X142" i="84" s="1"/>
  <c r="AN142" i="84" s="1"/>
  <c r="Z142" i="84"/>
  <c r="AP115" i="84"/>
  <c r="Y115" i="84" a="1"/>
  <c r="Y115" i="84" s="1"/>
  <c r="X115" i="84" a="1"/>
  <c r="X115" i="84" s="1"/>
  <c r="AN115" i="84" s="1"/>
  <c r="Z115" i="84"/>
  <c r="AP106" i="84"/>
  <c r="Z106" i="84"/>
  <c r="X106" i="84" a="1"/>
  <c r="X106" i="84" s="1"/>
  <c r="AN106" i="84" s="1"/>
  <c r="Y106" i="84" a="1"/>
  <c r="Y106" i="84" s="1"/>
  <c r="AP28" i="86"/>
  <c r="Y28" i="86" a="1"/>
  <c r="Y28" i="86" s="1"/>
  <c r="X28" i="86" a="1"/>
  <c r="X28" i="86" s="1"/>
  <c r="AN28" i="86" s="1"/>
  <c r="Z28" i="86"/>
  <c r="AP209" i="84"/>
  <c r="Y209" i="84" a="1"/>
  <c r="Y209" i="84" s="1"/>
  <c r="X209" i="84" a="1"/>
  <c r="X209" i="84" s="1"/>
  <c r="AN209" i="84" s="1"/>
  <c r="Z209" i="84"/>
  <c r="AP140" i="84"/>
  <c r="Y140" i="84" a="1"/>
  <c r="Y140" i="84" s="1"/>
  <c r="X140" i="84" a="1"/>
  <c r="X140" i="84" s="1"/>
  <c r="AN140" i="84" s="1"/>
  <c r="Z140" i="84"/>
  <c r="AP113" i="84"/>
  <c r="Y113" i="84" a="1"/>
  <c r="Y113" i="84" s="1"/>
  <c r="X113" i="84" a="1"/>
  <c r="X113" i="84" s="1"/>
  <c r="AN113" i="84" s="1"/>
  <c r="Z113" i="84"/>
  <c r="AP102" i="84"/>
  <c r="Z102" i="84"/>
  <c r="Y102" i="84" a="1"/>
  <c r="Y102" i="84" s="1"/>
  <c r="X102" i="84" a="1"/>
  <c r="X102" i="84" s="1"/>
  <c r="AN102" i="84" s="1"/>
  <c r="AP58" i="84"/>
  <c r="Y58" i="84" a="1"/>
  <c r="Y58" i="84" s="1"/>
  <c r="X58" i="84" a="1"/>
  <c r="X58" i="84" s="1"/>
  <c r="AN58" i="84" s="1"/>
  <c r="Z58" i="84"/>
  <c r="AP203" i="82"/>
  <c r="Y203" i="82" a="1"/>
  <c r="Y203" i="82" s="1"/>
  <c r="Z203" i="82"/>
  <c r="X203" i="82" a="1"/>
  <c r="X203" i="82" s="1"/>
  <c r="AN203" i="82" s="1"/>
  <c r="AP178" i="82"/>
  <c r="Y178" i="82" a="1"/>
  <c r="Y178" i="82" s="1"/>
  <c r="Z178" i="82"/>
  <c r="X178" i="82" a="1"/>
  <c r="X178" i="82" s="1"/>
  <c r="AN178" i="82" s="1"/>
  <c r="AP173" i="82"/>
  <c r="Y173" i="82" a="1"/>
  <c r="Y173" i="82" s="1"/>
  <c r="Z173" i="82"/>
  <c r="X173" i="82" a="1"/>
  <c r="X173" i="82" s="1"/>
  <c r="AN173" i="82" s="1"/>
  <c r="AP128" i="82"/>
  <c r="Y128" i="82" a="1"/>
  <c r="Y128" i="82" s="1"/>
  <c r="Z128" i="82"/>
  <c r="X128" i="82" a="1"/>
  <c r="X128" i="82" s="1"/>
  <c r="AN128" i="82" s="1"/>
  <c r="AP98" i="82"/>
  <c r="Y98" i="82" a="1"/>
  <c r="Y98" i="82" s="1"/>
  <c r="Z98" i="82"/>
  <c r="X98" i="82" a="1"/>
  <c r="X98" i="82" s="1"/>
  <c r="AN98" i="82" s="1"/>
  <c r="AP70" i="82"/>
  <c r="Y70" i="82" a="1"/>
  <c r="Y70" i="82" s="1"/>
  <c r="Z70" i="82"/>
  <c r="X70" i="82" a="1"/>
  <c r="X70" i="82" s="1"/>
  <c r="AN70" i="82" s="1"/>
  <c r="AP81" i="82"/>
  <c r="Y81" i="82" a="1"/>
  <c r="Y81" i="82" s="1"/>
  <c r="Z81" i="82"/>
  <c r="X81" i="82" a="1"/>
  <c r="X81" i="82" s="1"/>
  <c r="AN81" i="82" s="1"/>
  <c r="AP18" i="82"/>
  <c r="Y18" i="82" a="1"/>
  <c r="Y18" i="82" s="1"/>
  <c r="Z18" i="82"/>
  <c r="X18" i="82" a="1"/>
  <c r="X18" i="82" s="1"/>
  <c r="AN18" i="82" s="1"/>
  <c r="AP181" i="80"/>
  <c r="Y181" i="80" a="1"/>
  <c r="Y181" i="80" s="1"/>
  <c r="Z181" i="80"/>
  <c r="X181" i="80" a="1"/>
  <c r="X181" i="80" s="1"/>
  <c r="AN181" i="80" s="1"/>
  <c r="AP139" i="80"/>
  <c r="Y139" i="80" a="1"/>
  <c r="Y139" i="80" s="1"/>
  <c r="Z139" i="80"/>
  <c r="X139" i="80" a="1"/>
  <c r="X139" i="80" s="1"/>
  <c r="AN139" i="80" s="1"/>
  <c r="AP32" i="84"/>
  <c r="Y32" i="84" a="1"/>
  <c r="Y32" i="84" s="1"/>
  <c r="Z32" i="84"/>
  <c r="X32" i="84" a="1"/>
  <c r="X32" i="84" s="1"/>
  <c r="AN32" i="84" s="1"/>
  <c r="AP20" i="84"/>
  <c r="Y20" i="84" a="1"/>
  <c r="Y20" i="84" s="1"/>
  <c r="Z20" i="84"/>
  <c r="X20" i="84" a="1"/>
  <c r="X20" i="84" s="1"/>
  <c r="AN20" i="84" s="1"/>
  <c r="AP194" i="82"/>
  <c r="Y194" i="82" a="1"/>
  <c r="Y194" i="82" s="1"/>
  <c r="Z194" i="82"/>
  <c r="X194" i="82" a="1"/>
  <c r="X194" i="82" s="1"/>
  <c r="AN194" i="82" s="1"/>
  <c r="AP166" i="82"/>
  <c r="Y166" i="82" a="1"/>
  <c r="Y166" i="82" s="1"/>
  <c r="Z166" i="82"/>
  <c r="X166" i="82" a="1"/>
  <c r="X166" i="82" s="1"/>
  <c r="AN166" i="82" s="1"/>
  <c r="AP137" i="82"/>
  <c r="Y137" i="82" a="1"/>
  <c r="Y137" i="82" s="1"/>
  <c r="Z137" i="82"/>
  <c r="X137" i="82" a="1"/>
  <c r="X137" i="82" s="1"/>
  <c r="AN137" i="82" s="1"/>
  <c r="AP109" i="82"/>
  <c r="Y109" i="82" a="1"/>
  <c r="Y109" i="82" s="1"/>
  <c r="Z109" i="82"/>
  <c r="X109" i="82" a="1"/>
  <c r="X109" i="82" s="1"/>
  <c r="AN109" i="82" s="1"/>
  <c r="AP52" i="82"/>
  <c r="Y52" i="82" a="1"/>
  <c r="Y52" i="82" s="1"/>
  <c r="Z52" i="82"/>
  <c r="X52" i="82" a="1"/>
  <c r="X52" i="82" s="1"/>
  <c r="AN52" i="82" s="1"/>
  <c r="AP47" i="82"/>
  <c r="Y47" i="82" a="1"/>
  <c r="Y47" i="82" s="1"/>
  <c r="Z47" i="82"/>
  <c r="X47" i="82" a="1"/>
  <c r="X47" i="82" s="1"/>
  <c r="AN47" i="82" s="1"/>
  <c r="AP179" i="80"/>
  <c r="Y179" i="80" a="1"/>
  <c r="Y179" i="80" s="1"/>
  <c r="Z179" i="80"/>
  <c r="X179" i="80" a="1"/>
  <c r="X179" i="80" s="1"/>
  <c r="AN179" i="80" s="1"/>
  <c r="AP145" i="80"/>
  <c r="Y145" i="80" a="1"/>
  <c r="Y145" i="80" s="1"/>
  <c r="Z145" i="80"/>
  <c r="X145" i="80" a="1"/>
  <c r="X145" i="80" s="1"/>
  <c r="AN145" i="80" s="1"/>
  <c r="AP146" i="80"/>
  <c r="Y146" i="80" a="1"/>
  <c r="Y146" i="80" s="1"/>
  <c r="Z146" i="80"/>
  <c r="X146" i="80" a="1"/>
  <c r="X146" i="80" s="1"/>
  <c r="AN146" i="80" s="1"/>
  <c r="AP136" i="80"/>
  <c r="Y136" i="80" a="1"/>
  <c r="Y136" i="80" s="1"/>
  <c r="Z136" i="80"/>
  <c r="X136" i="80" a="1"/>
  <c r="X136" i="80" s="1"/>
  <c r="AN136" i="80" s="1"/>
  <c r="AP105" i="80"/>
  <c r="Y105" i="80" a="1"/>
  <c r="Y105" i="80" s="1"/>
  <c r="Z105" i="80"/>
  <c r="X105" i="80" a="1"/>
  <c r="X105" i="80" s="1"/>
  <c r="AN105" i="80" s="1"/>
  <c r="AP110" i="80"/>
  <c r="Y110" i="80" a="1"/>
  <c r="Y110" i="80" s="1"/>
  <c r="Z110" i="80"/>
  <c r="X110" i="80" a="1"/>
  <c r="X110" i="80" s="1"/>
  <c r="AN110" i="80" s="1"/>
  <c r="AP49" i="80"/>
  <c r="Y49" i="80" a="1"/>
  <c r="Y49" i="80" s="1"/>
  <c r="Z49" i="80"/>
  <c r="X49" i="80" a="1"/>
  <c r="X49" i="80" s="1"/>
  <c r="AN49" i="80" s="1"/>
  <c r="AP61" i="80"/>
  <c r="Y61" i="80" a="1"/>
  <c r="Y61" i="80" s="1"/>
  <c r="Z61" i="80"/>
  <c r="X61" i="80" a="1"/>
  <c r="X61" i="80" s="1"/>
  <c r="AN61" i="80" s="1"/>
  <c r="AP30" i="80"/>
  <c r="Y30" i="80" a="1"/>
  <c r="Y30" i="80" s="1"/>
  <c r="Z30" i="80"/>
  <c r="X30" i="80" a="1"/>
  <c r="X30" i="80" s="1"/>
  <c r="AN30" i="80" s="1"/>
  <c r="AP18" i="80"/>
  <c r="Y18" i="80" a="1"/>
  <c r="Y18" i="80" s="1"/>
  <c r="Z18" i="80"/>
  <c r="X18" i="80" a="1"/>
  <c r="X18" i="80" s="1"/>
  <c r="AN18" i="80" s="1"/>
  <c r="AP15" i="80"/>
  <c r="Y15" i="80" a="1"/>
  <c r="Y15" i="80" s="1"/>
  <c r="Z15" i="80"/>
  <c r="X15" i="80" a="1"/>
  <c r="X15" i="80" s="1"/>
  <c r="AN15" i="80" s="1"/>
  <c r="AP199" i="78"/>
  <c r="Y199" i="78" a="1"/>
  <c r="Y199" i="78" s="1"/>
  <c r="Z199" i="78"/>
  <c r="X199" i="78" a="1"/>
  <c r="X199" i="78" s="1"/>
  <c r="AN199" i="78" s="1"/>
  <c r="AP183" i="78"/>
  <c r="Y183" i="78" a="1"/>
  <c r="Y183" i="78" s="1"/>
  <c r="Z183" i="78"/>
  <c r="X183" i="78" a="1"/>
  <c r="X183" i="78" s="1"/>
  <c r="AN183" i="78" s="1"/>
  <c r="AP172" i="78"/>
  <c r="Y172" i="78" a="1"/>
  <c r="Y172" i="78" s="1"/>
  <c r="Z172" i="78"/>
  <c r="X172" i="78" a="1"/>
  <c r="X172" i="78" s="1"/>
  <c r="AN172" i="78" s="1"/>
  <c r="AP171" i="78"/>
  <c r="Y171" i="78" a="1"/>
  <c r="Y171" i="78" s="1"/>
  <c r="Z171" i="78"/>
  <c r="X171" i="78" a="1"/>
  <c r="X171" i="78" s="1"/>
  <c r="AN171" i="78" s="1"/>
  <c r="AP149" i="78"/>
  <c r="Y149" i="78" a="1"/>
  <c r="Y149" i="78" s="1"/>
  <c r="Z149" i="78"/>
  <c r="X149" i="78" a="1"/>
  <c r="X149" i="78" s="1"/>
  <c r="AN149" i="78" s="1"/>
  <c r="AP140" i="78"/>
  <c r="Y140" i="78" a="1"/>
  <c r="Y140" i="78" s="1"/>
  <c r="Z140" i="78"/>
  <c r="X140" i="78" a="1"/>
  <c r="X140" i="78" s="1"/>
  <c r="AN140" i="78" s="1"/>
  <c r="AP119" i="78"/>
  <c r="Y119" i="78" a="1"/>
  <c r="Y119" i="78" s="1"/>
  <c r="Z119" i="78"/>
  <c r="X119" i="78" a="1"/>
  <c r="X119" i="78" s="1"/>
  <c r="AN119" i="78" s="1"/>
  <c r="AP100" i="78"/>
  <c r="Y100" i="78" a="1"/>
  <c r="Y100" i="78" s="1"/>
  <c r="Z100" i="78"/>
  <c r="X100" i="78" a="1"/>
  <c r="X100" i="78" s="1"/>
  <c r="AN100" i="78" s="1"/>
  <c r="AP49" i="78"/>
  <c r="Y49" i="78" a="1"/>
  <c r="Y49" i="78" s="1"/>
  <c r="Z49" i="78"/>
  <c r="X49" i="78" a="1"/>
  <c r="X49" i="78" s="1"/>
  <c r="AN49" i="78" s="1"/>
  <c r="AP64" i="78"/>
  <c r="Y64" i="78" a="1"/>
  <c r="Y64" i="78" s="1"/>
  <c r="Z64" i="78"/>
  <c r="X64" i="78" a="1"/>
  <c r="X64" i="78" s="1"/>
  <c r="AN64" i="78" s="1"/>
  <c r="AP36" i="78"/>
  <c r="Y36" i="78" a="1"/>
  <c r="Y36" i="78" s="1"/>
  <c r="Z36" i="78"/>
  <c r="X36" i="78" a="1"/>
  <c r="X36" i="78" s="1"/>
  <c r="AN36" i="78" s="1"/>
  <c r="AP19" i="78"/>
  <c r="Y19" i="78" a="1"/>
  <c r="Y19" i="78" s="1"/>
  <c r="Z19" i="78"/>
  <c r="X19" i="78" a="1"/>
  <c r="X19" i="78" s="1"/>
  <c r="AN19" i="78" s="1"/>
  <c r="AP195" i="76"/>
  <c r="Y195" i="76" a="1"/>
  <c r="Y195" i="76" s="1"/>
  <c r="Z195" i="76"/>
  <c r="X195" i="76" a="1"/>
  <c r="X195" i="76" s="1"/>
  <c r="AN195" i="76" s="1"/>
  <c r="AP115" i="80"/>
  <c r="Y115" i="80" a="1"/>
  <c r="Y115" i="80" s="1"/>
  <c r="Z115" i="80"/>
  <c r="X115" i="80" a="1"/>
  <c r="X115" i="80" s="1"/>
  <c r="AN115" i="80" s="1"/>
  <c r="AP120" i="80"/>
  <c r="Y120" i="80" a="1"/>
  <c r="Y120" i="80" s="1"/>
  <c r="Z120" i="80"/>
  <c r="X120" i="80" a="1"/>
  <c r="X120" i="80" s="1"/>
  <c r="AN120" i="80" s="1"/>
  <c r="AP88" i="80"/>
  <c r="Y88" i="80" a="1"/>
  <c r="Y88" i="80" s="1"/>
  <c r="Z88" i="80"/>
  <c r="X88" i="80" a="1"/>
  <c r="X88" i="80" s="1"/>
  <c r="AN88" i="80" s="1"/>
  <c r="AP59" i="80"/>
  <c r="Y59" i="80" a="1"/>
  <c r="Y59" i="80" s="1"/>
  <c r="Z59" i="80"/>
  <c r="X59" i="80" a="1"/>
  <c r="X59" i="80" s="1"/>
  <c r="AN59" i="80" s="1"/>
  <c r="AP66" i="80"/>
  <c r="Y66" i="80" a="1"/>
  <c r="Y66" i="80" s="1"/>
  <c r="Z66" i="80"/>
  <c r="X66" i="80" a="1"/>
  <c r="X66" i="80" s="1"/>
  <c r="AN66" i="80" s="1"/>
  <c r="AP40" i="80"/>
  <c r="Y40" i="80" a="1"/>
  <c r="Y40" i="80" s="1"/>
  <c r="Z40" i="80"/>
  <c r="X40" i="80" a="1"/>
  <c r="X40" i="80" s="1"/>
  <c r="AN40" i="80" s="1"/>
  <c r="AP31" i="80"/>
  <c r="Z31" i="80"/>
  <c r="Y31" i="80" a="1"/>
  <c r="Y31" i="80" s="1"/>
  <c r="X31" i="80" a="1"/>
  <c r="X31" i="80" s="1"/>
  <c r="AN31" i="80" s="1"/>
  <c r="AP200" i="78"/>
  <c r="Y200" i="78" a="1"/>
  <c r="Y200" i="78" s="1"/>
  <c r="Z200" i="78"/>
  <c r="X200" i="78" a="1"/>
  <c r="X200" i="78" s="1"/>
  <c r="AN200" i="78" s="1"/>
  <c r="AP178" i="78"/>
  <c r="Y178" i="78" a="1"/>
  <c r="Y178" i="78" s="1"/>
  <c r="Z178" i="78"/>
  <c r="X178" i="78" a="1"/>
  <c r="X178" i="78" s="1"/>
  <c r="AN178" i="78" s="1"/>
  <c r="AP127" i="78"/>
  <c r="Y127" i="78" a="1"/>
  <c r="Y127" i="78" s="1"/>
  <c r="Z127" i="78"/>
  <c r="X127" i="78" a="1"/>
  <c r="X127" i="78" s="1"/>
  <c r="AN127" i="78" s="1"/>
  <c r="AP150" i="78"/>
  <c r="Y150" i="78" a="1"/>
  <c r="Y150" i="78" s="1"/>
  <c r="Z150" i="78"/>
  <c r="X150" i="78" a="1"/>
  <c r="X150" i="78" s="1"/>
  <c r="AN150" i="78" s="1"/>
  <c r="AP97" i="78"/>
  <c r="Y97" i="78" a="1"/>
  <c r="Y97" i="78" s="1"/>
  <c r="Z97" i="78"/>
  <c r="X97" i="78" a="1"/>
  <c r="X97" i="78" s="1"/>
  <c r="AN97" i="78" s="1"/>
  <c r="AP110" i="78"/>
  <c r="Y110" i="78" a="1"/>
  <c r="Y110" i="78" s="1"/>
  <c r="Z110" i="78"/>
  <c r="X110" i="78" a="1"/>
  <c r="X110" i="78" s="1"/>
  <c r="AN110" i="78" s="1"/>
  <c r="AP59" i="78"/>
  <c r="Y59" i="78" a="1"/>
  <c r="Y59" i="78" s="1"/>
  <c r="Z59" i="78"/>
  <c r="X59" i="78" a="1"/>
  <c r="X59" i="78" s="1"/>
  <c r="AN59" i="78" s="1"/>
  <c r="AP82" i="78"/>
  <c r="Y82" i="78" a="1"/>
  <c r="Y82" i="78" s="1"/>
  <c r="Z82" i="78"/>
  <c r="X82" i="78" a="1"/>
  <c r="X82" i="78" s="1"/>
  <c r="AN82" i="78" s="1"/>
  <c r="AP67" i="78"/>
  <c r="Y67" i="78" a="1"/>
  <c r="Y67" i="78" s="1"/>
  <c r="Z67" i="78"/>
  <c r="X67" i="78" a="1"/>
  <c r="X67" i="78" s="1"/>
  <c r="AN67" i="78" s="1"/>
  <c r="AP58" i="78"/>
  <c r="Y58" i="78" a="1"/>
  <c r="Y58" i="78" s="1"/>
  <c r="Z58" i="78"/>
  <c r="X58" i="78" a="1"/>
  <c r="X58" i="78" s="1"/>
  <c r="AN58" i="78" s="1"/>
  <c r="AP42" i="78"/>
  <c r="Y42" i="78" a="1"/>
  <c r="Y42" i="78" s="1"/>
  <c r="Z42" i="78"/>
  <c r="X42" i="78" a="1"/>
  <c r="X42" i="78" s="1"/>
  <c r="AN42" i="78" s="1"/>
  <c r="AP26" i="78"/>
  <c r="Y26" i="78" a="1"/>
  <c r="Y26" i="78" s="1"/>
  <c r="Z26" i="78"/>
  <c r="X26" i="78" a="1"/>
  <c r="X26" i="78" s="1"/>
  <c r="AN26" i="78" s="1"/>
  <c r="AP16" i="78"/>
  <c r="Y16" i="78" a="1"/>
  <c r="Y16" i="78" s="1"/>
  <c r="Z16" i="78"/>
  <c r="X16" i="78" a="1"/>
  <c r="X16" i="78" s="1"/>
  <c r="AN16" i="78" s="1"/>
  <c r="AP27" i="78"/>
  <c r="Z27" i="78"/>
  <c r="Y27" i="78" a="1"/>
  <c r="Y27" i="78" s="1"/>
  <c r="X27" i="78" a="1"/>
  <c r="X27" i="78" s="1"/>
  <c r="AN27" i="78" s="1"/>
  <c r="AP209" i="76"/>
  <c r="Y209" i="76" a="1"/>
  <c r="Y209" i="76" s="1"/>
  <c r="Z209" i="76"/>
  <c r="X209" i="76" a="1"/>
  <c r="X209" i="76" s="1"/>
  <c r="AN209" i="76" s="1"/>
  <c r="Z201" i="76"/>
  <c r="AP201" i="76"/>
  <c r="X201" i="76" a="1"/>
  <c r="X201" i="76" s="1"/>
  <c r="AN201" i="76" s="1"/>
  <c r="Y201" i="76" a="1"/>
  <c r="Y201" i="76" s="1"/>
  <c r="AP194" i="76"/>
  <c r="Y194" i="76" a="1"/>
  <c r="Y194" i="76" s="1"/>
  <c r="Z194" i="76"/>
  <c r="X194" i="76" a="1"/>
  <c r="X194" i="76" s="1"/>
  <c r="AN194" i="76" s="1"/>
  <c r="AP177" i="76"/>
  <c r="Y177" i="76" a="1"/>
  <c r="Y177" i="76" s="1"/>
  <c r="Z177" i="76"/>
  <c r="X177" i="76" a="1"/>
  <c r="X177" i="76" s="1"/>
  <c r="AN177" i="76" s="1"/>
  <c r="AP178" i="76"/>
  <c r="Y178" i="76" a="1"/>
  <c r="Y178" i="76" s="1"/>
  <c r="Z178" i="76"/>
  <c r="X178" i="76" a="1"/>
  <c r="X178" i="76" s="1"/>
  <c r="AN178" i="76" s="1"/>
  <c r="AP163" i="76"/>
  <c r="Y163" i="76" a="1"/>
  <c r="Y163" i="76" s="1"/>
  <c r="Z163" i="76"/>
  <c r="X163" i="76" a="1"/>
  <c r="X163" i="76" s="1"/>
  <c r="AN163" i="76" s="1"/>
  <c r="AP164" i="76"/>
  <c r="Y164" i="76" a="1"/>
  <c r="Y164" i="76" s="1"/>
  <c r="Z164" i="76"/>
  <c r="X164" i="76" a="1"/>
  <c r="X164" i="76" s="1"/>
  <c r="AN164" i="76" s="1"/>
  <c r="AP147" i="76"/>
  <c r="Y147" i="76" a="1"/>
  <c r="Y147" i="76" s="1"/>
  <c r="Z147" i="76"/>
  <c r="X147" i="76" a="1"/>
  <c r="X147" i="76" s="1"/>
  <c r="AN147" i="76" s="1"/>
  <c r="AP131" i="76"/>
  <c r="Y131" i="76" a="1"/>
  <c r="Y131" i="76" s="1"/>
  <c r="Z131" i="76"/>
  <c r="X131" i="76" a="1"/>
  <c r="X131" i="76" s="1"/>
  <c r="AN131" i="76" s="1"/>
  <c r="AP148" i="76"/>
  <c r="Y148" i="76" a="1"/>
  <c r="Y148" i="76" s="1"/>
  <c r="Z148" i="76"/>
  <c r="X148" i="76" a="1"/>
  <c r="X148" i="76" s="1"/>
  <c r="AN148" i="76" s="1"/>
  <c r="AP132" i="76"/>
  <c r="Y132" i="76" a="1"/>
  <c r="Y132" i="76" s="1"/>
  <c r="Z132" i="76"/>
  <c r="X132" i="76" a="1"/>
  <c r="X132" i="76" s="1"/>
  <c r="AN132" i="76" s="1"/>
  <c r="AP121" i="76"/>
  <c r="Y121" i="76" a="1"/>
  <c r="Y121" i="76" s="1"/>
  <c r="Z121" i="76"/>
  <c r="X121" i="76" a="1"/>
  <c r="X121" i="76" s="1"/>
  <c r="AN121" i="76" s="1"/>
  <c r="AP105" i="76"/>
  <c r="Y105" i="76" a="1"/>
  <c r="Y105" i="76" s="1"/>
  <c r="Z105" i="76"/>
  <c r="X105" i="76" a="1"/>
  <c r="X105" i="76" s="1"/>
  <c r="AN105" i="76" s="1"/>
  <c r="AP125" i="76"/>
  <c r="Y125" i="76" a="1"/>
  <c r="Y125" i="76" s="1"/>
  <c r="Z125" i="76"/>
  <c r="X125" i="76" a="1"/>
  <c r="X125" i="76" s="1"/>
  <c r="AN125" i="76" s="1"/>
  <c r="AP120" i="76"/>
  <c r="Y120" i="76" a="1"/>
  <c r="Y120" i="76" s="1"/>
  <c r="Z120" i="76"/>
  <c r="X120" i="76" a="1"/>
  <c r="X120" i="76" s="1"/>
  <c r="AN120" i="76" s="1"/>
  <c r="AP104" i="76"/>
  <c r="Y104" i="76" a="1"/>
  <c r="Y104" i="76" s="1"/>
  <c r="Z104" i="76"/>
  <c r="X104" i="76" a="1"/>
  <c r="X104" i="76" s="1"/>
  <c r="AN104" i="76" s="1"/>
  <c r="AP82" i="76"/>
  <c r="Y82" i="76" a="1"/>
  <c r="Y82" i="76" s="1"/>
  <c r="Z82" i="76"/>
  <c r="X82" i="76" a="1"/>
  <c r="X82" i="76" s="1"/>
  <c r="AN82" i="76" s="1"/>
  <c r="AP67" i="76"/>
  <c r="Y67" i="76" a="1"/>
  <c r="Y67" i="76" s="1"/>
  <c r="Z67" i="76"/>
  <c r="X67" i="76" a="1"/>
  <c r="X67" i="76" s="1"/>
  <c r="AN67" i="76" s="1"/>
  <c r="AP58" i="76"/>
  <c r="Y58" i="76" a="1"/>
  <c r="Y58" i="76" s="1"/>
  <c r="Z58" i="76"/>
  <c r="X58" i="76" a="1"/>
  <c r="X58" i="76" s="1"/>
  <c r="AN58" i="76" s="1"/>
  <c r="AP42" i="76"/>
  <c r="Y42" i="76" a="1"/>
  <c r="Y42" i="76" s="1"/>
  <c r="Z42" i="76"/>
  <c r="X42" i="76" a="1"/>
  <c r="X42" i="76" s="1"/>
  <c r="AN42" i="76" s="1"/>
  <c r="AP26" i="76"/>
  <c r="Y26" i="76" a="1"/>
  <c r="Y26" i="76" s="1"/>
  <c r="Z26" i="76"/>
  <c r="X26" i="76" a="1"/>
  <c r="X26" i="76" s="1"/>
  <c r="AN26" i="76" s="1"/>
  <c r="AP83" i="76"/>
  <c r="Y83" i="76" a="1"/>
  <c r="Y83" i="76" s="1"/>
  <c r="Z83" i="76"/>
  <c r="X83" i="76" a="1"/>
  <c r="X83" i="76" s="1"/>
  <c r="AN83" i="76" s="1"/>
  <c r="AP59" i="76"/>
  <c r="Y59" i="76" a="1"/>
  <c r="Y59" i="76" s="1"/>
  <c r="Z59" i="76"/>
  <c r="X59" i="76" a="1"/>
  <c r="X59" i="76" s="1"/>
  <c r="AN59" i="76" s="1"/>
  <c r="AP43" i="76"/>
  <c r="Y43" i="76" a="1"/>
  <c r="Y43" i="76" s="1"/>
  <c r="Z43" i="76"/>
  <c r="X43" i="76" a="1"/>
  <c r="X43" i="76" s="1"/>
  <c r="AN43" i="76" s="1"/>
  <c r="AP13" i="76"/>
  <c r="Y13" i="76" a="1"/>
  <c r="Y13" i="76" s="1"/>
  <c r="Z13" i="76"/>
  <c r="X13" i="76" a="1"/>
  <c r="X13" i="76" s="1"/>
  <c r="AN13" i="76" s="1"/>
  <c r="AP204" i="74"/>
  <c r="Y204" i="74" a="1"/>
  <c r="Y204" i="74" s="1"/>
  <c r="Z204" i="74"/>
  <c r="X204" i="74" a="1"/>
  <c r="X204" i="74" s="1"/>
  <c r="AN204" i="74" s="1"/>
  <c r="AP198" i="74"/>
  <c r="Y198" i="74" a="1"/>
  <c r="Y198" i="74" s="1"/>
  <c r="Z198" i="74"/>
  <c r="X198" i="74" a="1"/>
  <c r="X198" i="74" s="1"/>
  <c r="AN198" i="74" s="1"/>
  <c r="AP181" i="74"/>
  <c r="Y181" i="74" a="1"/>
  <c r="Y181" i="74" s="1"/>
  <c r="Z181" i="74"/>
  <c r="X181" i="74" a="1"/>
  <c r="X181" i="74" s="1"/>
  <c r="AN181" i="74" s="1"/>
  <c r="AP182" i="74"/>
  <c r="Y182" i="74" a="1"/>
  <c r="Y182" i="74" s="1"/>
  <c r="Z182" i="74"/>
  <c r="X182" i="74" a="1"/>
  <c r="X182" i="74" s="1"/>
  <c r="AN182" i="74" s="1"/>
  <c r="AP167" i="74"/>
  <c r="Y167" i="74" a="1"/>
  <c r="Y167" i="74" s="1"/>
  <c r="Z167" i="74"/>
  <c r="X167" i="74" a="1"/>
  <c r="X167" i="74" s="1"/>
  <c r="AN167" i="74" s="1"/>
  <c r="AP170" i="74"/>
  <c r="Y170" i="74" a="1"/>
  <c r="Y170" i="74" s="1"/>
  <c r="Z170" i="74"/>
  <c r="X170" i="74" a="1"/>
  <c r="X170" i="74" s="1"/>
  <c r="AN170" i="74" s="1"/>
  <c r="AP155" i="74"/>
  <c r="Y155" i="74" a="1"/>
  <c r="Y155" i="74" s="1"/>
  <c r="Z155" i="74"/>
  <c r="X155" i="74" a="1"/>
  <c r="X155" i="74" s="1"/>
  <c r="AN155" i="74" s="1"/>
  <c r="AP139" i="74"/>
  <c r="Y139" i="74" a="1"/>
  <c r="Y139" i="74" s="1"/>
  <c r="Z139" i="74"/>
  <c r="X139" i="74" a="1"/>
  <c r="X139" i="74" s="1"/>
  <c r="AN139" i="74" s="1"/>
  <c r="AP123" i="74"/>
  <c r="Y123" i="74" a="1"/>
  <c r="Y123" i="74" s="1"/>
  <c r="Z123" i="74"/>
  <c r="X123" i="74" a="1"/>
  <c r="X123" i="74" s="1"/>
  <c r="AN123" i="74" s="1"/>
  <c r="AP140" i="74"/>
  <c r="Y140" i="74" a="1"/>
  <c r="Y140" i="74" s="1"/>
  <c r="Z140" i="74"/>
  <c r="X140" i="74" a="1"/>
  <c r="X140" i="74" s="1"/>
  <c r="AN140" i="74" s="1"/>
  <c r="AP124" i="74"/>
  <c r="Y124" i="74" a="1"/>
  <c r="Y124" i="74" s="1"/>
  <c r="Z124" i="74"/>
  <c r="X124" i="74" a="1"/>
  <c r="X124" i="74" s="1"/>
  <c r="AN124" i="74" s="1"/>
  <c r="AP109" i="74"/>
  <c r="Y109" i="74" a="1"/>
  <c r="Y109" i="74" s="1"/>
  <c r="Z109" i="74"/>
  <c r="X109" i="74" a="1"/>
  <c r="X109" i="74" s="1"/>
  <c r="AN109" i="74" s="1"/>
  <c r="AP93" i="74"/>
  <c r="Y93" i="74" a="1"/>
  <c r="Y93" i="74" s="1"/>
  <c r="Z93" i="74"/>
  <c r="X93" i="74" a="1"/>
  <c r="X93" i="74" s="1"/>
  <c r="AN93" i="74" s="1"/>
  <c r="AP112" i="74"/>
  <c r="Y112" i="74" a="1"/>
  <c r="Y112" i="74" s="1"/>
  <c r="Z112" i="74"/>
  <c r="X112" i="74" a="1"/>
  <c r="X112" i="74" s="1"/>
  <c r="AN112" i="74" s="1"/>
  <c r="AP96" i="74"/>
  <c r="Y96" i="74" a="1"/>
  <c r="Y96" i="74" s="1"/>
  <c r="Z96" i="74"/>
  <c r="X96" i="74" a="1"/>
  <c r="X96" i="74" s="1"/>
  <c r="AN96" i="74" s="1"/>
  <c r="AP85" i="74"/>
  <c r="Y85" i="74" a="1"/>
  <c r="Y85" i="74" s="1"/>
  <c r="Z85" i="74"/>
  <c r="X85" i="74" a="1"/>
  <c r="X85" i="74" s="1"/>
  <c r="AN85" i="74" s="1"/>
  <c r="AP68" i="74"/>
  <c r="Y68" i="74" a="1"/>
  <c r="Y68" i="74" s="1"/>
  <c r="Z68" i="74"/>
  <c r="X68" i="74" a="1"/>
  <c r="X68" i="74" s="1"/>
  <c r="AN68" i="74" s="1"/>
  <c r="AP45" i="74"/>
  <c r="Y45" i="74" a="1"/>
  <c r="Y45" i="74" s="1"/>
  <c r="Z45" i="74"/>
  <c r="X45" i="74" a="1"/>
  <c r="X45" i="74" s="1"/>
  <c r="AN45" i="74" s="1"/>
  <c r="AP76" i="74"/>
  <c r="Y76" i="74" a="1"/>
  <c r="Y76" i="74" s="1"/>
  <c r="Z76" i="74"/>
  <c r="X76" i="74" a="1"/>
  <c r="X76" i="74" s="1"/>
  <c r="AN76" i="74" s="1"/>
  <c r="AP64" i="74"/>
  <c r="Y64" i="74" a="1"/>
  <c r="Y64" i="74" s="1"/>
  <c r="Z64" i="74"/>
  <c r="X64" i="74" a="1"/>
  <c r="X64" i="74" s="1"/>
  <c r="AN64" i="74" s="1"/>
  <c r="AP52" i="74"/>
  <c r="Y52" i="74" a="1"/>
  <c r="Y52" i="74" s="1"/>
  <c r="Z52" i="74"/>
  <c r="X52" i="74" a="1"/>
  <c r="X52" i="74" s="1"/>
  <c r="AN52" i="74" s="1"/>
  <c r="AP36" i="74"/>
  <c r="Y36" i="74" a="1"/>
  <c r="Y36" i="74" s="1"/>
  <c r="Z36" i="74"/>
  <c r="X36" i="74" a="1"/>
  <c r="X36" i="74" s="1"/>
  <c r="AN36" i="74" s="1"/>
  <c r="AP33" i="74"/>
  <c r="X33" i="74" a="1"/>
  <c r="X33" i="74" s="1"/>
  <c r="AN33" i="74" s="1"/>
  <c r="Z33" i="74"/>
  <c r="Y33" i="74" a="1"/>
  <c r="Y33" i="74" s="1"/>
  <c r="AP17" i="74"/>
  <c r="Y17" i="74" a="1"/>
  <c r="Y17" i="74" s="1"/>
  <c r="Z17" i="74"/>
  <c r="X17" i="74" a="1"/>
  <c r="X17" i="74" s="1"/>
  <c r="AN17" i="74" s="1"/>
  <c r="AP208" i="72"/>
  <c r="Y208" i="72" a="1"/>
  <c r="Y208" i="72" s="1"/>
  <c r="Z208" i="72"/>
  <c r="X208" i="72" a="1"/>
  <c r="X208" i="72" s="1"/>
  <c r="AN208" i="72" s="1"/>
  <c r="AP201" i="72"/>
  <c r="Z201" i="72"/>
  <c r="Y201" i="72" a="1"/>
  <c r="Y201" i="72" s="1"/>
  <c r="X201" i="72" a="1"/>
  <c r="X201" i="72" s="1"/>
  <c r="AN201" i="72" s="1"/>
  <c r="AP186" i="72"/>
  <c r="Y186" i="72" a="1"/>
  <c r="Y186" i="72" s="1"/>
  <c r="Z186" i="72"/>
  <c r="X186" i="72" a="1"/>
  <c r="X186" i="72" s="1"/>
  <c r="AN186" i="72" s="1"/>
  <c r="AP185" i="72"/>
  <c r="Y185" i="72" a="1"/>
  <c r="Y185" i="72" s="1"/>
  <c r="Z185" i="72"/>
  <c r="X185" i="72" a="1"/>
  <c r="X185" i="72" s="1"/>
  <c r="AN185" i="72" s="1"/>
  <c r="AP164" i="72"/>
  <c r="Y164" i="72" a="1"/>
  <c r="Y164" i="72" s="1"/>
  <c r="Z164" i="72"/>
  <c r="X164" i="72" a="1"/>
  <c r="X164" i="72" s="1"/>
  <c r="AN164" i="72" s="1"/>
  <c r="AP173" i="72"/>
  <c r="Y173" i="72" a="1"/>
  <c r="Y173" i="72" s="1"/>
  <c r="Z173" i="72"/>
  <c r="X173" i="72" a="1"/>
  <c r="X173" i="72" s="1"/>
  <c r="AN173" i="72" s="1"/>
  <c r="AP157" i="72"/>
  <c r="Y157" i="72" a="1"/>
  <c r="Y157" i="72" s="1"/>
  <c r="Z157" i="72"/>
  <c r="X157" i="72" a="1"/>
  <c r="X157" i="72" s="1"/>
  <c r="AN157" i="72" s="1"/>
  <c r="AP141" i="72"/>
  <c r="Y141" i="72" a="1"/>
  <c r="Y141" i="72" s="1"/>
  <c r="Z141" i="72"/>
  <c r="X141" i="72" a="1"/>
  <c r="X141" i="72" s="1"/>
  <c r="AN141" i="72" s="1"/>
  <c r="AP125" i="72"/>
  <c r="Y125" i="72" a="1"/>
  <c r="Y125" i="72" s="1"/>
  <c r="Z125" i="72"/>
  <c r="X125" i="72" a="1"/>
  <c r="X125" i="72" s="1"/>
  <c r="AN125" i="72" s="1"/>
  <c r="AP144" i="72"/>
  <c r="Y144" i="72" a="1"/>
  <c r="Y144" i="72" s="1"/>
  <c r="Z144" i="72"/>
  <c r="X144" i="72" a="1"/>
  <c r="X144" i="72" s="1"/>
  <c r="AN144" i="72" s="1"/>
  <c r="AP128" i="72"/>
  <c r="Y128" i="72" a="1"/>
  <c r="Y128" i="72" s="1"/>
  <c r="Z128" i="72"/>
  <c r="X128" i="72" a="1"/>
  <c r="X128" i="72" s="1"/>
  <c r="AN128" i="72" s="1"/>
  <c r="AP107" i="72"/>
  <c r="Y107" i="72" a="1"/>
  <c r="Y107" i="72" s="1"/>
  <c r="Z107" i="72"/>
  <c r="X107" i="72" a="1"/>
  <c r="X107" i="72" s="1"/>
  <c r="AN107" i="72" s="1"/>
  <c r="AP110" i="72"/>
  <c r="Y110" i="72" a="1"/>
  <c r="Y110" i="72" s="1"/>
  <c r="Z110" i="72"/>
  <c r="X110" i="72" a="1"/>
  <c r="X110" i="72" s="1"/>
  <c r="AN110" i="72" s="1"/>
  <c r="AP94" i="72"/>
  <c r="Y94" i="72" a="1"/>
  <c r="Y94" i="72" s="1"/>
  <c r="Z94" i="72"/>
  <c r="X94" i="72" a="1"/>
  <c r="X94" i="72" s="1"/>
  <c r="AN94" i="72" s="1"/>
  <c r="AP80" i="72"/>
  <c r="Y80" i="72" a="1"/>
  <c r="Y80" i="72" s="1"/>
  <c r="Z80" i="72"/>
  <c r="X80" i="72" a="1"/>
  <c r="X80" i="72" s="1"/>
  <c r="AN80" i="72" s="1"/>
  <c r="AP66" i="72"/>
  <c r="Y66" i="72" a="1"/>
  <c r="Y66" i="72" s="1"/>
  <c r="Z66" i="72"/>
  <c r="X66" i="72" a="1"/>
  <c r="X66" i="72" s="1"/>
  <c r="AN66" i="72" s="1"/>
  <c r="AP56" i="72"/>
  <c r="Y56" i="72" a="1"/>
  <c r="Y56" i="72" s="1"/>
  <c r="Z56" i="72"/>
  <c r="X56" i="72" a="1"/>
  <c r="X56" i="72" s="1"/>
  <c r="AN56" i="72" s="1"/>
  <c r="AP40" i="72"/>
  <c r="Y40" i="72" a="1"/>
  <c r="Y40" i="72" s="1"/>
  <c r="Z40" i="72"/>
  <c r="X40" i="72" a="1"/>
  <c r="X40" i="72" s="1"/>
  <c r="AN40" i="72" s="1"/>
  <c r="AP24" i="72"/>
  <c r="Y24" i="72" a="1"/>
  <c r="Y24" i="72" s="1"/>
  <c r="Z24" i="72"/>
  <c r="X24" i="72" a="1"/>
  <c r="X24" i="72" s="1"/>
  <c r="AN24" i="72" s="1"/>
  <c r="AP75" i="72"/>
  <c r="Y75" i="72" a="1"/>
  <c r="Y75" i="72" s="1"/>
  <c r="Z75" i="72"/>
  <c r="X75" i="72" a="1"/>
  <c r="X75" i="72" s="1"/>
  <c r="AN75" i="72" s="1"/>
  <c r="AP51" i="72"/>
  <c r="Y51" i="72" a="1"/>
  <c r="Y51" i="72" s="1"/>
  <c r="Z51" i="72"/>
  <c r="X51" i="72" a="1"/>
  <c r="X51" i="72" s="1"/>
  <c r="AN51" i="72" s="1"/>
  <c r="AP35" i="72"/>
  <c r="Y35" i="72" a="1"/>
  <c r="Y35" i="72" s="1"/>
  <c r="Z35" i="72"/>
  <c r="X35" i="72" a="1"/>
  <c r="X35" i="72" s="1"/>
  <c r="AN35" i="72" s="1"/>
  <c r="AP14" i="72"/>
  <c r="Y14" i="72" a="1"/>
  <c r="Y14" i="72" s="1"/>
  <c r="Z14" i="72"/>
  <c r="X14" i="72" a="1"/>
  <c r="X14" i="72" s="1"/>
  <c r="AN14" i="72" s="1"/>
  <c r="AP21" i="72"/>
  <c r="Y21" i="72" a="1"/>
  <c r="Y21" i="72" s="1"/>
  <c r="Z21" i="72"/>
  <c r="X21" i="72" a="1"/>
  <c r="X21" i="72" s="1"/>
  <c r="AN21" i="72" s="1"/>
  <c r="AP205" i="70"/>
  <c r="Y205" i="70" a="1"/>
  <c r="Y205" i="70" s="1"/>
  <c r="Z205" i="70"/>
  <c r="X205" i="70" a="1"/>
  <c r="X205" i="70" s="1"/>
  <c r="AN205" i="70" s="1"/>
  <c r="AP197" i="70"/>
  <c r="Y197" i="70" a="1"/>
  <c r="Y197" i="70" s="1"/>
  <c r="Z197" i="70"/>
  <c r="X197" i="70" a="1"/>
  <c r="X197" i="70" s="1"/>
  <c r="AN197" i="70" s="1"/>
  <c r="AP190" i="70"/>
  <c r="Y190" i="70" a="1"/>
  <c r="Y190" i="70" s="1"/>
  <c r="Z190" i="70"/>
  <c r="X190" i="70" a="1"/>
  <c r="X190" i="70" s="1"/>
  <c r="AN190" i="70" s="1"/>
  <c r="AP191" i="70"/>
  <c r="Z191" i="70"/>
  <c r="Y191" i="70" a="1"/>
  <c r="Y191" i="70" s="1"/>
  <c r="X191" i="70" a="1"/>
  <c r="X191" i="70" s="1"/>
  <c r="AN191" i="70" s="1"/>
  <c r="AP175" i="70"/>
  <c r="Y175" i="70" a="1"/>
  <c r="Y175" i="70" s="1"/>
  <c r="Z175" i="70"/>
  <c r="X175" i="70" a="1"/>
  <c r="X175" i="70" s="1"/>
  <c r="AN175" i="70" s="1"/>
  <c r="AP159" i="70"/>
  <c r="Y159" i="70" a="1"/>
  <c r="Y159" i="70" s="1"/>
  <c r="Z159" i="70"/>
  <c r="X159" i="70" a="1"/>
  <c r="X159" i="70" s="1"/>
  <c r="AN159" i="70" s="1"/>
  <c r="AP162" i="70"/>
  <c r="Y162" i="70" a="1"/>
  <c r="Y162" i="70" s="1"/>
  <c r="Z162" i="70"/>
  <c r="X162" i="70" a="1"/>
  <c r="X162" i="70" s="1"/>
  <c r="AN162" i="70" s="1"/>
  <c r="AP147" i="70"/>
  <c r="Y147" i="70" a="1"/>
  <c r="Y147" i="70" s="1"/>
  <c r="Z147" i="70"/>
  <c r="X147" i="70" a="1"/>
  <c r="X147" i="70" s="1"/>
  <c r="AN147" i="70" s="1"/>
  <c r="AP131" i="70"/>
  <c r="Y131" i="70" a="1"/>
  <c r="Y131" i="70" s="1"/>
  <c r="Z131" i="70"/>
  <c r="X131" i="70" a="1"/>
  <c r="X131" i="70" s="1"/>
  <c r="AN131" i="70" s="1"/>
  <c r="AP146" i="70"/>
  <c r="Y146" i="70" a="1"/>
  <c r="Y146" i="70" s="1"/>
  <c r="Z146" i="70"/>
  <c r="X146" i="70" a="1"/>
  <c r="X146" i="70" s="1"/>
  <c r="AN146" i="70" s="1"/>
  <c r="AP130" i="70"/>
  <c r="Y130" i="70" a="1"/>
  <c r="Y130" i="70" s="1"/>
  <c r="Z130" i="70"/>
  <c r="X130" i="70" a="1"/>
  <c r="X130" i="70" s="1"/>
  <c r="AN130" i="70" s="1"/>
  <c r="Z121" i="70"/>
  <c r="X121" i="70" a="1"/>
  <c r="X121" i="70" s="1"/>
  <c r="AN121" i="70" s="1"/>
  <c r="Y121" i="70" a="1"/>
  <c r="Y121" i="70" s="1"/>
  <c r="AP121" i="70"/>
  <c r="AP105" i="70"/>
  <c r="Y105" i="70" a="1"/>
  <c r="Y105" i="70" s="1"/>
  <c r="Z105" i="70"/>
  <c r="X105" i="70" a="1"/>
  <c r="X105" i="70" s="1"/>
  <c r="AN105" i="70" s="1"/>
  <c r="AP192" i="76"/>
  <c r="Y192" i="76" a="1"/>
  <c r="Y192" i="76" s="1"/>
  <c r="Z192" i="76"/>
  <c r="X192" i="76" a="1"/>
  <c r="X192" i="76" s="1"/>
  <c r="AN192" i="76" s="1"/>
  <c r="AP176" i="76"/>
  <c r="Y176" i="76" a="1"/>
  <c r="Y176" i="76" s="1"/>
  <c r="Z176" i="76"/>
  <c r="X176" i="76" a="1"/>
  <c r="X176" i="76" s="1"/>
  <c r="AN176" i="76" s="1"/>
  <c r="AP161" i="76"/>
  <c r="Y161" i="76" a="1"/>
  <c r="Y161" i="76" s="1"/>
  <c r="Z161" i="76"/>
  <c r="X161" i="76" a="1"/>
  <c r="X161" i="76" s="1"/>
  <c r="AN161" i="76" s="1"/>
  <c r="AP162" i="76"/>
  <c r="Y162" i="76" a="1"/>
  <c r="Y162" i="76" s="1"/>
  <c r="Z162" i="76"/>
  <c r="X162" i="76" a="1"/>
  <c r="X162" i="76" s="1"/>
  <c r="AN162" i="76" s="1"/>
  <c r="AP145" i="76"/>
  <c r="Y145" i="76" a="1"/>
  <c r="Y145" i="76" s="1"/>
  <c r="Z145" i="76"/>
  <c r="X145" i="76" a="1"/>
  <c r="X145" i="76" s="1"/>
  <c r="AN145" i="76" s="1"/>
  <c r="AP129" i="76"/>
  <c r="Y129" i="76" a="1"/>
  <c r="Y129" i="76" s="1"/>
  <c r="Z129" i="76"/>
  <c r="X129" i="76" a="1"/>
  <c r="X129" i="76" s="1"/>
  <c r="AN129" i="76" s="1"/>
  <c r="AP146" i="76"/>
  <c r="Y146" i="76" a="1"/>
  <c r="Y146" i="76" s="1"/>
  <c r="Z146" i="76"/>
  <c r="X146" i="76" a="1"/>
  <c r="X146" i="76" s="1"/>
  <c r="AN146" i="76" s="1"/>
  <c r="AP130" i="76"/>
  <c r="Y130" i="76" a="1"/>
  <c r="Y130" i="76" s="1"/>
  <c r="Z130" i="76"/>
  <c r="X130" i="76" a="1"/>
  <c r="X130" i="76" s="1"/>
  <c r="AN130" i="76" s="1"/>
  <c r="AP119" i="76"/>
  <c r="Y119" i="76" a="1"/>
  <c r="Y119" i="76" s="1"/>
  <c r="Z119" i="76"/>
  <c r="X119" i="76" a="1"/>
  <c r="X119" i="76" s="1"/>
  <c r="AN119" i="76" s="1"/>
  <c r="AP103" i="76"/>
  <c r="Y103" i="76" a="1"/>
  <c r="Y103" i="76" s="1"/>
  <c r="Z103" i="76"/>
  <c r="X103" i="76" a="1"/>
  <c r="X103" i="76" s="1"/>
  <c r="AN103" i="76" s="1"/>
  <c r="AP118" i="76"/>
  <c r="Y118" i="76" a="1"/>
  <c r="Y118" i="76" s="1"/>
  <c r="Z118" i="76"/>
  <c r="X118" i="76" a="1"/>
  <c r="X118" i="76" s="1"/>
  <c r="AN118" i="76" s="1"/>
  <c r="AP102" i="76"/>
  <c r="Y102" i="76" a="1"/>
  <c r="Y102" i="76" s="1"/>
  <c r="Z102" i="76"/>
  <c r="X102" i="76" a="1"/>
  <c r="X102" i="76" s="1"/>
  <c r="AN102" i="76" s="1"/>
  <c r="AP80" i="76"/>
  <c r="Y80" i="76" a="1"/>
  <c r="Y80" i="76" s="1"/>
  <c r="Z80" i="76"/>
  <c r="X80" i="76" a="1"/>
  <c r="X80" i="76" s="1"/>
  <c r="AN80" i="76" s="1"/>
  <c r="AP66" i="76"/>
  <c r="Y66" i="76" a="1"/>
  <c r="Y66" i="76" s="1"/>
  <c r="Z66" i="76"/>
  <c r="X66" i="76" a="1"/>
  <c r="X66" i="76" s="1"/>
  <c r="AN66" i="76" s="1"/>
  <c r="AP56" i="76"/>
  <c r="Y56" i="76" a="1"/>
  <c r="Y56" i="76" s="1"/>
  <c r="Z56" i="76"/>
  <c r="X56" i="76" a="1"/>
  <c r="X56" i="76" s="1"/>
  <c r="AN56" i="76" s="1"/>
  <c r="AP40" i="76"/>
  <c r="Y40" i="76" a="1"/>
  <c r="Y40" i="76" s="1"/>
  <c r="Z40" i="76"/>
  <c r="X40" i="76" a="1"/>
  <c r="X40" i="76" s="1"/>
  <c r="AN40" i="76" s="1"/>
  <c r="AP24" i="76"/>
  <c r="Y24" i="76" a="1"/>
  <c r="Y24" i="76" s="1"/>
  <c r="Z24" i="76"/>
  <c r="X24" i="76" a="1"/>
  <c r="X24" i="76" s="1"/>
  <c r="AN24" i="76" s="1"/>
  <c r="AP81" i="76"/>
  <c r="Y81" i="76" a="1"/>
  <c r="Y81" i="76" s="1"/>
  <c r="Z81" i="76"/>
  <c r="X81" i="76" a="1"/>
  <c r="X81" i="76" s="1"/>
  <c r="AN81" i="76" s="1"/>
  <c r="AP57" i="76"/>
  <c r="Y57" i="76" a="1"/>
  <c r="Y57" i="76" s="1"/>
  <c r="Z57" i="76"/>
  <c r="X57" i="76" a="1"/>
  <c r="X57" i="76" s="1"/>
  <c r="AN57" i="76" s="1"/>
  <c r="AP41" i="76"/>
  <c r="Y41" i="76" a="1"/>
  <c r="Y41" i="76" s="1"/>
  <c r="Z41" i="76"/>
  <c r="X41" i="76" a="1"/>
  <c r="X41" i="76" s="1"/>
  <c r="AN41" i="76" s="1"/>
  <c r="AP11" i="76"/>
  <c r="Y11" i="76" a="1"/>
  <c r="Y11" i="76" s="1"/>
  <c r="Z11" i="76"/>
  <c r="X11" i="76" a="1"/>
  <c r="X11" i="76" s="1"/>
  <c r="AN11" i="76" s="1"/>
  <c r="AP22" i="76"/>
  <c r="Y22" i="76" a="1"/>
  <c r="Y22" i="76" s="1"/>
  <c r="Z22" i="76"/>
  <c r="X22" i="76" a="1"/>
  <c r="X22" i="76" s="1"/>
  <c r="AN22" i="76" s="1"/>
  <c r="AP202" i="74"/>
  <c r="Y202" i="74" a="1"/>
  <c r="Y202" i="74" s="1"/>
  <c r="Z202" i="74"/>
  <c r="X202" i="74" a="1"/>
  <c r="X202" i="74" s="1"/>
  <c r="AN202" i="74" s="1"/>
  <c r="AP196" i="74"/>
  <c r="Y196" i="74" a="1"/>
  <c r="Y196" i="74" s="1"/>
  <c r="Z196" i="74"/>
  <c r="X196" i="74" a="1"/>
  <c r="X196" i="74" s="1"/>
  <c r="AN196" i="74" s="1"/>
  <c r="AP179" i="74"/>
  <c r="Y179" i="74" a="1"/>
  <c r="Y179" i="74" s="1"/>
  <c r="Z179" i="74"/>
  <c r="X179" i="74" a="1"/>
  <c r="X179" i="74" s="1"/>
  <c r="AN179" i="74" s="1"/>
  <c r="AP180" i="74"/>
  <c r="Y180" i="74" a="1"/>
  <c r="Y180" i="74" s="1"/>
  <c r="Z180" i="74"/>
  <c r="X180" i="74" a="1"/>
  <c r="X180" i="74" s="1"/>
  <c r="AN180" i="74" s="1"/>
  <c r="AP165" i="74"/>
  <c r="Y165" i="74" a="1"/>
  <c r="Y165" i="74" s="1"/>
  <c r="Z165" i="74"/>
  <c r="X165" i="74" a="1"/>
  <c r="X165" i="74" s="1"/>
  <c r="AN165" i="74" s="1"/>
  <c r="AP168" i="74"/>
  <c r="Y168" i="74" a="1"/>
  <c r="Y168" i="74" s="1"/>
  <c r="Z168" i="74"/>
  <c r="X168" i="74" a="1"/>
  <c r="X168" i="74" s="1"/>
  <c r="AN168" i="74" s="1"/>
  <c r="AP153" i="74"/>
  <c r="Y153" i="74" a="1"/>
  <c r="Y153" i="74" s="1"/>
  <c r="Z153" i="74"/>
  <c r="X153" i="74" a="1"/>
  <c r="X153" i="74" s="1"/>
  <c r="AN153" i="74" s="1"/>
  <c r="AP137" i="74"/>
  <c r="Y137" i="74" a="1"/>
  <c r="Y137" i="74" s="1"/>
  <c r="Z137" i="74"/>
  <c r="X137" i="74" a="1"/>
  <c r="X137" i="74" s="1"/>
  <c r="AN137" i="74" s="1"/>
  <c r="AP154" i="74"/>
  <c r="Y154" i="74" a="1"/>
  <c r="Y154" i="74" s="1"/>
  <c r="Z154" i="74"/>
  <c r="X154" i="74" a="1"/>
  <c r="X154" i="74" s="1"/>
  <c r="AN154" i="74" s="1"/>
  <c r="AP138" i="74"/>
  <c r="Y138" i="74" a="1"/>
  <c r="Y138" i="74" s="1"/>
  <c r="Z138" i="74"/>
  <c r="X138" i="74" a="1"/>
  <c r="X138" i="74" s="1"/>
  <c r="AN138" i="74" s="1"/>
  <c r="AP122" i="74"/>
  <c r="Y122" i="74" a="1"/>
  <c r="Y122" i="74" s="1"/>
  <c r="Z122" i="74"/>
  <c r="X122" i="74" a="1"/>
  <c r="X122" i="74" s="1"/>
  <c r="AN122" i="74" s="1"/>
  <c r="AP107" i="74"/>
  <c r="Y107" i="74" a="1"/>
  <c r="Y107" i="74" s="1"/>
  <c r="Z107" i="74"/>
  <c r="X107" i="74" a="1"/>
  <c r="X107" i="74" s="1"/>
  <c r="AN107" i="74" s="1"/>
  <c r="AP91" i="74"/>
  <c r="Y91" i="74" a="1"/>
  <c r="Y91" i="74" s="1"/>
  <c r="Z91" i="74"/>
  <c r="X91" i="74" a="1"/>
  <c r="X91" i="74" s="1"/>
  <c r="AN91" i="74" s="1"/>
  <c r="AP110" i="74"/>
  <c r="Y110" i="74" a="1"/>
  <c r="Y110" i="74" s="1"/>
  <c r="Z110" i="74"/>
  <c r="X110" i="74" a="1"/>
  <c r="X110" i="74" s="1"/>
  <c r="AN110" i="74" s="1"/>
  <c r="AP94" i="74"/>
  <c r="Y94" i="74" a="1"/>
  <c r="Y94" i="74" s="1"/>
  <c r="Z94" i="74"/>
  <c r="X94" i="74" a="1"/>
  <c r="X94" i="74" s="1"/>
  <c r="AN94" i="74" s="1"/>
  <c r="AP83" i="74"/>
  <c r="Y83" i="74" a="1"/>
  <c r="Y83" i="74" s="1"/>
  <c r="Z83" i="74"/>
  <c r="X83" i="74" a="1"/>
  <c r="X83" i="74" s="1"/>
  <c r="AN83" i="74" s="1"/>
  <c r="AP59" i="74"/>
  <c r="Y59" i="74" a="1"/>
  <c r="Y59" i="74" s="1"/>
  <c r="Z59" i="74"/>
  <c r="X59" i="74" a="1"/>
  <c r="X59" i="74" s="1"/>
  <c r="AN59" i="74" s="1"/>
  <c r="AP43" i="74"/>
  <c r="Y43" i="74" a="1"/>
  <c r="Y43" i="74" s="1"/>
  <c r="Z43" i="74"/>
  <c r="X43" i="74" a="1"/>
  <c r="X43" i="74" s="1"/>
  <c r="AN43" i="74" s="1"/>
  <c r="AP74" i="74"/>
  <c r="Y74" i="74" a="1"/>
  <c r="Y74" i="74" s="1"/>
  <c r="Z74" i="74"/>
  <c r="X74" i="74" a="1"/>
  <c r="X74" i="74" s="1"/>
  <c r="AN74" i="74" s="1"/>
  <c r="AP63" i="74"/>
  <c r="Y63" i="74" a="1"/>
  <c r="Y63" i="74" s="1"/>
  <c r="Z63" i="74"/>
  <c r="X63" i="74" a="1"/>
  <c r="X63" i="74" s="1"/>
  <c r="AN63" i="74" s="1"/>
  <c r="AP50" i="74"/>
  <c r="Y50" i="74" a="1"/>
  <c r="Y50" i="74" s="1"/>
  <c r="Z50" i="74"/>
  <c r="X50" i="74" a="1"/>
  <c r="X50" i="74" s="1"/>
  <c r="AN50" i="74" s="1"/>
  <c r="AP34" i="74"/>
  <c r="Y34" i="74" a="1"/>
  <c r="Y34" i="74" s="1"/>
  <c r="Z34" i="74"/>
  <c r="X34" i="74" a="1"/>
  <c r="X34" i="74" s="1"/>
  <c r="AN34" i="74" s="1"/>
  <c r="Z29" i="74"/>
  <c r="AP29" i="74"/>
  <c r="X29" i="74" a="1"/>
  <c r="X29" i="74" s="1"/>
  <c r="AN29" i="74" s="1"/>
  <c r="Y29" i="74" a="1"/>
  <c r="Y29" i="74" s="1"/>
  <c r="AP20" i="74"/>
  <c r="Y20" i="74" a="1"/>
  <c r="Y20" i="74" s="1"/>
  <c r="Z20" i="74"/>
  <c r="X20" i="74" a="1"/>
  <c r="X20" i="74" s="1"/>
  <c r="AN20" i="74" s="1"/>
  <c r="AP15" i="74"/>
  <c r="Y15" i="74" a="1"/>
  <c r="Y15" i="74" s="1"/>
  <c r="Z15" i="74"/>
  <c r="X15" i="74" a="1"/>
  <c r="X15" i="74" s="1"/>
  <c r="AN15" i="74" s="1"/>
  <c r="AP206" i="72"/>
  <c r="Y206" i="72" a="1"/>
  <c r="Y206" i="72" s="1"/>
  <c r="Z206" i="72"/>
  <c r="X206" i="72" a="1"/>
  <c r="X206" i="72" s="1"/>
  <c r="AN206" i="72" s="1"/>
  <c r="AP199" i="72"/>
  <c r="Y199" i="72" a="1"/>
  <c r="Y199" i="72" s="1"/>
  <c r="Z199" i="72"/>
  <c r="X199" i="72" a="1"/>
  <c r="X199" i="72" s="1"/>
  <c r="AN199" i="72" s="1"/>
  <c r="AP184" i="72"/>
  <c r="Y184" i="72" a="1"/>
  <c r="Y184" i="72" s="1"/>
  <c r="Z184" i="72"/>
  <c r="X184" i="72" a="1"/>
  <c r="X184" i="72" s="1"/>
  <c r="AN184" i="72" s="1"/>
  <c r="AP183" i="72"/>
  <c r="Y183" i="72" a="1"/>
  <c r="Y183" i="72" s="1"/>
  <c r="Z183" i="72"/>
  <c r="X183" i="72" a="1"/>
  <c r="X183" i="72" s="1"/>
  <c r="AN183" i="72" s="1"/>
  <c r="AP162" i="72"/>
  <c r="Y162" i="72" a="1"/>
  <c r="Y162" i="72" s="1"/>
  <c r="Z162" i="72"/>
  <c r="X162" i="72" a="1"/>
  <c r="X162" i="72" s="1"/>
  <c r="AN162" i="72" s="1"/>
  <c r="AP171" i="72"/>
  <c r="Y171" i="72" a="1"/>
  <c r="Y171" i="72" s="1"/>
  <c r="Z171" i="72"/>
  <c r="X171" i="72" a="1"/>
  <c r="X171" i="72" s="1"/>
  <c r="AN171" i="72" s="1"/>
  <c r="AP155" i="72"/>
  <c r="Y155" i="72" a="1"/>
  <c r="Y155" i="72" s="1"/>
  <c r="Z155" i="72"/>
  <c r="X155" i="72" a="1"/>
  <c r="X155" i="72" s="1"/>
  <c r="AN155" i="72" s="1"/>
  <c r="AP139" i="72"/>
  <c r="Y139" i="72" a="1"/>
  <c r="Y139" i="72" s="1"/>
  <c r="Z139" i="72"/>
  <c r="X139" i="72" a="1"/>
  <c r="X139" i="72" s="1"/>
  <c r="AN139" i="72" s="1"/>
  <c r="AP123" i="72"/>
  <c r="Y123" i="72" a="1"/>
  <c r="Y123" i="72" s="1"/>
  <c r="Z123" i="72"/>
  <c r="X123" i="72" a="1"/>
  <c r="X123" i="72" s="1"/>
  <c r="AN123" i="72" s="1"/>
  <c r="AP142" i="72"/>
  <c r="Y142" i="72" a="1"/>
  <c r="Y142" i="72" s="1"/>
  <c r="Z142" i="72"/>
  <c r="X142" i="72" a="1"/>
  <c r="X142" i="72" s="1"/>
  <c r="AN142" i="72" s="1"/>
  <c r="AP126" i="72"/>
  <c r="Y126" i="72" a="1"/>
  <c r="Y126" i="72" s="1"/>
  <c r="Z126" i="72"/>
  <c r="X126" i="72" a="1"/>
  <c r="X126" i="72" s="1"/>
  <c r="AN126" i="72" s="1"/>
  <c r="AP121" i="72"/>
  <c r="Y121" i="72" a="1"/>
  <c r="Y121" i="72" s="1"/>
  <c r="Z121" i="72"/>
  <c r="X121" i="72" a="1"/>
  <c r="X121" i="72" s="1"/>
  <c r="AN121" i="72" s="1"/>
  <c r="AP105" i="72"/>
  <c r="Y105" i="72" a="1"/>
  <c r="Y105" i="72" s="1"/>
  <c r="Z105" i="72"/>
  <c r="X105" i="72" a="1"/>
  <c r="X105" i="72" s="1"/>
  <c r="AN105" i="72" s="1"/>
  <c r="AP108" i="72"/>
  <c r="Y108" i="72" a="1"/>
  <c r="Y108" i="72" s="1"/>
  <c r="Z108" i="72"/>
  <c r="X108" i="72" a="1"/>
  <c r="X108" i="72" s="1"/>
  <c r="AN108" i="72" s="1"/>
  <c r="AP92" i="72"/>
  <c r="Y92" i="72" a="1"/>
  <c r="Y92" i="72" s="1"/>
  <c r="Z92" i="72"/>
  <c r="X92" i="72" a="1"/>
  <c r="X92" i="72" s="1"/>
  <c r="AN92" i="72" s="1"/>
  <c r="AP78" i="72"/>
  <c r="Y78" i="72" a="1"/>
  <c r="Y78" i="72" s="1"/>
  <c r="Z78" i="72"/>
  <c r="X78" i="72" a="1"/>
  <c r="X78" i="72" s="1"/>
  <c r="AN78" i="72" s="1"/>
  <c r="AP65" i="72"/>
  <c r="Y65" i="72" a="1"/>
  <c r="Y65" i="72" s="1"/>
  <c r="Z65" i="72"/>
  <c r="X65" i="72" a="1"/>
  <c r="X65" i="72" s="1"/>
  <c r="AN65" i="72" s="1"/>
  <c r="AP54" i="72"/>
  <c r="Y54" i="72" a="1"/>
  <c r="Y54" i="72" s="1"/>
  <c r="Z54" i="72"/>
  <c r="X54" i="72" a="1"/>
  <c r="X54" i="72" s="1"/>
  <c r="AN54" i="72" s="1"/>
  <c r="AP38" i="72"/>
  <c r="Y38" i="72" a="1"/>
  <c r="Y38" i="72" s="1"/>
  <c r="Z38" i="72"/>
  <c r="X38" i="72" a="1"/>
  <c r="X38" i="72" s="1"/>
  <c r="AN38" i="72" s="1"/>
  <c r="AP91" i="72"/>
  <c r="Y91" i="72" a="1"/>
  <c r="Y91" i="72" s="1"/>
  <c r="Z91" i="72"/>
  <c r="X91" i="72" a="1"/>
  <c r="X91" i="72" s="1"/>
  <c r="AN91" i="72" s="1"/>
  <c r="AP73" i="72"/>
  <c r="Y73" i="72" a="1"/>
  <c r="Y73" i="72" s="1"/>
  <c r="Z73" i="72"/>
  <c r="X73" i="72" a="1"/>
  <c r="X73" i="72" s="1"/>
  <c r="AN73" i="72" s="1"/>
  <c r="AP49" i="72"/>
  <c r="Y49" i="72" a="1"/>
  <c r="Y49" i="72" s="1"/>
  <c r="Z49" i="72"/>
  <c r="X49" i="72" a="1"/>
  <c r="X49" i="72" s="1"/>
  <c r="AN49" i="72" s="1"/>
  <c r="AP12" i="72"/>
  <c r="Y12" i="72" a="1"/>
  <c r="Y12" i="72" s="1"/>
  <c r="Z12" i="72"/>
  <c r="X12" i="72" a="1"/>
  <c r="X12" i="72" s="1"/>
  <c r="AN12" i="72" s="1"/>
  <c r="AP19" i="72"/>
  <c r="Y19" i="72" a="1"/>
  <c r="Y19" i="72" s="1"/>
  <c r="Z19" i="72"/>
  <c r="X19" i="72" a="1"/>
  <c r="X19" i="72" s="1"/>
  <c r="AN19" i="72" s="1"/>
  <c r="AP203" i="70"/>
  <c r="Y203" i="70" a="1"/>
  <c r="Y203" i="70" s="1"/>
  <c r="Z203" i="70"/>
  <c r="X203" i="70" a="1"/>
  <c r="X203" i="70" s="1"/>
  <c r="AN203" i="70" s="1"/>
  <c r="AP195" i="70"/>
  <c r="Y195" i="70" a="1"/>
  <c r="Y195" i="70" s="1"/>
  <c r="Z195" i="70"/>
  <c r="X195" i="70" a="1"/>
  <c r="X195" i="70" s="1"/>
  <c r="AN195" i="70" s="1"/>
  <c r="AP188" i="70"/>
  <c r="Y188" i="70" a="1"/>
  <c r="Y188" i="70" s="1"/>
  <c r="Z188" i="70"/>
  <c r="X188" i="70" a="1"/>
  <c r="X188" i="70" s="1"/>
  <c r="AN188" i="70" s="1"/>
  <c r="AP189" i="70"/>
  <c r="Y189" i="70" a="1"/>
  <c r="Y189" i="70" s="1"/>
  <c r="Z189" i="70"/>
  <c r="X189" i="70" a="1"/>
  <c r="X189" i="70" s="1"/>
  <c r="AN189" i="70" s="1"/>
  <c r="AP173" i="70"/>
  <c r="Y173" i="70" a="1"/>
  <c r="Y173" i="70" s="1"/>
  <c r="Z173" i="70"/>
  <c r="X173" i="70" a="1"/>
  <c r="X173" i="70" s="1"/>
  <c r="AN173" i="70" s="1"/>
  <c r="AP157" i="70"/>
  <c r="Y157" i="70" a="1"/>
  <c r="Y157" i="70" s="1"/>
  <c r="Z157" i="70"/>
  <c r="X157" i="70" a="1"/>
  <c r="X157" i="70" s="1"/>
  <c r="AN157" i="70" s="1"/>
  <c r="AP160" i="70"/>
  <c r="Y160" i="70" a="1"/>
  <c r="Y160" i="70" s="1"/>
  <c r="Z160" i="70"/>
  <c r="X160" i="70" a="1"/>
  <c r="X160" i="70" s="1"/>
  <c r="AN160" i="70" s="1"/>
  <c r="AP145" i="70"/>
  <c r="Y145" i="70" a="1"/>
  <c r="Y145" i="70" s="1"/>
  <c r="Z145" i="70"/>
  <c r="X145" i="70" a="1"/>
  <c r="X145" i="70" s="1"/>
  <c r="AN145" i="70" s="1"/>
  <c r="AP129" i="70"/>
  <c r="Y129" i="70" a="1"/>
  <c r="Y129" i="70" s="1"/>
  <c r="Z129" i="70"/>
  <c r="X129" i="70" a="1"/>
  <c r="X129" i="70" s="1"/>
  <c r="AN129" i="70" s="1"/>
  <c r="AP144" i="70"/>
  <c r="Y144" i="70" a="1"/>
  <c r="Y144" i="70" s="1"/>
  <c r="Z144" i="70"/>
  <c r="X144" i="70" a="1"/>
  <c r="X144" i="70" s="1"/>
  <c r="AN144" i="70" s="1"/>
  <c r="AP128" i="70"/>
  <c r="Y128" i="70" a="1"/>
  <c r="Y128" i="70" s="1"/>
  <c r="Z128" i="70"/>
  <c r="X128" i="70" a="1"/>
  <c r="X128" i="70" s="1"/>
  <c r="AN128" i="70" s="1"/>
  <c r="AP119" i="70"/>
  <c r="Y119" i="70" a="1"/>
  <c r="Y119" i="70" s="1"/>
  <c r="Z119" i="70"/>
  <c r="X119" i="70" a="1"/>
  <c r="X119" i="70" s="1"/>
  <c r="AN119" i="70" s="1"/>
  <c r="AP103" i="70"/>
  <c r="Y103" i="70" a="1"/>
  <c r="Y103" i="70" s="1"/>
  <c r="Z103" i="70"/>
  <c r="X103" i="70" a="1"/>
  <c r="X103" i="70" s="1"/>
  <c r="AN103" i="70" s="1"/>
  <c r="AP123" i="70"/>
  <c r="Z123" i="70"/>
  <c r="Y123" i="70" a="1"/>
  <c r="Y123" i="70" s="1"/>
  <c r="X123" i="70" a="1"/>
  <c r="X123" i="70" s="1"/>
  <c r="AN123" i="70" s="1"/>
  <c r="AP116" i="70"/>
  <c r="Y116" i="70" a="1"/>
  <c r="Y116" i="70" s="1"/>
  <c r="Z116" i="70"/>
  <c r="X116" i="70" a="1"/>
  <c r="X116" i="70" s="1"/>
  <c r="AN116" i="70" s="1"/>
  <c r="AP100" i="70"/>
  <c r="Y100" i="70" a="1"/>
  <c r="Y100" i="70" s="1"/>
  <c r="Z100" i="70"/>
  <c r="X100" i="70" a="1"/>
  <c r="X100" i="70" s="1"/>
  <c r="AN100" i="70" s="1"/>
  <c r="AP79" i="70"/>
  <c r="Y79" i="70" a="1"/>
  <c r="Y79" i="70" s="1"/>
  <c r="Z79" i="70"/>
  <c r="X79" i="70" a="1"/>
  <c r="X79" i="70" s="1"/>
  <c r="AN79" i="70" s="1"/>
  <c r="AP55" i="70"/>
  <c r="Y55" i="70" a="1"/>
  <c r="Y55" i="70" s="1"/>
  <c r="Z55" i="70"/>
  <c r="X55" i="70" a="1"/>
  <c r="X55" i="70" s="1"/>
  <c r="AN55" i="70" s="1"/>
  <c r="AP76" i="70"/>
  <c r="Y76" i="70" a="1"/>
  <c r="Y76" i="70" s="1"/>
  <c r="Z76" i="70"/>
  <c r="X76" i="70" a="1"/>
  <c r="X76" i="70" s="1"/>
  <c r="AN76" i="70" s="1"/>
  <c r="AP64" i="70"/>
  <c r="Y64" i="70" a="1"/>
  <c r="Y64" i="70" s="1"/>
  <c r="Z64" i="70"/>
  <c r="X64" i="70" a="1"/>
  <c r="X64" i="70" s="1"/>
  <c r="AN64" i="70" s="1"/>
  <c r="AP52" i="70"/>
  <c r="Y52" i="70" a="1"/>
  <c r="Y52" i="70" s="1"/>
  <c r="Z52" i="70"/>
  <c r="X52" i="70" a="1"/>
  <c r="X52" i="70" s="1"/>
  <c r="AN52" i="70" s="1"/>
  <c r="AP36" i="70"/>
  <c r="Y36" i="70" a="1"/>
  <c r="Y36" i="70" s="1"/>
  <c r="Z36" i="70"/>
  <c r="X36" i="70" a="1"/>
  <c r="X36" i="70" s="1"/>
  <c r="AN36" i="70" s="1"/>
  <c r="AP39" i="70"/>
  <c r="Y39" i="70" a="1"/>
  <c r="Y39" i="70" s="1"/>
  <c r="Z39" i="70"/>
  <c r="X39" i="70" a="1"/>
  <c r="X39" i="70" s="1"/>
  <c r="AN39" i="70" s="1"/>
  <c r="AP18" i="70"/>
  <c r="Y18" i="70" a="1"/>
  <c r="Y18" i="70" s="1"/>
  <c r="Z18" i="70"/>
  <c r="X18" i="70" a="1"/>
  <c r="X18" i="70" s="1"/>
  <c r="AN18" i="70" s="1"/>
  <c r="AP110" i="70"/>
  <c r="Y110" i="70" a="1"/>
  <c r="Y110" i="70" s="1"/>
  <c r="Z110" i="70"/>
  <c r="X110" i="70" a="1"/>
  <c r="X110" i="70" s="1"/>
  <c r="AN110" i="70" s="1"/>
  <c r="AP94" i="70"/>
  <c r="Y94" i="70" a="1"/>
  <c r="Y94" i="70" s="1"/>
  <c r="Z94" i="70"/>
  <c r="X94" i="70" a="1"/>
  <c r="X94" i="70" s="1"/>
  <c r="AN94" i="70" s="1"/>
  <c r="AP73" i="70"/>
  <c r="Y73" i="70" a="1"/>
  <c r="Y73" i="70" s="1"/>
  <c r="Z73" i="70"/>
  <c r="X73" i="70" a="1"/>
  <c r="X73" i="70" s="1"/>
  <c r="AN73" i="70" s="1"/>
  <c r="AP49" i="70"/>
  <c r="Y49" i="70" a="1"/>
  <c r="Y49" i="70" s="1"/>
  <c r="Z49" i="70"/>
  <c r="X49" i="70" a="1"/>
  <c r="X49" i="70" s="1"/>
  <c r="AN49" i="70" s="1"/>
  <c r="AP86" i="70"/>
  <c r="Y86" i="70" a="1"/>
  <c r="Y86" i="70" s="1"/>
  <c r="Z86" i="70"/>
  <c r="X86" i="70" a="1"/>
  <c r="X86" i="70" s="1"/>
  <c r="AN86" i="70" s="1"/>
  <c r="AP70" i="70"/>
  <c r="Y70" i="70" a="1"/>
  <c r="Y70" i="70" s="1"/>
  <c r="Z70" i="70"/>
  <c r="X70" i="70" a="1"/>
  <c r="X70" i="70" s="1"/>
  <c r="AN70" i="70" s="1"/>
  <c r="AP61" i="70"/>
  <c r="Y61" i="70" a="1"/>
  <c r="Y61" i="70" s="1"/>
  <c r="Z61" i="70"/>
  <c r="X61" i="70" a="1"/>
  <c r="X61" i="70" s="1"/>
  <c r="AN61" i="70" s="1"/>
  <c r="AP46" i="70"/>
  <c r="Y46" i="70" a="1"/>
  <c r="Y46" i="70" s="1"/>
  <c r="Z46" i="70"/>
  <c r="X46" i="70" a="1"/>
  <c r="X46" i="70" s="1"/>
  <c r="AN46" i="70" s="1"/>
  <c r="AP30" i="70"/>
  <c r="Y30" i="70" a="1"/>
  <c r="Y30" i="70" s="1"/>
  <c r="Z30" i="70"/>
  <c r="X30" i="70" a="1"/>
  <c r="X30" i="70" s="1"/>
  <c r="AN30" i="70" s="1"/>
  <c r="Z27" i="70"/>
  <c r="AP27" i="70"/>
  <c r="X27" i="70" a="1"/>
  <c r="X27" i="70" s="1"/>
  <c r="AN27" i="70" s="1"/>
  <c r="Y27" i="70" a="1"/>
  <c r="Y27" i="70" s="1"/>
  <c r="AP19" i="70"/>
  <c r="Y19" i="70" a="1"/>
  <c r="Y19" i="70" s="1"/>
  <c r="Z19" i="70"/>
  <c r="X19" i="70" a="1"/>
  <c r="X19" i="70" s="1"/>
  <c r="AN19" i="70" s="1"/>
  <c r="AP37" i="70"/>
  <c r="Z37" i="70"/>
  <c r="Y37" i="70" a="1"/>
  <c r="Y37" i="70" s="1"/>
  <c r="X37" i="70" a="1"/>
  <c r="X37" i="70" s="1"/>
  <c r="AN37" i="70" s="1"/>
  <c r="AP12" i="70"/>
  <c r="Y12" i="70" a="1"/>
  <c r="Y12" i="70" s="1"/>
  <c r="Z12" i="70"/>
  <c r="X12" i="70" a="1"/>
  <c r="X12" i="70" s="1"/>
  <c r="AN12" i="70" s="1"/>
  <c r="AP206" i="80"/>
  <c r="Y206" i="80" a="1"/>
  <c r="Y206" i="80" s="1"/>
  <c r="Z206" i="80"/>
  <c r="X206" i="80" a="1"/>
  <c r="X206" i="80" s="1"/>
  <c r="AN206" i="80" s="1"/>
  <c r="AP168" i="80"/>
  <c r="Y168" i="80" a="1"/>
  <c r="Y168" i="80" s="1"/>
  <c r="Z168" i="80"/>
  <c r="X168" i="80" a="1"/>
  <c r="X168" i="80" s="1"/>
  <c r="AN168" i="80" s="1"/>
  <c r="AP156" i="80"/>
  <c r="Y156" i="80" a="1"/>
  <c r="Y156" i="80" s="1"/>
  <c r="Z156" i="80"/>
  <c r="X156" i="80" a="1"/>
  <c r="X156" i="80" s="1"/>
  <c r="AN156" i="80" s="1"/>
  <c r="AP72" i="84"/>
  <c r="Y72" i="84" a="1"/>
  <c r="Y72" i="84" s="1"/>
  <c r="Z72" i="84"/>
  <c r="X72" i="84" a="1"/>
  <c r="X72" i="84" s="1"/>
  <c r="AN72" i="84" s="1"/>
  <c r="AP150" i="82"/>
  <c r="Y150" i="82" a="1"/>
  <c r="Y150" i="82" s="1"/>
  <c r="Z150" i="82"/>
  <c r="X150" i="82" a="1"/>
  <c r="X150" i="82" s="1"/>
  <c r="AN150" i="82" s="1"/>
  <c r="AP120" i="82"/>
  <c r="Y120" i="82" a="1"/>
  <c r="Y120" i="82" s="1"/>
  <c r="Z120" i="82"/>
  <c r="X120" i="82" a="1"/>
  <c r="X120" i="82" s="1"/>
  <c r="AN120" i="82" s="1"/>
  <c r="AP93" i="82"/>
  <c r="Y93" i="82" a="1"/>
  <c r="Y93" i="82" s="1"/>
  <c r="Z93" i="82"/>
  <c r="X93" i="82" a="1"/>
  <c r="X93" i="82" s="1"/>
  <c r="AN93" i="82" s="1"/>
  <c r="AP36" i="82"/>
  <c r="Y36" i="82" a="1"/>
  <c r="Y36" i="82" s="1"/>
  <c r="Z36" i="82"/>
  <c r="X36" i="82" a="1"/>
  <c r="X36" i="82" s="1"/>
  <c r="AN36" i="82" s="1"/>
  <c r="AP31" i="82"/>
  <c r="Y31" i="82" a="1"/>
  <c r="Y31" i="82" s="1"/>
  <c r="Z31" i="82"/>
  <c r="X31" i="82" a="1"/>
  <c r="X31" i="82" s="1"/>
  <c r="AN31" i="82" s="1"/>
  <c r="AP204" i="80"/>
  <c r="Y204" i="80" a="1"/>
  <c r="Y204" i="80" s="1"/>
  <c r="Z204" i="80"/>
  <c r="X204" i="80" a="1"/>
  <c r="X204" i="80" s="1"/>
  <c r="AN204" i="80" s="1"/>
  <c r="AP166" i="80"/>
  <c r="Y166" i="80" a="1"/>
  <c r="Y166" i="80" s="1"/>
  <c r="Z166" i="80"/>
  <c r="X166" i="80" a="1"/>
  <c r="X166" i="80" s="1"/>
  <c r="AN166" i="80" s="1"/>
  <c r="AP137" i="80"/>
  <c r="Y137" i="80" a="1"/>
  <c r="Y137" i="80" s="1"/>
  <c r="Z137" i="80"/>
  <c r="X137" i="80" a="1"/>
  <c r="X137" i="80" s="1"/>
  <c r="AN137" i="80" s="1"/>
  <c r="AP128" i="80"/>
  <c r="Y128" i="80" a="1"/>
  <c r="Y128" i="80" s="1"/>
  <c r="Z128" i="80"/>
  <c r="X128" i="80" a="1"/>
  <c r="X128" i="80" s="1"/>
  <c r="AN128" i="80" s="1"/>
  <c r="AP97" i="80"/>
  <c r="Y97" i="80" a="1"/>
  <c r="Y97" i="80" s="1"/>
  <c r="Z97" i="80"/>
  <c r="X97" i="80" a="1"/>
  <c r="X97" i="80" s="1"/>
  <c r="AN97" i="80" s="1"/>
  <c r="AP102" i="80"/>
  <c r="Y102" i="80" a="1"/>
  <c r="Y102" i="80" s="1"/>
  <c r="Z102" i="80"/>
  <c r="X102" i="80" a="1"/>
  <c r="X102" i="80" s="1"/>
  <c r="AN102" i="80" s="1"/>
  <c r="AP81" i="80"/>
  <c r="Y81" i="80" a="1"/>
  <c r="Y81" i="80" s="1"/>
  <c r="Z81" i="80"/>
  <c r="X81" i="80" a="1"/>
  <c r="X81" i="80" s="1"/>
  <c r="AN81" i="80" s="1"/>
  <c r="AP41" i="80"/>
  <c r="Y41" i="80" a="1"/>
  <c r="Y41" i="80" s="1"/>
  <c r="Z41" i="80"/>
  <c r="X41" i="80" a="1"/>
  <c r="X41" i="80" s="1"/>
  <c r="AN41" i="80" s="1"/>
  <c r="AP78" i="80"/>
  <c r="Y78" i="80" a="1"/>
  <c r="Y78" i="80" s="1"/>
  <c r="Z78" i="80"/>
  <c r="X78" i="80" a="1"/>
  <c r="X78" i="80" s="1"/>
  <c r="AN78" i="80" s="1"/>
  <c r="AP54" i="80"/>
  <c r="Y54" i="80" a="1"/>
  <c r="Y54" i="80" s="1"/>
  <c r="Z54" i="80"/>
  <c r="X54" i="80" a="1"/>
  <c r="X54" i="80" s="1"/>
  <c r="AN54" i="80" s="1"/>
  <c r="AP22" i="80"/>
  <c r="Y22" i="80" a="1"/>
  <c r="Y22" i="80" s="1"/>
  <c r="Z22" i="80"/>
  <c r="X22" i="80" a="1"/>
  <c r="X22" i="80" s="1"/>
  <c r="AN22" i="80" s="1"/>
  <c r="AP207" i="78"/>
  <c r="Y207" i="78" a="1"/>
  <c r="Y207" i="78" s="1"/>
  <c r="Z207" i="78"/>
  <c r="X207" i="78" a="1"/>
  <c r="X207" i="78" s="1"/>
  <c r="AN207" i="78" s="1"/>
  <c r="AP192" i="78"/>
  <c r="Z192" i="78"/>
  <c r="Y192" i="78" a="1"/>
  <c r="Y192" i="78" s="1"/>
  <c r="X192" i="78" a="1"/>
  <c r="X192" i="78" s="1"/>
  <c r="AN192" i="78" s="1"/>
  <c r="AP164" i="78"/>
  <c r="Y164" i="78" a="1"/>
  <c r="Y164" i="78" s="1"/>
  <c r="Z164" i="78"/>
  <c r="X164" i="78" a="1"/>
  <c r="X164" i="78" s="1"/>
  <c r="AN164" i="78" s="1"/>
  <c r="AP163" i="78"/>
  <c r="Y163" i="78" a="1"/>
  <c r="Y163" i="78" s="1"/>
  <c r="Z163" i="78"/>
  <c r="X163" i="78" a="1"/>
  <c r="X163" i="78" s="1"/>
  <c r="AN163" i="78" s="1"/>
  <c r="AP141" i="78"/>
  <c r="Y141" i="78" a="1"/>
  <c r="Y141" i="78" s="1"/>
  <c r="Z141" i="78"/>
  <c r="X141" i="78" a="1"/>
  <c r="X141" i="78" s="1"/>
  <c r="AN141" i="78" s="1"/>
  <c r="AP132" i="78"/>
  <c r="Y132" i="78" a="1"/>
  <c r="Y132" i="78" s="1"/>
  <c r="Z132" i="78"/>
  <c r="X132" i="78" a="1"/>
  <c r="X132" i="78" s="1"/>
  <c r="AN132" i="78" s="1"/>
  <c r="AP111" i="78"/>
  <c r="Y111" i="78" a="1"/>
  <c r="Y111" i="78" s="1"/>
  <c r="Z111" i="78"/>
  <c r="X111" i="78" a="1"/>
  <c r="X111" i="78" s="1"/>
  <c r="AN111" i="78" s="1"/>
  <c r="AP92" i="78"/>
  <c r="Y92" i="78" a="1"/>
  <c r="Y92" i="78" s="1"/>
  <c r="Z92" i="78"/>
  <c r="X92" i="78" a="1"/>
  <c r="X92" i="78" s="1"/>
  <c r="AN92" i="78" s="1"/>
  <c r="AP81" i="78"/>
  <c r="Y81" i="78" a="1"/>
  <c r="Y81" i="78" s="1"/>
  <c r="Z81" i="78"/>
  <c r="X81" i="78" a="1"/>
  <c r="X81" i="78" s="1"/>
  <c r="AN81" i="78" s="1"/>
  <c r="AP41" i="78"/>
  <c r="Y41" i="78" a="1"/>
  <c r="Y41" i="78" s="1"/>
  <c r="Z41" i="78"/>
  <c r="X41" i="78" a="1"/>
  <c r="X41" i="78" s="1"/>
  <c r="AN41" i="78" s="1"/>
  <c r="AP84" i="78"/>
  <c r="Y84" i="78" a="1"/>
  <c r="Y84" i="78" s="1"/>
  <c r="Z84" i="78"/>
  <c r="X84" i="78" a="1"/>
  <c r="X84" i="78" s="1"/>
  <c r="AN84" i="78" s="1"/>
  <c r="AP60" i="78"/>
  <c r="Y60" i="78" a="1"/>
  <c r="Y60" i="78" s="1"/>
  <c r="Z60" i="78"/>
  <c r="X60" i="78" a="1"/>
  <c r="X60" i="78" s="1"/>
  <c r="AN60" i="78" s="1"/>
  <c r="AP28" i="78"/>
  <c r="Y28" i="78" a="1"/>
  <c r="Y28" i="78" s="1"/>
  <c r="Z28" i="78"/>
  <c r="X28" i="78" a="1"/>
  <c r="X28" i="78" s="1"/>
  <c r="AN28" i="78" s="1"/>
  <c r="Z25" i="78"/>
  <c r="AP25" i="78"/>
  <c r="X25" i="78" a="1"/>
  <c r="X25" i="78" s="1"/>
  <c r="AN25" i="78" s="1"/>
  <c r="Y25" i="78" a="1"/>
  <c r="Y25" i="78" s="1"/>
  <c r="AP11" i="78"/>
  <c r="Y11" i="78" a="1"/>
  <c r="Y11" i="78" s="1"/>
  <c r="Z11" i="78"/>
  <c r="X11" i="78" a="1"/>
  <c r="X11" i="78" s="1"/>
  <c r="AN11" i="78" s="1"/>
  <c r="AP196" i="76"/>
  <c r="Y196" i="76" a="1"/>
  <c r="Y196" i="76" s="1"/>
  <c r="Z196" i="76"/>
  <c r="X196" i="76" a="1"/>
  <c r="X196" i="76" s="1"/>
  <c r="AN196" i="76" s="1"/>
  <c r="AP138" i="80"/>
  <c r="Y138" i="80" a="1"/>
  <c r="Y138" i="80" s="1"/>
  <c r="Z138" i="80"/>
  <c r="X138" i="80" a="1"/>
  <c r="X138" i="80" s="1"/>
  <c r="AN138" i="80" s="1"/>
  <c r="AP107" i="80"/>
  <c r="Y107" i="80" a="1"/>
  <c r="Y107" i="80" s="1"/>
  <c r="Z107" i="80"/>
  <c r="X107" i="80" a="1"/>
  <c r="X107" i="80" s="1"/>
  <c r="AN107" i="80" s="1"/>
  <c r="AP112" i="80"/>
  <c r="Y112" i="80" a="1"/>
  <c r="Y112" i="80" s="1"/>
  <c r="Z112" i="80"/>
  <c r="X112" i="80" a="1"/>
  <c r="X112" i="80" s="1"/>
  <c r="AN112" i="80" s="1"/>
  <c r="AP51" i="80"/>
  <c r="Y51" i="80" a="1"/>
  <c r="Y51" i="80" s="1"/>
  <c r="Z51" i="80"/>
  <c r="X51" i="80" a="1"/>
  <c r="X51" i="80" s="1"/>
  <c r="AN51" i="80" s="1"/>
  <c r="AP62" i="80"/>
  <c r="Y62" i="80" a="1"/>
  <c r="Y62" i="80" s="1"/>
  <c r="Z62" i="80"/>
  <c r="X62" i="80" a="1"/>
  <c r="X62" i="80" s="1"/>
  <c r="AN62" i="80" s="1"/>
  <c r="AP32" i="80"/>
  <c r="Y32" i="80" a="1"/>
  <c r="Y32" i="80" s="1"/>
  <c r="Z32" i="80"/>
  <c r="X32" i="80" a="1"/>
  <c r="X32" i="80" s="1"/>
  <c r="AN32" i="80" s="1"/>
  <c r="AP17" i="80"/>
  <c r="Y17" i="80" a="1"/>
  <c r="Y17" i="80" s="1"/>
  <c r="Z17" i="80"/>
  <c r="X17" i="80" a="1"/>
  <c r="X17" i="80" s="1"/>
  <c r="AN17" i="80" s="1"/>
  <c r="AP201" i="78"/>
  <c r="Z201" i="78"/>
  <c r="Y201" i="78" a="1"/>
  <c r="Y201" i="78" s="1"/>
  <c r="X201" i="78" a="1"/>
  <c r="X201" i="78" s="1"/>
  <c r="AN201" i="78" s="1"/>
  <c r="AP185" i="78"/>
  <c r="Y185" i="78" a="1"/>
  <c r="Y185" i="78" s="1"/>
  <c r="Z185" i="78"/>
  <c r="X185" i="78" a="1"/>
  <c r="X185" i="78" s="1"/>
  <c r="AN185" i="78" s="1"/>
  <c r="AP174" i="78"/>
  <c r="Y174" i="78" a="1"/>
  <c r="Y174" i="78" s="1"/>
  <c r="Z174" i="78"/>
  <c r="X174" i="78" a="1"/>
  <c r="X174" i="78" s="1"/>
  <c r="AN174" i="78" s="1"/>
  <c r="AP173" i="78"/>
  <c r="Y173" i="78" a="1"/>
  <c r="Y173" i="78" s="1"/>
  <c r="Z173" i="78"/>
  <c r="X173" i="78" a="1"/>
  <c r="X173" i="78" s="1"/>
  <c r="AN173" i="78" s="1"/>
  <c r="AP151" i="78"/>
  <c r="Y151" i="78" a="1"/>
  <c r="Y151" i="78" s="1"/>
  <c r="Z151" i="78"/>
  <c r="X151" i="78" a="1"/>
  <c r="X151" i="78" s="1"/>
  <c r="AN151" i="78" s="1"/>
  <c r="AP142" i="78"/>
  <c r="Y142" i="78" a="1"/>
  <c r="Y142" i="78" s="1"/>
  <c r="Z142" i="78"/>
  <c r="X142" i="78" a="1"/>
  <c r="X142" i="78" s="1"/>
  <c r="AN142" i="78" s="1"/>
  <c r="AP121" i="78"/>
  <c r="Y121" i="78" a="1"/>
  <c r="Y121" i="78" s="1"/>
  <c r="Z121" i="78"/>
  <c r="X121" i="78" a="1"/>
  <c r="X121" i="78" s="1"/>
  <c r="AN121" i="78" s="1"/>
  <c r="AP89" i="78"/>
  <c r="Y89" i="78" a="1"/>
  <c r="Y89" i="78" s="1"/>
  <c r="Z89" i="78"/>
  <c r="X89" i="78" a="1"/>
  <c r="X89" i="78" s="1"/>
  <c r="AN89" i="78" s="1"/>
  <c r="AP102" i="78"/>
  <c r="Y102" i="78" a="1"/>
  <c r="Y102" i="78" s="1"/>
  <c r="Z102" i="78"/>
  <c r="X102" i="78" a="1"/>
  <c r="X102" i="78" s="1"/>
  <c r="AN102" i="78" s="1"/>
  <c r="AP51" i="78"/>
  <c r="Y51" i="78" a="1"/>
  <c r="Y51" i="78" s="1"/>
  <c r="Z51" i="78"/>
  <c r="X51" i="78" a="1"/>
  <c r="X51" i="78" s="1"/>
  <c r="AN51" i="78" s="1"/>
  <c r="AP78" i="78"/>
  <c r="Y78" i="78" a="1"/>
  <c r="Y78" i="78" s="1"/>
  <c r="Z78" i="78"/>
  <c r="X78" i="78" a="1"/>
  <c r="X78" i="78" s="1"/>
  <c r="AN78" i="78" s="1"/>
  <c r="AP65" i="78"/>
  <c r="Y65" i="78" a="1"/>
  <c r="Y65" i="78" s="1"/>
  <c r="Z65" i="78"/>
  <c r="X65" i="78" a="1"/>
  <c r="X65" i="78" s="1"/>
  <c r="AN65" i="78" s="1"/>
  <c r="AP54" i="78"/>
  <c r="Y54" i="78" a="1"/>
  <c r="Y54" i="78" s="1"/>
  <c r="Z54" i="78"/>
  <c r="X54" i="78" a="1"/>
  <c r="X54" i="78" s="1"/>
  <c r="AN54" i="78" s="1"/>
  <c r="AP38" i="78"/>
  <c r="Y38" i="78" a="1"/>
  <c r="Y38" i="78" s="1"/>
  <c r="Z38" i="78"/>
  <c r="X38" i="78" a="1"/>
  <c r="X38" i="78" s="1"/>
  <c r="AN38" i="78" s="1"/>
  <c r="AP12" i="78"/>
  <c r="Y12" i="78" a="1"/>
  <c r="Y12" i="78" s="1"/>
  <c r="Z12" i="78"/>
  <c r="X12" i="78" a="1"/>
  <c r="X12" i="78" s="1"/>
  <c r="AN12" i="78" s="1"/>
  <c r="AP21" i="78"/>
  <c r="Y21" i="78" a="1"/>
  <c r="Y21" i="78" s="1"/>
  <c r="Z21" i="78"/>
  <c r="X21" i="78" a="1"/>
  <c r="X21" i="78" s="1"/>
  <c r="AN21" i="78" s="1"/>
  <c r="AP205" i="76"/>
  <c r="Y205" i="76" a="1"/>
  <c r="Y205" i="76" s="1"/>
  <c r="Z205" i="76"/>
  <c r="X205" i="76" a="1"/>
  <c r="X205" i="76" s="1"/>
  <c r="AN205" i="76" s="1"/>
  <c r="AP197" i="76"/>
  <c r="Y197" i="76" a="1"/>
  <c r="Y197" i="76" s="1"/>
  <c r="Z197" i="76"/>
  <c r="X197" i="76" a="1"/>
  <c r="X197" i="76" s="1"/>
  <c r="AN197" i="76" s="1"/>
  <c r="AP189" i="76"/>
  <c r="Y189" i="76" a="1"/>
  <c r="Y189" i="76" s="1"/>
  <c r="Z189" i="76"/>
  <c r="X189" i="76" a="1"/>
  <c r="X189" i="76" s="1"/>
  <c r="AN189" i="76" s="1"/>
  <c r="AP190" i="76"/>
  <c r="Y190" i="76" a="1"/>
  <c r="Y190" i="76" s="1"/>
  <c r="Z190" i="76"/>
  <c r="X190" i="76" a="1"/>
  <c r="X190" i="76" s="1"/>
  <c r="AN190" i="76" s="1"/>
  <c r="AP175" i="76"/>
  <c r="Z175" i="76"/>
  <c r="Y175" i="76" a="1"/>
  <c r="Y175" i="76" s="1"/>
  <c r="X175" i="76" a="1"/>
  <c r="X175" i="76" s="1"/>
  <c r="AN175" i="76" s="1"/>
  <c r="AP159" i="76"/>
  <c r="Y159" i="76" a="1"/>
  <c r="Y159" i="76" s="1"/>
  <c r="Z159" i="76"/>
  <c r="X159" i="76" a="1"/>
  <c r="X159" i="76" s="1"/>
  <c r="AN159" i="76" s="1"/>
  <c r="AP160" i="76"/>
  <c r="Y160" i="76" a="1"/>
  <c r="Y160" i="76" s="1"/>
  <c r="Z160" i="76"/>
  <c r="X160" i="76" a="1"/>
  <c r="X160" i="76" s="1"/>
  <c r="AN160" i="76" s="1"/>
  <c r="AP143" i="76"/>
  <c r="Y143" i="76" a="1"/>
  <c r="Y143" i="76" s="1"/>
  <c r="Z143" i="76"/>
  <c r="X143" i="76" a="1"/>
  <c r="X143" i="76" s="1"/>
  <c r="AN143" i="76" s="1"/>
  <c r="AP127" i="76"/>
  <c r="Y127" i="76" a="1"/>
  <c r="Y127" i="76" s="1"/>
  <c r="Z127" i="76"/>
  <c r="X127" i="76" a="1"/>
  <c r="X127" i="76" s="1"/>
  <c r="AN127" i="76" s="1"/>
  <c r="AP144" i="76"/>
  <c r="Y144" i="76" a="1"/>
  <c r="Y144" i="76" s="1"/>
  <c r="Z144" i="76"/>
  <c r="X144" i="76" a="1"/>
  <c r="X144" i="76" s="1"/>
  <c r="AN144" i="76" s="1"/>
  <c r="AP128" i="76"/>
  <c r="Y128" i="76" a="1"/>
  <c r="Y128" i="76" s="1"/>
  <c r="Z128" i="76"/>
  <c r="X128" i="76" a="1"/>
  <c r="X128" i="76" s="1"/>
  <c r="AN128" i="76" s="1"/>
  <c r="AP117" i="76"/>
  <c r="Y117" i="76" a="1"/>
  <c r="Y117" i="76" s="1"/>
  <c r="Z117" i="76"/>
  <c r="X117" i="76" a="1"/>
  <c r="X117" i="76" s="1"/>
  <c r="AN117" i="76" s="1"/>
  <c r="AP101" i="76"/>
  <c r="Y101" i="76" a="1"/>
  <c r="Y101" i="76" s="1"/>
  <c r="Z101" i="76"/>
  <c r="X101" i="76" a="1"/>
  <c r="X101" i="76" s="1"/>
  <c r="AN101" i="76" s="1"/>
  <c r="AP116" i="76"/>
  <c r="Y116" i="76" a="1"/>
  <c r="Y116" i="76" s="1"/>
  <c r="Z116" i="76"/>
  <c r="X116" i="76" a="1"/>
  <c r="X116" i="76" s="1"/>
  <c r="AN116" i="76" s="1"/>
  <c r="AP100" i="76"/>
  <c r="Y100" i="76" a="1"/>
  <c r="Y100" i="76" s="1"/>
  <c r="Z100" i="76"/>
  <c r="X100" i="76" a="1"/>
  <c r="X100" i="76" s="1"/>
  <c r="AN100" i="76" s="1"/>
  <c r="AP78" i="76"/>
  <c r="Y78" i="76" a="1"/>
  <c r="Y78" i="76" s="1"/>
  <c r="Z78" i="76"/>
  <c r="X78" i="76" a="1"/>
  <c r="X78" i="76" s="1"/>
  <c r="AN78" i="76" s="1"/>
  <c r="AP65" i="76"/>
  <c r="Y65" i="76" a="1"/>
  <c r="Y65" i="76" s="1"/>
  <c r="Z65" i="76"/>
  <c r="X65" i="76" a="1"/>
  <c r="X65" i="76" s="1"/>
  <c r="AN65" i="76" s="1"/>
  <c r="AP54" i="76"/>
  <c r="Y54" i="76" a="1"/>
  <c r="Y54" i="76" s="1"/>
  <c r="Z54" i="76"/>
  <c r="X54" i="76" a="1"/>
  <c r="X54" i="76" s="1"/>
  <c r="AN54" i="76" s="1"/>
  <c r="AP38" i="76"/>
  <c r="Y38" i="76" a="1"/>
  <c r="Y38" i="76" s="1"/>
  <c r="Z38" i="76"/>
  <c r="X38" i="76" a="1"/>
  <c r="X38" i="76" s="1"/>
  <c r="AN38" i="76" s="1"/>
  <c r="AP79" i="76"/>
  <c r="Y79" i="76" a="1"/>
  <c r="Y79" i="76" s="1"/>
  <c r="Z79" i="76"/>
  <c r="X79" i="76" a="1"/>
  <c r="X79" i="76" s="1"/>
  <c r="AN79" i="76" s="1"/>
  <c r="AP55" i="76"/>
  <c r="Y55" i="76" a="1"/>
  <c r="Y55" i="76" s="1"/>
  <c r="Z55" i="76"/>
  <c r="X55" i="76" a="1"/>
  <c r="X55" i="76" s="1"/>
  <c r="AN55" i="76" s="1"/>
  <c r="AP39" i="76"/>
  <c r="Y39" i="76" a="1"/>
  <c r="Y39" i="76" s="1"/>
  <c r="Z39" i="76"/>
  <c r="X39" i="76" a="1"/>
  <c r="X39" i="76" s="1"/>
  <c r="AN39" i="76" s="1"/>
  <c r="AP27" i="76"/>
  <c r="Y27" i="76" a="1"/>
  <c r="Y27" i="76" s="1"/>
  <c r="Z27" i="76"/>
  <c r="X27" i="76" a="1"/>
  <c r="X27" i="76" s="1"/>
  <c r="AN27" i="76" s="1"/>
  <c r="AP20" i="76"/>
  <c r="Y20" i="76" a="1"/>
  <c r="Y20" i="76" s="1"/>
  <c r="Z20" i="76"/>
  <c r="X20" i="76" a="1"/>
  <c r="X20" i="76" s="1"/>
  <c r="AN20" i="76" s="1"/>
  <c r="AP209" i="74"/>
  <c r="Y209" i="74" a="1"/>
  <c r="Y209" i="74" s="1"/>
  <c r="Z209" i="74"/>
  <c r="X209" i="74" a="1"/>
  <c r="X209" i="74" s="1"/>
  <c r="AN209" i="74" s="1"/>
  <c r="Z201" i="74"/>
  <c r="AP201" i="74"/>
  <c r="X201" i="74" a="1"/>
  <c r="X201" i="74" s="1"/>
  <c r="AN201" i="74" s="1"/>
  <c r="Y201" i="74" a="1"/>
  <c r="Y201" i="74" s="1"/>
  <c r="AP194" i="74"/>
  <c r="Y194" i="74" a="1"/>
  <c r="Y194" i="74" s="1"/>
  <c r="Z194" i="74"/>
  <c r="X194" i="74" a="1"/>
  <c r="X194" i="74" s="1"/>
  <c r="AN194" i="74" s="1"/>
  <c r="AP177" i="74"/>
  <c r="Y177" i="74" a="1"/>
  <c r="Y177" i="74" s="1"/>
  <c r="Z177" i="74"/>
  <c r="X177" i="74" a="1"/>
  <c r="X177" i="74" s="1"/>
  <c r="AN177" i="74" s="1"/>
  <c r="AP163" i="74"/>
  <c r="Y163" i="74" a="1"/>
  <c r="Y163" i="74" s="1"/>
  <c r="Z163" i="74"/>
  <c r="X163" i="74" a="1"/>
  <c r="X163" i="74" s="1"/>
  <c r="AN163" i="74" s="1"/>
  <c r="AP151" i="74"/>
  <c r="Y151" i="74" a="1"/>
  <c r="Y151" i="74" s="1"/>
  <c r="Z151" i="74"/>
  <c r="X151" i="74" a="1"/>
  <c r="X151" i="74" s="1"/>
  <c r="AN151" i="74" s="1"/>
  <c r="AP152" i="74"/>
  <c r="Y152" i="74" a="1"/>
  <c r="Y152" i="74" s="1"/>
  <c r="Z152" i="74"/>
  <c r="X152" i="74" a="1"/>
  <c r="X152" i="74" s="1"/>
  <c r="AN152" i="74" s="1"/>
  <c r="AP121" i="74"/>
  <c r="Y121" i="74" a="1"/>
  <c r="Y121" i="74" s="1"/>
  <c r="Z121" i="74"/>
  <c r="X121" i="74" a="1"/>
  <c r="X121" i="74" s="1"/>
  <c r="AN121" i="74" s="1"/>
  <c r="AP89" i="74"/>
  <c r="Y89" i="74" a="1"/>
  <c r="Y89" i="74" s="1"/>
  <c r="Z89" i="74"/>
  <c r="X89" i="74" a="1"/>
  <c r="X89" i="74" s="1"/>
  <c r="AN89" i="74" s="1"/>
  <c r="AP92" i="74"/>
  <c r="Y92" i="74" a="1"/>
  <c r="Y92" i="74" s="1"/>
  <c r="Z92" i="74"/>
  <c r="X92" i="74" a="1"/>
  <c r="X92" i="74" s="1"/>
  <c r="AN92" i="74" s="1"/>
  <c r="AP81" i="74"/>
  <c r="Y81" i="74" a="1"/>
  <c r="Y81" i="74" s="1"/>
  <c r="Z81" i="74"/>
  <c r="X81" i="74" a="1"/>
  <c r="X81" i="74" s="1"/>
  <c r="AN81" i="74" s="1"/>
  <c r="AP41" i="74"/>
  <c r="Y41" i="74" a="1"/>
  <c r="Y41" i="74" s="1"/>
  <c r="Z41" i="74"/>
  <c r="X41" i="74" a="1"/>
  <c r="X41" i="74" s="1"/>
  <c r="AN41" i="74" s="1"/>
  <c r="AP72" i="74"/>
  <c r="Y72" i="74" a="1"/>
  <c r="Y72" i="74" s="1"/>
  <c r="Z72" i="74"/>
  <c r="X72" i="74" a="1"/>
  <c r="X72" i="74" s="1"/>
  <c r="AN72" i="74" s="1"/>
  <c r="AP48" i="74"/>
  <c r="Y48" i="74" a="1"/>
  <c r="Y48" i="74" s="1"/>
  <c r="Z48" i="74"/>
  <c r="X48" i="74" a="1"/>
  <c r="X48" i="74" s="1"/>
  <c r="AN48" i="74" s="1"/>
  <c r="Z25" i="74"/>
  <c r="AP25" i="74"/>
  <c r="X25" i="74" a="1"/>
  <c r="X25" i="74" s="1"/>
  <c r="AN25" i="74" s="1"/>
  <c r="Y25" i="74" a="1"/>
  <c r="Y25" i="74" s="1"/>
  <c r="AP204" i="72"/>
  <c r="Y204" i="72" a="1"/>
  <c r="Y204" i="72" s="1"/>
  <c r="Z204" i="72"/>
  <c r="X204" i="72" a="1"/>
  <c r="X204" i="72" s="1"/>
  <c r="AN204" i="72" s="1"/>
  <c r="AP182" i="72"/>
  <c r="Y182" i="72" a="1"/>
  <c r="Y182" i="72" s="1"/>
  <c r="Z182" i="72"/>
  <c r="X182" i="72" a="1"/>
  <c r="X182" i="72" s="1"/>
  <c r="AN182" i="72" s="1"/>
  <c r="AP153" i="72"/>
  <c r="Y153" i="72" a="1"/>
  <c r="Y153" i="72" s="1"/>
  <c r="Z153" i="72"/>
  <c r="X153" i="72" a="1"/>
  <c r="X153" i="72" s="1"/>
  <c r="AN153" i="72" s="1"/>
  <c r="AP156" i="72"/>
  <c r="Y156" i="72" a="1"/>
  <c r="Y156" i="72" s="1"/>
  <c r="Z156" i="72"/>
  <c r="X156" i="72" a="1"/>
  <c r="X156" i="72" s="1"/>
  <c r="AN156" i="72" s="1"/>
  <c r="AP124" i="72"/>
  <c r="Y124" i="72" a="1"/>
  <c r="Y124" i="72" s="1"/>
  <c r="Z124" i="72"/>
  <c r="X124" i="72" a="1"/>
  <c r="X124" i="72" s="1"/>
  <c r="AN124" i="72" s="1"/>
  <c r="AP103" i="72"/>
  <c r="Y103" i="72" a="1"/>
  <c r="Y103" i="72" s="1"/>
  <c r="Z103" i="72"/>
  <c r="X103" i="72" a="1"/>
  <c r="X103" i="72" s="1"/>
  <c r="AN103" i="72" s="1"/>
  <c r="AP90" i="72"/>
  <c r="Y90" i="72" a="1"/>
  <c r="Y90" i="72" s="1"/>
  <c r="Z90" i="72"/>
  <c r="X90" i="72" a="1"/>
  <c r="X90" i="72" s="1"/>
  <c r="AN90" i="72" s="1"/>
  <c r="AP64" i="72"/>
  <c r="Y64" i="72" a="1"/>
  <c r="Y64" i="72" s="1"/>
  <c r="Z64" i="72"/>
  <c r="X64" i="72" a="1"/>
  <c r="X64" i="72" s="1"/>
  <c r="AN64" i="72" s="1"/>
  <c r="AP36" i="72"/>
  <c r="Y36" i="72" a="1"/>
  <c r="Y36" i="72" s="1"/>
  <c r="Z36" i="72"/>
  <c r="X36" i="72" a="1"/>
  <c r="X36" i="72" s="1"/>
  <c r="AN36" i="72" s="1"/>
  <c r="AP71" i="72"/>
  <c r="Y71" i="72" a="1"/>
  <c r="Y71" i="72" s="1"/>
  <c r="Z71" i="72"/>
  <c r="X71" i="72" a="1"/>
  <c r="X71" i="72" s="1"/>
  <c r="AN71" i="72" s="1"/>
  <c r="AP208" i="70"/>
  <c r="Y208" i="70" a="1"/>
  <c r="Y208" i="70" s="1"/>
  <c r="Z208" i="70"/>
  <c r="X208" i="70" a="1"/>
  <c r="X208" i="70" s="1"/>
  <c r="AN208" i="70" s="1"/>
  <c r="AP186" i="70"/>
  <c r="Y186" i="70" a="1"/>
  <c r="Y186" i="70" s="1"/>
  <c r="Z186" i="70"/>
  <c r="X186" i="70" a="1"/>
  <c r="X186" i="70" s="1"/>
  <c r="AN186" i="70" s="1"/>
  <c r="AP171" i="70"/>
  <c r="Y171" i="70" a="1"/>
  <c r="Y171" i="70" s="1"/>
  <c r="Z171" i="70"/>
  <c r="X171" i="70" a="1"/>
  <c r="X171" i="70" s="1"/>
  <c r="AN171" i="70" s="1"/>
  <c r="AP158" i="70"/>
  <c r="Y158" i="70" a="1"/>
  <c r="Y158" i="70" s="1"/>
  <c r="Z158" i="70"/>
  <c r="X158" i="70" a="1"/>
  <c r="X158" i="70" s="1"/>
  <c r="AN158" i="70" s="1"/>
  <c r="AP127" i="70"/>
  <c r="Y127" i="70" a="1"/>
  <c r="Y127" i="70" s="1"/>
  <c r="Z127" i="70"/>
  <c r="X127" i="70" a="1"/>
  <c r="X127" i="70" s="1"/>
  <c r="AN127" i="70" s="1"/>
  <c r="AP126" i="70"/>
  <c r="Y126" i="70" a="1"/>
  <c r="Y126" i="70" s="1"/>
  <c r="Z126" i="70"/>
  <c r="X126" i="70" a="1"/>
  <c r="X126" i="70" s="1"/>
  <c r="AN126" i="70" s="1"/>
  <c r="AP117" i="70"/>
  <c r="Y117" i="70" a="1"/>
  <c r="Y117" i="70" s="1"/>
  <c r="Z117" i="70"/>
  <c r="X117" i="70" a="1"/>
  <c r="X117" i="70" s="1"/>
  <c r="AN117" i="70" s="1"/>
  <c r="AP188" i="76"/>
  <c r="Y188" i="76" a="1"/>
  <c r="Y188" i="76" s="1"/>
  <c r="Z188" i="76"/>
  <c r="X188" i="76" a="1"/>
  <c r="X188" i="76" s="1"/>
  <c r="AN188" i="76" s="1"/>
  <c r="AP174" i="76"/>
  <c r="Y174" i="76" a="1"/>
  <c r="Y174" i="76" s="1"/>
  <c r="Z174" i="76"/>
  <c r="X174" i="76" a="1"/>
  <c r="X174" i="76" s="1"/>
  <c r="AN174" i="76" s="1"/>
  <c r="AP141" i="76"/>
  <c r="Y141" i="76" a="1"/>
  <c r="Y141" i="76" s="1"/>
  <c r="Z141" i="76"/>
  <c r="X141" i="76" a="1"/>
  <c r="X141" i="76" s="1"/>
  <c r="AN141" i="76" s="1"/>
  <c r="AP142" i="76"/>
  <c r="Y142" i="76" a="1"/>
  <c r="Y142" i="76" s="1"/>
  <c r="Z142" i="76"/>
  <c r="X142" i="76" a="1"/>
  <c r="X142" i="76" s="1"/>
  <c r="AN142" i="76" s="1"/>
  <c r="AP99" i="76"/>
  <c r="Y99" i="76" a="1"/>
  <c r="Y99" i="76" s="1"/>
  <c r="Z99" i="76"/>
  <c r="X99" i="76" a="1"/>
  <c r="X99" i="76" s="1"/>
  <c r="AN99" i="76" s="1"/>
  <c r="AP114" i="76"/>
  <c r="Y114" i="76" a="1"/>
  <c r="Y114" i="76" s="1"/>
  <c r="Z114" i="76"/>
  <c r="X114" i="76" a="1"/>
  <c r="X114" i="76" s="1"/>
  <c r="AN114" i="76" s="1"/>
  <c r="AP64" i="76"/>
  <c r="Y64" i="76" a="1"/>
  <c r="Y64" i="76" s="1"/>
  <c r="Z64" i="76"/>
  <c r="X64" i="76" a="1"/>
  <c r="X64" i="76" s="1"/>
  <c r="AN64" i="76" s="1"/>
  <c r="AP36" i="76"/>
  <c r="Y36" i="76" a="1"/>
  <c r="Y36" i="76" s="1"/>
  <c r="Z36" i="76"/>
  <c r="X36" i="76" a="1"/>
  <c r="X36" i="76" s="1"/>
  <c r="AN36" i="76" s="1"/>
  <c r="AP53" i="76"/>
  <c r="Y53" i="76" a="1"/>
  <c r="Y53" i="76" s="1"/>
  <c r="Z53" i="76"/>
  <c r="X53" i="76" a="1"/>
  <c r="X53" i="76" s="1"/>
  <c r="AN53" i="76" s="1"/>
  <c r="AP23" i="76"/>
  <c r="Z23" i="76"/>
  <c r="Y23" i="76" a="1"/>
  <c r="Y23" i="76" s="1"/>
  <c r="X23" i="76" a="1"/>
  <c r="X23" i="76" s="1"/>
  <c r="AN23" i="76" s="1"/>
  <c r="AP199" i="74"/>
  <c r="Y199" i="74" a="1"/>
  <c r="Y199" i="74" s="1"/>
  <c r="Z199" i="74"/>
  <c r="X199" i="74" a="1"/>
  <c r="X199" i="74" s="1"/>
  <c r="AN199" i="74" s="1"/>
  <c r="AP192" i="74"/>
  <c r="Y192" i="74" a="1"/>
  <c r="Y192" i="74" s="1"/>
  <c r="Z192" i="74"/>
  <c r="X192" i="74" a="1"/>
  <c r="X192" i="74" s="1"/>
  <c r="AN192" i="74" s="1"/>
  <c r="AP161" i="74"/>
  <c r="Y161" i="74" a="1"/>
  <c r="Y161" i="74" s="1"/>
  <c r="Z161" i="74"/>
  <c r="X161" i="74" a="1"/>
  <c r="X161" i="74" s="1"/>
  <c r="AN161" i="74" s="1"/>
  <c r="AP149" i="74"/>
  <c r="Y149" i="74" a="1"/>
  <c r="Y149" i="74" s="1"/>
  <c r="Z149" i="74"/>
  <c r="X149" i="74" a="1"/>
  <c r="X149" i="74" s="1"/>
  <c r="AN149" i="74" s="1"/>
  <c r="AP150" i="74"/>
  <c r="Y150" i="74" a="1"/>
  <c r="Y150" i="74" s="1"/>
  <c r="Z150" i="74"/>
  <c r="X150" i="74" a="1"/>
  <c r="X150" i="74" s="1"/>
  <c r="AN150" i="74" s="1"/>
  <c r="AP119" i="74"/>
  <c r="Y119" i="74" a="1"/>
  <c r="Y119" i="74" s="1"/>
  <c r="Z119" i="74"/>
  <c r="X119" i="74" a="1"/>
  <c r="X119" i="74" s="1"/>
  <c r="AN119" i="74" s="1"/>
  <c r="AP87" i="74"/>
  <c r="Y87" i="74" a="1"/>
  <c r="Y87" i="74" s="1"/>
  <c r="Z87" i="74"/>
  <c r="X87" i="74" a="1"/>
  <c r="X87" i="74" s="1"/>
  <c r="AN87" i="74" s="1"/>
  <c r="AP90" i="74"/>
  <c r="Y90" i="74" a="1"/>
  <c r="Y90" i="74" s="1"/>
  <c r="Z90" i="74"/>
  <c r="X90" i="74" a="1"/>
  <c r="X90" i="74" s="1"/>
  <c r="AN90" i="74" s="1"/>
  <c r="AP79" i="74"/>
  <c r="Y79" i="74" a="1"/>
  <c r="Y79" i="74" s="1"/>
  <c r="Z79" i="74"/>
  <c r="X79" i="74" a="1"/>
  <c r="X79" i="74" s="1"/>
  <c r="AN79" i="74" s="1"/>
  <c r="AP39" i="74"/>
  <c r="Y39" i="74" a="1"/>
  <c r="Y39" i="74" s="1"/>
  <c r="Z39" i="74"/>
  <c r="X39" i="74" a="1"/>
  <c r="X39" i="74" s="1"/>
  <c r="AN39" i="74" s="1"/>
  <c r="AP70" i="74"/>
  <c r="Y70" i="74" a="1"/>
  <c r="Y70" i="74" s="1"/>
  <c r="Z70" i="74"/>
  <c r="X70" i="74" a="1"/>
  <c r="X70" i="74" s="1"/>
  <c r="AN70" i="74" s="1"/>
  <c r="AP46" i="74"/>
  <c r="Y46" i="74" a="1"/>
  <c r="Y46" i="74" s="1"/>
  <c r="Z46" i="74"/>
  <c r="X46" i="74" a="1"/>
  <c r="X46" i="74" s="1"/>
  <c r="AN46" i="74" s="1"/>
  <c r="Z21" i="74"/>
  <c r="AP21" i="74"/>
  <c r="X21" i="74" a="1"/>
  <c r="X21" i="74" s="1"/>
  <c r="AN21" i="74" s="1"/>
  <c r="Y21" i="74" a="1"/>
  <c r="Y21" i="74" s="1"/>
  <c r="AP202" i="72"/>
  <c r="Y202" i="72" a="1"/>
  <c r="Y202" i="72" s="1"/>
  <c r="Z202" i="72"/>
  <c r="X202" i="72" a="1"/>
  <c r="X202" i="72" s="1"/>
  <c r="AN202" i="72" s="1"/>
  <c r="AP180" i="72"/>
  <c r="Y180" i="72" a="1"/>
  <c r="Y180" i="72" s="1"/>
  <c r="Z180" i="72"/>
  <c r="X180" i="72" a="1"/>
  <c r="X180" i="72" s="1"/>
  <c r="AN180" i="72" s="1"/>
  <c r="AP174" i="72"/>
  <c r="Y174" i="72" a="1"/>
  <c r="Y174" i="72" s="1"/>
  <c r="Z174" i="72"/>
  <c r="X174" i="72" a="1"/>
  <c r="X174" i="72" s="1"/>
  <c r="AN174" i="72" s="1"/>
  <c r="AP151" i="72"/>
  <c r="Y151" i="72" a="1"/>
  <c r="Y151" i="72" s="1"/>
  <c r="Z151" i="72"/>
  <c r="X151" i="72" a="1"/>
  <c r="X151" i="72" s="1"/>
  <c r="AN151" i="72" s="1"/>
  <c r="AP154" i="72"/>
  <c r="Y154" i="72" a="1"/>
  <c r="Y154" i="72" s="1"/>
  <c r="Z154" i="72"/>
  <c r="X154" i="72" a="1"/>
  <c r="X154" i="72" s="1"/>
  <c r="AN154" i="72" s="1"/>
  <c r="Z122" i="72"/>
  <c r="AP122" i="72"/>
  <c r="X122" i="72" a="1"/>
  <c r="X122" i="72" s="1"/>
  <c r="AN122" i="72" s="1"/>
  <c r="Y122" i="72" a="1"/>
  <c r="Y122" i="72" s="1"/>
  <c r="AP101" i="72"/>
  <c r="Y101" i="72" a="1"/>
  <c r="Y101" i="72" s="1"/>
  <c r="Z101" i="72"/>
  <c r="X101" i="72" a="1"/>
  <c r="X101" i="72" s="1"/>
  <c r="AN101" i="72" s="1"/>
  <c r="AP120" i="72"/>
  <c r="Y120" i="72" a="1"/>
  <c r="Y120" i="72" s="1"/>
  <c r="Z120" i="72"/>
  <c r="X120" i="72" a="1"/>
  <c r="X120" i="72" s="1"/>
  <c r="AN120" i="72" s="1"/>
  <c r="AP63" i="72"/>
  <c r="Y63" i="72" a="1"/>
  <c r="Y63" i="72" s="1"/>
  <c r="Z63" i="72"/>
  <c r="X63" i="72" a="1"/>
  <c r="X63" i="72" s="1"/>
  <c r="AN63" i="72" s="1"/>
  <c r="AP34" i="72"/>
  <c r="Y34" i="72" a="1"/>
  <c r="Y34" i="72" s="1"/>
  <c r="Z34" i="72"/>
  <c r="X34" i="72" a="1"/>
  <c r="X34" i="72" s="1"/>
  <c r="AN34" i="72" s="1"/>
  <c r="AP68" i="72"/>
  <c r="Y68" i="72" a="1"/>
  <c r="Y68" i="72" s="1"/>
  <c r="Z68" i="72"/>
  <c r="X68" i="72" a="1"/>
  <c r="X68" i="72" s="1"/>
  <c r="AN68" i="72" s="1"/>
  <c r="AP206" i="70"/>
  <c r="Y206" i="70" a="1"/>
  <c r="Y206" i="70" s="1"/>
  <c r="Z206" i="70"/>
  <c r="X206" i="70" a="1"/>
  <c r="X206" i="70" s="1"/>
  <c r="AN206" i="70" s="1"/>
  <c r="AP184" i="70"/>
  <c r="Y184" i="70" a="1"/>
  <c r="Y184" i="70" s="1"/>
  <c r="Z184" i="70"/>
  <c r="X184" i="70" a="1"/>
  <c r="X184" i="70" s="1"/>
  <c r="AN184" i="70" s="1"/>
  <c r="AP169" i="70"/>
  <c r="Y169" i="70" a="1"/>
  <c r="Y169" i="70" s="1"/>
  <c r="Z169" i="70"/>
  <c r="X169" i="70" a="1"/>
  <c r="X169" i="70" s="1"/>
  <c r="AN169" i="70" s="1"/>
  <c r="AP156" i="70"/>
  <c r="Y156" i="70" a="1"/>
  <c r="Y156" i="70" s="1"/>
  <c r="Z156" i="70"/>
  <c r="X156" i="70" a="1"/>
  <c r="X156" i="70" s="1"/>
  <c r="AN156" i="70" s="1"/>
  <c r="AP125" i="70"/>
  <c r="Y125" i="70" a="1"/>
  <c r="Y125" i="70" s="1"/>
  <c r="Z125" i="70"/>
  <c r="X125" i="70" a="1"/>
  <c r="X125" i="70" s="1"/>
  <c r="AN125" i="70" s="1"/>
  <c r="AP124" i="70"/>
  <c r="Y124" i="70" a="1"/>
  <c r="Y124" i="70" s="1"/>
  <c r="Z124" i="70"/>
  <c r="X124" i="70" a="1"/>
  <c r="X124" i="70" s="1"/>
  <c r="AN124" i="70" s="1"/>
  <c r="AP115" i="70"/>
  <c r="Y115" i="70" a="1"/>
  <c r="Y115" i="70" s="1"/>
  <c r="Z115" i="70"/>
  <c r="X115" i="70" a="1"/>
  <c r="X115" i="70" s="1"/>
  <c r="AN115" i="70" s="1"/>
  <c r="AP96" i="70"/>
  <c r="Y96" i="70" a="1"/>
  <c r="Y96" i="70" s="1"/>
  <c r="Z96" i="70"/>
  <c r="X96" i="70" a="1"/>
  <c r="X96" i="70" s="1"/>
  <c r="AN96" i="70" s="1"/>
  <c r="AP75" i="70"/>
  <c r="Y75" i="70" a="1"/>
  <c r="Y75" i="70" s="1"/>
  <c r="Z75" i="70"/>
  <c r="X75" i="70" a="1"/>
  <c r="X75" i="70" s="1"/>
  <c r="AN75" i="70" s="1"/>
  <c r="AP72" i="70"/>
  <c r="Y72" i="70" a="1"/>
  <c r="Y72" i="70" s="1"/>
  <c r="Z72" i="70"/>
  <c r="X72" i="70" a="1"/>
  <c r="X72" i="70" s="1"/>
  <c r="AN72" i="70" s="1"/>
  <c r="AP48" i="70"/>
  <c r="Y48" i="70" a="1"/>
  <c r="Y48" i="70" s="1"/>
  <c r="Z48" i="70"/>
  <c r="X48" i="70" a="1"/>
  <c r="X48" i="70" s="1"/>
  <c r="AN48" i="70" s="1"/>
  <c r="Z31" i="70"/>
  <c r="AP31" i="70"/>
  <c r="X31" i="70" a="1"/>
  <c r="X31" i="70" s="1"/>
  <c r="AN31" i="70" s="1"/>
  <c r="Y31" i="70" a="1"/>
  <c r="Y31" i="70" s="1"/>
  <c r="AP14" i="70"/>
  <c r="Y14" i="70" a="1"/>
  <c r="Y14" i="70" s="1"/>
  <c r="Z14" i="70"/>
  <c r="X14" i="70" a="1"/>
  <c r="X14" i="70" s="1"/>
  <c r="AN14" i="70" s="1"/>
  <c r="AP106" i="70"/>
  <c r="Y106" i="70" a="1"/>
  <c r="Y106" i="70" s="1"/>
  <c r="Z106" i="70"/>
  <c r="X106" i="70" a="1"/>
  <c r="X106" i="70" s="1"/>
  <c r="AN106" i="70" s="1"/>
  <c r="AP85" i="70"/>
  <c r="Y85" i="70" a="1"/>
  <c r="Y85" i="70" s="1"/>
  <c r="Z85" i="70"/>
  <c r="X85" i="70" a="1"/>
  <c r="X85" i="70" s="1"/>
  <c r="AN85" i="70" s="1"/>
  <c r="AP45" i="70"/>
  <c r="Y45" i="70" a="1"/>
  <c r="Y45" i="70" s="1"/>
  <c r="Z45" i="70"/>
  <c r="X45" i="70" a="1"/>
  <c r="X45" i="70" s="1"/>
  <c r="AN45" i="70" s="1"/>
  <c r="AP82" i="70"/>
  <c r="Y82" i="70" a="1"/>
  <c r="Y82" i="70" s="1"/>
  <c r="Z82" i="70"/>
  <c r="X82" i="70" a="1"/>
  <c r="X82" i="70" s="1"/>
  <c r="AN82" i="70" s="1"/>
  <c r="AP58" i="70"/>
  <c r="Y58" i="70" a="1"/>
  <c r="Y58" i="70" s="1"/>
  <c r="Z58" i="70"/>
  <c r="X58" i="70" a="1"/>
  <c r="X58" i="70" s="1"/>
  <c r="AN58" i="70" s="1"/>
  <c r="AP26" i="70"/>
  <c r="Y26" i="70" a="1"/>
  <c r="Y26" i="70" s="1"/>
  <c r="Z26" i="70"/>
  <c r="X26" i="70" a="1"/>
  <c r="X26" i="70" s="1"/>
  <c r="AN26" i="70" s="1"/>
  <c r="AP15" i="70"/>
  <c r="Y15" i="70" a="1"/>
  <c r="Y15" i="70" s="1"/>
  <c r="Z15" i="70"/>
  <c r="X15" i="70" a="1"/>
  <c r="X15" i="70" s="1"/>
  <c r="AN15" i="70" s="1"/>
  <c r="AP29" i="70"/>
  <c r="Z29" i="70"/>
  <c r="Y29" i="70" a="1"/>
  <c r="Y29" i="70" s="1"/>
  <c r="X29" i="70" a="1"/>
  <c r="X29" i="70" s="1"/>
  <c r="AN29" i="70" s="1"/>
  <c r="AP186" i="74"/>
  <c r="Y186" i="74" a="1"/>
  <c r="Y186" i="74" s="1"/>
  <c r="Z186" i="74"/>
  <c r="X186" i="74" a="1"/>
  <c r="X186" i="74" s="1"/>
  <c r="AN186" i="74" s="1"/>
  <c r="AP174" i="74"/>
  <c r="Y174" i="74" a="1"/>
  <c r="Y174" i="74" s="1"/>
  <c r="Z174" i="74"/>
  <c r="X174" i="74" a="1"/>
  <c r="X174" i="74" s="1"/>
  <c r="AN174" i="74" s="1"/>
  <c r="AP143" i="74"/>
  <c r="Y143" i="74" a="1"/>
  <c r="Y143" i="74" s="1"/>
  <c r="Z143" i="74"/>
  <c r="X143" i="74" a="1"/>
  <c r="X143" i="74" s="1"/>
  <c r="AN143" i="74" s="1"/>
  <c r="AP144" i="74"/>
  <c r="Y144" i="74" a="1"/>
  <c r="Y144" i="74" s="1"/>
  <c r="Z144" i="74"/>
  <c r="X144" i="74" a="1"/>
  <c r="X144" i="74" s="1"/>
  <c r="AN144" i="74" s="1"/>
  <c r="AP113" i="74"/>
  <c r="Y113" i="74" a="1"/>
  <c r="Y113" i="74" s="1"/>
  <c r="Z113" i="74"/>
  <c r="X113" i="74" a="1"/>
  <c r="X113" i="74" s="1"/>
  <c r="AN113" i="74" s="1"/>
  <c r="AP116" i="74"/>
  <c r="Y116" i="74" a="1"/>
  <c r="Y116" i="74" s="1"/>
  <c r="Z116" i="74"/>
  <c r="X116" i="74" a="1"/>
  <c r="X116" i="74" s="1"/>
  <c r="AN116" i="74" s="1"/>
  <c r="AP73" i="74"/>
  <c r="Y73" i="74" a="1"/>
  <c r="Y73" i="74" s="1"/>
  <c r="Z73" i="74"/>
  <c r="X73" i="74" a="1"/>
  <c r="X73" i="74" s="1"/>
  <c r="AN73" i="74" s="1"/>
  <c r="AP86" i="74"/>
  <c r="Y86" i="74" a="1"/>
  <c r="Y86" i="74" s="1"/>
  <c r="Z86" i="74"/>
  <c r="X86" i="74" a="1"/>
  <c r="X86" i="74" s="1"/>
  <c r="AN86" i="74" s="1"/>
  <c r="AP66" i="74"/>
  <c r="Y66" i="74" a="1"/>
  <c r="Y66" i="74" s="1"/>
  <c r="Z66" i="74"/>
  <c r="X66" i="74" a="1"/>
  <c r="X66" i="74" s="1"/>
  <c r="AN66" i="74" s="1"/>
  <c r="AP40" i="74"/>
  <c r="Y40" i="74" a="1"/>
  <c r="Y40" i="74" s="1"/>
  <c r="Z40" i="74"/>
  <c r="X40" i="74" a="1"/>
  <c r="X40" i="74" s="1"/>
  <c r="AN40" i="74" s="1"/>
  <c r="AP23" i="74"/>
  <c r="Z23" i="74"/>
  <c r="Y23" i="74" a="1"/>
  <c r="Y23" i="74" s="1"/>
  <c r="X23" i="74" a="1"/>
  <c r="X23" i="74" s="1"/>
  <c r="AN23" i="74" s="1"/>
  <c r="AP196" i="72"/>
  <c r="Y196" i="72" a="1"/>
  <c r="Y196" i="72" s="1"/>
  <c r="Z196" i="72"/>
  <c r="X196" i="72" a="1"/>
  <c r="X196" i="72" s="1"/>
  <c r="AN196" i="72" s="1"/>
  <c r="AP189" i="72"/>
  <c r="Y189" i="72" a="1"/>
  <c r="Y189" i="72" s="1"/>
  <c r="Z189" i="72"/>
  <c r="X189" i="72" a="1"/>
  <c r="X189" i="72" s="1"/>
  <c r="AN189" i="72" s="1"/>
  <c r="AP168" i="72"/>
  <c r="Y168" i="72" a="1"/>
  <c r="Y168" i="72" s="1"/>
  <c r="Z168" i="72"/>
  <c r="X168" i="72" a="1"/>
  <c r="X168" i="72" s="1"/>
  <c r="AN168" i="72" s="1"/>
  <c r="AP145" i="72"/>
  <c r="Y145" i="72" a="1"/>
  <c r="Y145" i="72" s="1"/>
  <c r="Z145" i="72"/>
  <c r="X145" i="72" a="1"/>
  <c r="X145" i="72" s="1"/>
  <c r="AN145" i="72" s="1"/>
  <c r="AP148" i="72"/>
  <c r="Y148" i="72" a="1"/>
  <c r="Y148" i="72" s="1"/>
  <c r="Z148" i="72"/>
  <c r="X148" i="72" a="1"/>
  <c r="X148" i="72" s="1"/>
  <c r="AN148" i="72" s="1"/>
  <c r="AP95" i="72"/>
  <c r="Y95" i="72" a="1"/>
  <c r="Y95" i="72" s="1"/>
  <c r="Z95" i="72"/>
  <c r="X95" i="72" a="1"/>
  <c r="X95" i="72" s="1"/>
  <c r="AN95" i="72" s="1"/>
  <c r="AP114" i="72"/>
  <c r="Y114" i="72" a="1"/>
  <c r="Y114" i="72" s="1"/>
  <c r="Z114" i="72"/>
  <c r="X114" i="72" a="1"/>
  <c r="X114" i="72" s="1"/>
  <c r="AN114" i="72" s="1"/>
  <c r="AP84" i="72"/>
  <c r="Y84" i="72" a="1"/>
  <c r="Y84" i="72" s="1"/>
  <c r="Z84" i="72"/>
  <c r="X84" i="72" a="1"/>
  <c r="X84" i="72" s="1"/>
  <c r="AN84" i="72" s="1"/>
  <c r="AP60" i="72"/>
  <c r="Y60" i="72" a="1"/>
  <c r="Y60" i="72" s="1"/>
  <c r="Z60" i="72"/>
  <c r="X60" i="72" a="1"/>
  <c r="X60" i="72" s="1"/>
  <c r="AN60" i="72" s="1"/>
  <c r="AP28" i="72"/>
  <c r="Y28" i="72" a="1"/>
  <c r="Y28" i="72" s="1"/>
  <c r="Z28" i="72"/>
  <c r="X28" i="72" a="1"/>
  <c r="X28" i="72" s="1"/>
  <c r="AN28" i="72" s="1"/>
  <c r="AP55" i="72"/>
  <c r="Y55" i="72" a="1"/>
  <c r="Y55" i="72" s="1"/>
  <c r="Z55" i="72"/>
  <c r="X55" i="72" a="1"/>
  <c r="X55" i="72" s="1"/>
  <c r="AN55" i="72" s="1"/>
  <c r="AP18" i="72"/>
  <c r="Y18" i="72" a="1"/>
  <c r="Y18" i="72" s="1"/>
  <c r="Z18" i="72"/>
  <c r="X18" i="72" a="1"/>
  <c r="X18" i="72" s="1"/>
  <c r="AN18" i="72" s="1"/>
  <c r="AP29" i="72"/>
  <c r="Z29" i="72"/>
  <c r="Y29" i="72" a="1"/>
  <c r="Y29" i="72" s="1"/>
  <c r="X29" i="72" a="1"/>
  <c r="X29" i="72" s="1"/>
  <c r="AN29" i="72" s="1"/>
  <c r="AP201" i="70"/>
  <c r="Y201" i="70" a="1"/>
  <c r="Y201" i="70" s="1"/>
  <c r="Z201" i="70"/>
  <c r="X201" i="70" a="1"/>
  <c r="X201" i="70" s="1"/>
  <c r="AN201" i="70" s="1"/>
  <c r="AP178" i="70"/>
  <c r="Y178" i="70" a="1"/>
  <c r="Y178" i="70" s="1"/>
  <c r="Z178" i="70"/>
  <c r="X178" i="70" a="1"/>
  <c r="X178" i="70" s="1"/>
  <c r="AN178" i="70" s="1"/>
  <c r="AP163" i="70"/>
  <c r="Y163" i="70" a="1"/>
  <c r="Y163" i="70" s="1"/>
  <c r="Z163" i="70"/>
  <c r="X163" i="70" a="1"/>
  <c r="X163" i="70" s="1"/>
  <c r="AN163" i="70" s="1"/>
  <c r="AP151" i="70"/>
  <c r="Y151" i="70" a="1"/>
  <c r="Y151" i="70" s="1"/>
  <c r="Z151" i="70"/>
  <c r="X151" i="70" a="1"/>
  <c r="X151" i="70" s="1"/>
  <c r="AN151" i="70" s="1"/>
  <c r="AP150" i="70"/>
  <c r="Y150" i="70" a="1"/>
  <c r="Y150" i="70" s="1"/>
  <c r="Z150" i="70"/>
  <c r="X150" i="70" a="1"/>
  <c r="X150" i="70" s="1"/>
  <c r="AN150" i="70" s="1"/>
  <c r="AP109" i="70"/>
  <c r="Y109" i="70" a="1"/>
  <c r="Y109" i="70" s="1"/>
  <c r="Z109" i="70"/>
  <c r="X109" i="70" a="1"/>
  <c r="X109" i="70" s="1"/>
  <c r="AN109" i="70" s="1"/>
  <c r="AP180" i="76"/>
  <c r="Y180" i="76" a="1"/>
  <c r="Y180" i="76" s="1"/>
  <c r="Z180" i="76"/>
  <c r="X180" i="76" a="1"/>
  <c r="X180" i="76" s="1"/>
  <c r="AN180" i="76" s="1"/>
  <c r="AP166" i="76"/>
  <c r="Y166" i="76" a="1"/>
  <c r="Y166" i="76" s="1"/>
  <c r="Z166" i="76"/>
  <c r="X166" i="76" a="1"/>
  <c r="X166" i="76" s="1"/>
  <c r="AN166" i="76" s="1"/>
  <c r="AP133" i="76"/>
  <c r="Y133" i="76" a="1"/>
  <c r="Y133" i="76" s="1"/>
  <c r="Z133" i="76"/>
  <c r="X133" i="76" a="1"/>
  <c r="X133" i="76" s="1"/>
  <c r="AN133" i="76" s="1"/>
  <c r="AP134" i="76"/>
  <c r="Y134" i="76" a="1"/>
  <c r="Y134" i="76" s="1"/>
  <c r="Z134" i="76"/>
  <c r="X134" i="76" a="1"/>
  <c r="X134" i="76" s="1"/>
  <c r="AN134" i="76" s="1"/>
  <c r="AP123" i="76"/>
  <c r="Y123" i="76" a="1"/>
  <c r="Y123" i="76" s="1"/>
  <c r="Z123" i="76"/>
  <c r="X123" i="76" a="1"/>
  <c r="X123" i="76" s="1"/>
  <c r="AN123" i="76" s="1"/>
  <c r="AP91" i="76"/>
  <c r="Y91" i="76" a="1"/>
  <c r="Y91" i="76" s="1"/>
  <c r="Z91" i="76"/>
  <c r="X91" i="76" a="1"/>
  <c r="X91" i="76" s="1"/>
  <c r="AN91" i="76" s="1"/>
  <c r="AP106" i="76"/>
  <c r="Y106" i="76" a="1"/>
  <c r="Y106" i="76" s="1"/>
  <c r="Z106" i="76"/>
  <c r="X106" i="76" a="1"/>
  <c r="X106" i="76" s="1"/>
  <c r="AN106" i="76" s="1"/>
  <c r="AP84" i="76"/>
  <c r="Y84" i="76" a="1"/>
  <c r="Y84" i="76" s="1"/>
  <c r="Z84" i="76"/>
  <c r="X84" i="76" a="1"/>
  <c r="X84" i="76" s="1"/>
  <c r="AN84" i="76" s="1"/>
  <c r="AP60" i="76"/>
  <c r="Y60" i="76" a="1"/>
  <c r="Y60" i="76" s="1"/>
  <c r="Z60" i="76"/>
  <c r="X60" i="76" a="1"/>
  <c r="X60" i="76" s="1"/>
  <c r="AN60" i="76" s="1"/>
  <c r="AP28" i="76"/>
  <c r="Y28" i="76" a="1"/>
  <c r="Y28" i="76" s="1"/>
  <c r="Z28" i="76"/>
  <c r="X28" i="76" a="1"/>
  <c r="X28" i="76" s="1"/>
  <c r="AN28" i="76" s="1"/>
  <c r="AP85" i="76"/>
  <c r="Y85" i="76" a="1"/>
  <c r="Y85" i="76" s="1"/>
  <c r="Z85" i="76"/>
  <c r="X85" i="76" a="1"/>
  <c r="X85" i="76" s="1"/>
  <c r="AN85" i="76" s="1"/>
  <c r="AP45" i="76"/>
  <c r="Y45" i="76" a="1"/>
  <c r="Y45" i="76" s="1"/>
  <c r="Z45" i="76"/>
  <c r="X45" i="76" a="1"/>
  <c r="X45" i="76" s="1"/>
  <c r="AN45" i="76" s="1"/>
  <c r="AP200" i="74"/>
  <c r="Y200" i="74" a="1"/>
  <c r="Y200" i="74" s="1"/>
  <c r="Z200" i="74"/>
  <c r="X200" i="74" a="1"/>
  <c r="X200" i="74" s="1"/>
  <c r="AN200" i="74" s="1"/>
  <c r="AP184" i="74"/>
  <c r="Y184" i="74" a="1"/>
  <c r="Y184" i="74" s="1"/>
  <c r="Z184" i="74"/>
  <c r="X184" i="74" a="1"/>
  <c r="X184" i="74" s="1"/>
  <c r="AN184" i="74" s="1"/>
  <c r="AP172" i="74"/>
  <c r="Y172" i="74" a="1"/>
  <c r="Y172" i="74" s="1"/>
  <c r="Z172" i="74"/>
  <c r="X172" i="74" a="1"/>
  <c r="X172" i="74" s="1"/>
  <c r="AN172" i="74" s="1"/>
  <c r="AP141" i="74"/>
  <c r="Y141" i="74" a="1"/>
  <c r="Y141" i="74" s="1"/>
  <c r="Z141" i="74"/>
  <c r="X141" i="74" a="1"/>
  <c r="X141" i="74" s="1"/>
  <c r="AN141" i="74" s="1"/>
  <c r="AP142" i="74"/>
  <c r="Y142" i="74" a="1"/>
  <c r="Y142" i="74" s="1"/>
  <c r="Z142" i="74"/>
  <c r="X142" i="74" a="1"/>
  <c r="X142" i="74" s="1"/>
  <c r="AN142" i="74" s="1"/>
  <c r="AP111" i="74"/>
  <c r="Y111" i="74" a="1"/>
  <c r="Y111" i="74" s="1"/>
  <c r="Z111" i="74"/>
  <c r="X111" i="74" a="1"/>
  <c r="X111" i="74" s="1"/>
  <c r="AN111" i="74" s="1"/>
  <c r="AP114" i="74"/>
  <c r="Y114" i="74" a="1"/>
  <c r="Y114" i="74" s="1"/>
  <c r="Z114" i="74"/>
  <c r="X114" i="74" a="1"/>
  <c r="X114" i="74" s="1"/>
  <c r="AN114" i="74" s="1"/>
  <c r="AP71" i="74"/>
  <c r="Y71" i="74" a="1"/>
  <c r="Y71" i="74" s="1"/>
  <c r="Z71" i="74"/>
  <c r="X71" i="74" a="1"/>
  <c r="X71" i="74" s="1"/>
  <c r="AN71" i="74" s="1"/>
  <c r="AP65" i="74"/>
  <c r="Y65" i="74" a="1"/>
  <c r="Y65" i="74" s="1"/>
  <c r="Z65" i="74"/>
  <c r="X65" i="74" a="1"/>
  <c r="X65" i="74" s="1"/>
  <c r="AN65" i="74" s="1"/>
  <c r="AP38" i="74"/>
  <c r="Y38" i="74" a="1"/>
  <c r="Y38" i="74" s="1"/>
  <c r="Z38" i="74"/>
  <c r="X38" i="74" a="1"/>
  <c r="X38" i="74" s="1"/>
  <c r="AN38" i="74" s="1"/>
  <c r="AP19" i="74"/>
  <c r="Y19" i="74" a="1"/>
  <c r="Y19" i="74" s="1"/>
  <c r="Z19" i="74"/>
  <c r="X19" i="74" a="1"/>
  <c r="X19" i="74" s="1"/>
  <c r="AN19" i="74" s="1"/>
  <c r="AP194" i="72"/>
  <c r="Y194" i="72" a="1"/>
  <c r="Y194" i="72" s="1"/>
  <c r="Z194" i="72"/>
  <c r="X194" i="72" a="1"/>
  <c r="X194" i="72" s="1"/>
  <c r="AN194" i="72" s="1"/>
  <c r="AP187" i="72"/>
  <c r="Y187" i="72" a="1"/>
  <c r="Y187" i="72" s="1"/>
  <c r="Z187" i="72"/>
  <c r="X187" i="72" a="1"/>
  <c r="X187" i="72" s="1"/>
  <c r="AN187" i="72" s="1"/>
  <c r="AP166" i="72"/>
  <c r="Y166" i="72" a="1"/>
  <c r="Y166" i="72" s="1"/>
  <c r="Z166" i="72"/>
  <c r="X166" i="72" a="1"/>
  <c r="X166" i="72" s="1"/>
  <c r="AN166" i="72" s="1"/>
  <c r="AP175" i="72"/>
  <c r="Y175" i="72" a="1"/>
  <c r="Y175" i="72" s="1"/>
  <c r="Z175" i="72"/>
  <c r="X175" i="72" a="1"/>
  <c r="X175" i="72" s="1"/>
  <c r="AN175" i="72" s="1"/>
  <c r="AP143" i="72"/>
  <c r="Y143" i="72" a="1"/>
  <c r="Y143" i="72" s="1"/>
  <c r="Z143" i="72"/>
  <c r="X143" i="72" a="1"/>
  <c r="X143" i="72" s="1"/>
  <c r="AN143" i="72" s="1"/>
  <c r="AP146" i="72"/>
  <c r="Y146" i="72" a="1"/>
  <c r="Y146" i="72" s="1"/>
  <c r="Z146" i="72"/>
  <c r="X146" i="72" a="1"/>
  <c r="X146" i="72" s="1"/>
  <c r="AN146" i="72" s="1"/>
  <c r="AP93" i="72"/>
  <c r="Y93" i="72" a="1"/>
  <c r="Y93" i="72" s="1"/>
  <c r="Z93" i="72"/>
  <c r="X93" i="72" a="1"/>
  <c r="X93" i="72" s="1"/>
  <c r="AN93" i="72" s="1"/>
  <c r="AP112" i="72"/>
  <c r="Y112" i="72" a="1"/>
  <c r="Y112" i="72" s="1"/>
  <c r="Z112" i="72"/>
  <c r="X112" i="72" a="1"/>
  <c r="X112" i="72" s="1"/>
  <c r="AN112" i="72" s="1"/>
  <c r="AP82" i="72"/>
  <c r="Y82" i="72" a="1"/>
  <c r="Y82" i="72" s="1"/>
  <c r="Z82" i="72"/>
  <c r="X82" i="72" a="1"/>
  <c r="X82" i="72" s="1"/>
  <c r="AN82" i="72" s="1"/>
  <c r="AP58" i="72"/>
  <c r="Y58" i="72" a="1"/>
  <c r="Y58" i="72" s="1"/>
  <c r="Z58" i="72"/>
  <c r="X58" i="72" a="1"/>
  <c r="X58" i="72" s="1"/>
  <c r="AN58" i="72" s="1"/>
  <c r="AP26" i="72"/>
  <c r="Y26" i="72" a="1"/>
  <c r="Y26" i="72" s="1"/>
  <c r="Z26" i="72"/>
  <c r="X26" i="72" a="1"/>
  <c r="X26" i="72" s="1"/>
  <c r="AN26" i="72" s="1"/>
  <c r="AP53" i="72"/>
  <c r="Y53" i="72" a="1"/>
  <c r="Y53" i="72" s="1"/>
  <c r="Z53" i="72"/>
  <c r="X53" i="72" a="1"/>
  <c r="X53" i="72" s="1"/>
  <c r="AN53" i="72" s="1"/>
  <c r="AP16" i="72"/>
  <c r="Y16" i="72" a="1"/>
  <c r="Y16" i="72" s="1"/>
  <c r="Z16" i="72"/>
  <c r="X16" i="72" a="1"/>
  <c r="X16" i="72" s="1"/>
  <c r="AN16" i="72" s="1"/>
  <c r="AP25" i="72"/>
  <c r="Z25" i="72"/>
  <c r="Y25" i="72" a="1"/>
  <c r="Y25" i="72" s="1"/>
  <c r="X25" i="72" a="1"/>
  <c r="X25" i="72" s="1"/>
  <c r="AN25" i="72" s="1"/>
  <c r="AP199" i="70"/>
  <c r="Y199" i="70" a="1"/>
  <c r="Y199" i="70" s="1"/>
  <c r="Z199" i="70"/>
  <c r="X199" i="70" a="1"/>
  <c r="X199" i="70" s="1"/>
  <c r="AN199" i="70" s="1"/>
  <c r="AP176" i="70"/>
  <c r="Y176" i="70" a="1"/>
  <c r="Y176" i="70" s="1"/>
  <c r="Z176" i="70"/>
  <c r="X176" i="70" a="1"/>
  <c r="X176" i="70" s="1"/>
  <c r="AN176" i="70" s="1"/>
  <c r="AP161" i="70"/>
  <c r="Y161" i="70" a="1"/>
  <c r="Y161" i="70" s="1"/>
  <c r="Z161" i="70"/>
  <c r="X161" i="70" a="1"/>
  <c r="X161" i="70" s="1"/>
  <c r="AN161" i="70" s="1"/>
  <c r="AP149" i="70"/>
  <c r="Y149" i="70" a="1"/>
  <c r="Y149" i="70" s="1"/>
  <c r="Z149" i="70"/>
  <c r="X149" i="70" a="1"/>
  <c r="X149" i="70" s="1"/>
  <c r="AN149" i="70" s="1"/>
  <c r="AP148" i="70"/>
  <c r="Y148" i="70" a="1"/>
  <c r="Y148" i="70" s="1"/>
  <c r="Z148" i="70"/>
  <c r="X148" i="70" a="1"/>
  <c r="X148" i="70" s="1"/>
  <c r="AN148" i="70" s="1"/>
  <c r="AP107" i="70"/>
  <c r="Y107" i="70" a="1"/>
  <c r="Y107" i="70" s="1"/>
  <c r="Z107" i="70"/>
  <c r="X107" i="70" a="1"/>
  <c r="X107" i="70" s="1"/>
  <c r="AN107" i="70" s="1"/>
  <c r="AP120" i="70"/>
  <c r="Y120" i="70" a="1"/>
  <c r="Y120" i="70" s="1"/>
  <c r="Z120" i="70"/>
  <c r="X120" i="70" a="1"/>
  <c r="X120" i="70" s="1"/>
  <c r="AN120" i="70" s="1"/>
  <c r="AP88" i="70"/>
  <c r="Y88" i="70" a="1"/>
  <c r="Y88" i="70" s="1"/>
  <c r="Z88" i="70"/>
  <c r="X88" i="70" a="1"/>
  <c r="X88" i="70" s="1"/>
  <c r="AN88" i="70" s="1"/>
  <c r="AP59" i="70"/>
  <c r="Y59" i="70" a="1"/>
  <c r="Y59" i="70" s="1"/>
  <c r="Z59" i="70"/>
  <c r="X59" i="70" a="1"/>
  <c r="X59" i="70" s="1"/>
  <c r="AN59" i="70" s="1"/>
  <c r="AP66" i="70"/>
  <c r="Y66" i="70" a="1"/>
  <c r="Y66" i="70" s="1"/>
  <c r="Z66" i="70"/>
  <c r="X66" i="70" a="1"/>
  <c r="X66" i="70" s="1"/>
  <c r="AN66" i="70" s="1"/>
  <c r="AP40" i="70"/>
  <c r="Y40" i="70" a="1"/>
  <c r="Y40" i="70" s="1"/>
  <c r="Z40" i="70"/>
  <c r="X40" i="70" a="1"/>
  <c r="X40" i="70" s="1"/>
  <c r="AN40" i="70" s="1"/>
  <c r="AP98" i="70"/>
  <c r="Y98" i="70" a="1"/>
  <c r="Y98" i="70" s="1"/>
  <c r="Z98" i="70"/>
  <c r="X98" i="70" a="1"/>
  <c r="X98" i="70" s="1"/>
  <c r="AN98" i="70" s="1"/>
  <c r="AP77" i="70"/>
  <c r="Y77" i="70" a="1"/>
  <c r="Y77" i="70" s="1"/>
  <c r="Z77" i="70"/>
  <c r="X77" i="70" a="1"/>
  <c r="X77" i="70" s="1"/>
  <c r="AN77" i="70" s="1"/>
  <c r="AP74" i="70"/>
  <c r="Y74" i="70" a="1"/>
  <c r="Y74" i="70" s="1"/>
  <c r="Z74" i="70"/>
  <c r="X74" i="70" a="1"/>
  <c r="X74" i="70" s="1"/>
  <c r="AN74" i="70" s="1"/>
  <c r="AP50" i="70"/>
  <c r="Y50" i="70" a="1"/>
  <c r="Y50" i="70" s="1"/>
  <c r="Z50" i="70"/>
  <c r="X50" i="70" a="1"/>
  <c r="X50" i="70" s="1"/>
  <c r="AN50" i="70" s="1"/>
  <c r="Z35" i="70"/>
  <c r="AP35" i="70"/>
  <c r="X35" i="70" a="1"/>
  <c r="X35" i="70" s="1"/>
  <c r="AN35" i="70" s="1"/>
  <c r="Y35" i="70" a="1"/>
  <c r="Y35" i="70" s="1"/>
  <c r="AP16" i="70"/>
  <c r="Y16" i="70" a="1"/>
  <c r="Y16" i="70" s="1"/>
  <c r="Z16" i="70"/>
  <c r="X16" i="70" a="1"/>
  <c r="X16" i="70" s="1"/>
  <c r="AN16" i="70" s="1"/>
  <c r="X207" i="86" a="1"/>
  <c r="X207" i="86" s="1"/>
  <c r="AN207" i="86" s="1"/>
  <c r="AP199" i="86"/>
  <c r="Y199" i="86" a="1"/>
  <c r="Y199" i="86" s="1"/>
  <c r="Z199" i="86"/>
  <c r="X199" i="86" a="1"/>
  <c r="X199" i="86" s="1"/>
  <c r="AN199" i="86" s="1"/>
  <c r="AP179" i="86"/>
  <c r="Y179" i="86" a="1"/>
  <c r="Y179" i="86" s="1"/>
  <c r="Z179" i="86"/>
  <c r="X179" i="86" a="1"/>
  <c r="X179" i="86" s="1"/>
  <c r="AN179" i="86" s="1"/>
  <c r="AP184" i="86"/>
  <c r="Y184" i="86" a="1"/>
  <c r="Y184" i="86" s="1"/>
  <c r="Z184" i="86"/>
  <c r="X184" i="86" a="1"/>
  <c r="X184" i="86" s="1"/>
  <c r="AN184" i="86" s="1"/>
  <c r="AP168" i="86"/>
  <c r="Y168" i="86" a="1"/>
  <c r="Y168" i="86" s="1"/>
  <c r="Z168" i="86"/>
  <c r="X168" i="86" a="1"/>
  <c r="X168" i="86" s="1"/>
  <c r="AN168" i="86" s="1"/>
  <c r="AP171" i="86"/>
  <c r="Y171" i="86" a="1"/>
  <c r="Y171" i="86" s="1"/>
  <c r="X171" i="86" a="1"/>
  <c r="X171" i="86" s="1"/>
  <c r="AN171" i="86" s="1"/>
  <c r="Z171" i="86"/>
  <c r="AP155" i="86"/>
  <c r="Y155" i="86" a="1"/>
  <c r="Y155" i="86" s="1"/>
  <c r="X155" i="86" a="1"/>
  <c r="X155" i="86" s="1"/>
  <c r="AN155" i="86" s="1"/>
  <c r="Z155" i="86"/>
  <c r="AP139" i="86"/>
  <c r="Y139" i="86" a="1"/>
  <c r="Y139" i="86" s="1"/>
  <c r="X139" i="86" a="1"/>
  <c r="X139" i="86" s="1"/>
  <c r="AN139" i="86" s="1"/>
  <c r="Z139" i="86"/>
  <c r="AP156" i="86"/>
  <c r="Y156" i="86" a="1"/>
  <c r="Y156" i="86" s="1"/>
  <c r="X156" i="86" a="1"/>
  <c r="X156" i="86" s="1"/>
  <c r="AN156" i="86" s="1"/>
  <c r="Z156" i="86"/>
  <c r="AP140" i="86"/>
  <c r="Y140" i="86" a="1"/>
  <c r="Y140" i="86" s="1"/>
  <c r="X140" i="86" a="1"/>
  <c r="X140" i="86" s="1"/>
  <c r="AN140" i="86" s="1"/>
  <c r="Z140" i="86"/>
  <c r="AP124" i="86"/>
  <c r="Y124" i="86" a="1"/>
  <c r="Y124" i="86" s="1"/>
  <c r="X124" i="86" a="1"/>
  <c r="X124" i="86" s="1"/>
  <c r="AN124" i="86" s="1"/>
  <c r="Z124" i="86"/>
  <c r="AP113" i="86"/>
  <c r="Y113" i="86" a="1"/>
  <c r="Y113" i="86" s="1"/>
  <c r="X113" i="86" a="1"/>
  <c r="X113" i="86" s="1"/>
  <c r="AN113" i="86" s="1"/>
  <c r="Z113" i="86"/>
  <c r="AP97" i="86"/>
  <c r="Y97" i="86" a="1"/>
  <c r="Y97" i="86" s="1"/>
  <c r="X97" i="86" a="1"/>
  <c r="X97" i="86" s="1"/>
  <c r="AN97" i="86" s="1"/>
  <c r="Z97" i="86"/>
  <c r="AP114" i="86"/>
  <c r="Y114" i="86" a="1"/>
  <c r="Y114" i="86" s="1"/>
  <c r="X114" i="86" a="1"/>
  <c r="X114" i="86" s="1"/>
  <c r="AN114" i="86" s="1"/>
  <c r="Z114" i="86"/>
  <c r="AP98" i="86"/>
  <c r="Y98" i="86" a="1"/>
  <c r="Y98" i="86" s="1"/>
  <c r="X98" i="86" a="1"/>
  <c r="X98" i="86" s="1"/>
  <c r="AN98" i="86" s="1"/>
  <c r="Z98" i="86"/>
  <c r="AP81" i="86"/>
  <c r="Y81" i="86" a="1"/>
  <c r="Y81" i="86" s="1"/>
  <c r="X81" i="86" a="1"/>
  <c r="X81" i="86" s="1"/>
  <c r="AN81" i="86" s="1"/>
  <c r="Z81" i="86"/>
  <c r="AP57" i="86"/>
  <c r="Y57" i="86" a="1"/>
  <c r="Y57" i="86" s="1"/>
  <c r="X57" i="86" a="1"/>
  <c r="X57" i="86" s="1"/>
  <c r="AN57" i="86" s="1"/>
  <c r="Z57" i="86"/>
  <c r="AP41" i="86"/>
  <c r="Y41" i="86" a="1"/>
  <c r="Y41" i="86" s="1"/>
  <c r="X41" i="86" a="1"/>
  <c r="X41" i="86" s="1"/>
  <c r="AN41" i="86" s="1"/>
  <c r="Z41" i="86"/>
  <c r="AP78" i="86"/>
  <c r="Y78" i="86" a="1"/>
  <c r="Y78" i="86" s="1"/>
  <c r="X78" i="86" a="1"/>
  <c r="X78" i="86" s="1"/>
  <c r="AN78" i="86" s="1"/>
  <c r="Z78" i="86"/>
  <c r="AP65" i="86"/>
  <c r="Y65" i="86" a="1"/>
  <c r="Y65" i="86" s="1"/>
  <c r="X65" i="86" a="1"/>
  <c r="X65" i="86" s="1"/>
  <c r="AN65" i="86" s="1"/>
  <c r="Z65" i="86"/>
  <c r="AP54" i="86"/>
  <c r="Y54" i="86" a="1"/>
  <c r="Y54" i="86" s="1"/>
  <c r="X54" i="86" a="1"/>
  <c r="X54" i="86" s="1"/>
  <c r="AN54" i="86" s="1"/>
  <c r="Z54" i="86"/>
  <c r="AP204" i="86"/>
  <c r="Y204" i="86" a="1"/>
  <c r="Y204" i="86" s="1"/>
  <c r="Z204" i="86"/>
  <c r="X204" i="86" a="1"/>
  <c r="X204" i="86" s="1"/>
  <c r="AN204" i="86" s="1"/>
  <c r="AP194" i="86"/>
  <c r="Y194" i="86" a="1"/>
  <c r="Y194" i="86" s="1"/>
  <c r="Z194" i="86"/>
  <c r="X194" i="86" a="1"/>
  <c r="X194" i="86" s="1"/>
  <c r="AN194" i="86" s="1"/>
  <c r="AP183" i="86"/>
  <c r="Y183" i="86" a="1"/>
  <c r="Y183" i="86" s="1"/>
  <c r="Z183" i="86"/>
  <c r="X183" i="86" a="1"/>
  <c r="X183" i="86" s="1"/>
  <c r="AN183" i="86" s="1"/>
  <c r="AP188" i="86"/>
  <c r="Y188" i="86" a="1"/>
  <c r="Y188" i="86" s="1"/>
  <c r="Z188" i="86"/>
  <c r="X188" i="86" a="1"/>
  <c r="X188" i="86" s="1"/>
  <c r="AN188" i="86" s="1"/>
  <c r="AP175" i="86"/>
  <c r="Y175" i="86" a="1"/>
  <c r="Y175" i="86" s="1"/>
  <c r="X175" i="86" a="1"/>
  <c r="X175" i="86" s="1"/>
  <c r="AN175" i="86" s="1"/>
  <c r="Z175" i="86"/>
  <c r="AP143" i="86"/>
  <c r="Y143" i="86" a="1"/>
  <c r="Y143" i="86" s="1"/>
  <c r="X143" i="86" a="1"/>
  <c r="X143" i="86" s="1"/>
  <c r="AN143" i="86" s="1"/>
  <c r="Z143" i="86"/>
  <c r="AP144" i="86"/>
  <c r="Y144" i="86" a="1"/>
  <c r="Y144" i="86" s="1"/>
  <c r="X144" i="86" a="1"/>
  <c r="X144" i="86" s="1"/>
  <c r="AN144" i="86" s="1"/>
  <c r="Z144" i="86"/>
  <c r="AP101" i="86"/>
  <c r="Y101" i="86" a="1"/>
  <c r="Y101" i="86" s="1"/>
  <c r="X101" i="86" a="1"/>
  <c r="X101" i="86" s="1"/>
  <c r="AN101" i="86" s="1"/>
  <c r="Z101" i="86"/>
  <c r="AP118" i="86"/>
  <c r="Y118" i="86" a="1"/>
  <c r="Y118" i="86" s="1"/>
  <c r="X118" i="86" a="1"/>
  <c r="X118" i="86" s="1"/>
  <c r="AN118" i="86" s="1"/>
  <c r="Z118" i="86"/>
  <c r="AP85" i="86"/>
  <c r="Y85" i="86" a="1"/>
  <c r="Y85" i="86" s="1"/>
  <c r="X85" i="86" a="1"/>
  <c r="X85" i="86" s="1"/>
  <c r="AN85" i="86" s="1"/>
  <c r="Z85" i="86"/>
  <c r="AP45" i="86"/>
  <c r="Y45" i="86" a="1"/>
  <c r="Y45" i="86" s="1"/>
  <c r="X45" i="86" a="1"/>
  <c r="X45" i="86" s="1"/>
  <c r="AN45" i="86" s="1"/>
  <c r="Z45" i="86"/>
  <c r="AP67" i="86"/>
  <c r="Y67" i="86" a="1"/>
  <c r="Y67" i="86" s="1"/>
  <c r="X67" i="86" a="1"/>
  <c r="X67" i="86" s="1"/>
  <c r="AN67" i="86" s="1"/>
  <c r="Z67" i="86"/>
  <c r="AP209" i="86"/>
  <c r="Y209" i="86" a="1"/>
  <c r="Y209" i="86" s="1"/>
  <c r="X209" i="86" a="1"/>
  <c r="X209" i="86" s="1"/>
  <c r="AN209" i="86" s="1"/>
  <c r="Z209" i="86"/>
  <c r="AP206" i="86"/>
  <c r="Y206" i="86" a="1"/>
  <c r="Y206" i="86" s="1"/>
  <c r="X206" i="86" a="1"/>
  <c r="X206" i="86" s="1"/>
  <c r="AN206" i="86" s="1"/>
  <c r="Z206" i="86"/>
  <c r="AP196" i="86"/>
  <c r="Y196" i="86" a="1"/>
  <c r="Y196" i="86" s="1"/>
  <c r="X196" i="86" a="1"/>
  <c r="X196" i="86" s="1"/>
  <c r="AN196" i="86" s="1"/>
  <c r="Z196" i="86"/>
  <c r="AP185" i="86"/>
  <c r="Y185" i="86" a="1"/>
  <c r="Y185" i="86" s="1"/>
  <c r="X185" i="86" a="1"/>
  <c r="X185" i="86" s="1"/>
  <c r="AN185" i="86" s="1"/>
  <c r="Z185" i="86"/>
  <c r="AP190" i="86"/>
  <c r="Y190" i="86" a="1"/>
  <c r="Y190" i="86" s="1"/>
  <c r="X190" i="86" a="1"/>
  <c r="X190" i="86" s="1"/>
  <c r="AN190" i="86" s="1"/>
  <c r="Z190" i="86"/>
  <c r="AP158" i="86"/>
  <c r="Y158" i="86" a="1"/>
  <c r="Y158" i="86" s="1"/>
  <c r="X158" i="86" a="1"/>
  <c r="X158" i="86" s="1"/>
  <c r="AN158" i="86" s="1"/>
  <c r="Z158" i="86"/>
  <c r="AP145" i="86"/>
  <c r="Y145" i="86" a="1"/>
  <c r="Y145" i="86" s="1"/>
  <c r="X145" i="86" a="1"/>
  <c r="X145" i="86" s="1"/>
  <c r="AN145" i="86" s="1"/>
  <c r="Z145" i="86"/>
  <c r="AP146" i="86"/>
  <c r="Y146" i="86" a="1"/>
  <c r="Y146" i="86" s="1"/>
  <c r="X146" i="86" a="1"/>
  <c r="X146" i="86" s="1"/>
  <c r="AN146" i="86" s="1"/>
  <c r="Z146" i="86"/>
  <c r="AP103" i="86"/>
  <c r="Y103" i="86" a="1"/>
  <c r="Y103" i="86" s="1"/>
  <c r="X103" i="86" a="1"/>
  <c r="X103" i="86" s="1"/>
  <c r="AN103" i="86" s="1"/>
  <c r="Z103" i="86"/>
  <c r="AP120" i="86"/>
  <c r="Y120" i="86" a="1"/>
  <c r="Y120" i="86" s="1"/>
  <c r="X120" i="86" a="1"/>
  <c r="X120" i="86" s="1"/>
  <c r="AN120" i="86" s="1"/>
  <c r="Z120" i="86"/>
  <c r="AP88" i="86"/>
  <c r="Y88" i="86" a="1"/>
  <c r="Y88" i="86" s="1"/>
  <c r="X88" i="86" a="1"/>
  <c r="X88" i="86" s="1"/>
  <c r="AN88" i="86" s="1"/>
  <c r="Z88" i="86"/>
  <c r="AP47" i="86"/>
  <c r="Y47" i="86" a="1"/>
  <c r="Y47" i="86" s="1"/>
  <c r="X47" i="86" a="1"/>
  <c r="X47" i="86" s="1"/>
  <c r="AN47" i="86" s="1"/>
  <c r="Z47" i="86"/>
  <c r="AP200" i="86"/>
  <c r="Y200" i="86" a="1"/>
  <c r="Y200" i="86" s="1"/>
  <c r="X200" i="86" a="1"/>
  <c r="X200" i="86" s="1"/>
  <c r="AN200" i="86" s="1"/>
  <c r="Z200" i="86"/>
  <c r="AP189" i="86"/>
  <c r="Y189" i="86" a="1"/>
  <c r="Y189" i="86" s="1"/>
  <c r="X189" i="86" a="1"/>
  <c r="X189" i="86" s="1"/>
  <c r="AN189" i="86" s="1"/>
  <c r="Z189" i="86"/>
  <c r="AP162" i="86"/>
  <c r="Y162" i="86" a="1"/>
  <c r="Y162" i="86" s="1"/>
  <c r="X162" i="86" a="1"/>
  <c r="X162" i="86" s="1"/>
  <c r="AN162" i="86" s="1"/>
  <c r="Z162" i="86"/>
  <c r="AP149" i="86"/>
  <c r="Y149" i="86" a="1"/>
  <c r="Y149" i="86" s="1"/>
  <c r="X149" i="86" a="1"/>
  <c r="X149" i="86" s="1"/>
  <c r="AN149" i="86" s="1"/>
  <c r="Z149" i="86"/>
  <c r="AP150" i="86"/>
  <c r="Y150" i="86" a="1"/>
  <c r="Y150" i="86" s="1"/>
  <c r="X150" i="86" a="1"/>
  <c r="X150" i="86" s="1"/>
  <c r="AN150" i="86" s="1"/>
  <c r="Z150" i="86"/>
  <c r="AP107" i="86"/>
  <c r="Y107" i="86" a="1"/>
  <c r="Y107" i="86" s="1"/>
  <c r="X107" i="86" a="1"/>
  <c r="X107" i="86" s="1"/>
  <c r="AN107" i="86" s="1"/>
  <c r="Z107" i="86"/>
  <c r="AP92" i="86"/>
  <c r="Y92" i="86" a="1"/>
  <c r="Y92" i="86" s="1"/>
  <c r="X92" i="86" a="1"/>
  <c r="X92" i="86" s="1"/>
  <c r="AN92" i="86" s="1"/>
  <c r="Z92" i="86"/>
  <c r="AP51" i="86"/>
  <c r="Y51" i="86" a="1"/>
  <c r="Y51" i="86" s="1"/>
  <c r="X51" i="86" a="1"/>
  <c r="X51" i="86" s="1"/>
  <c r="AN51" i="86" s="1"/>
  <c r="Z51" i="86"/>
  <c r="AP72" i="86"/>
  <c r="Y72" i="86" a="1"/>
  <c r="Y72" i="86" s="1"/>
  <c r="X72" i="86" a="1"/>
  <c r="X72" i="86" s="1"/>
  <c r="AN72" i="86" s="1"/>
  <c r="Z72" i="86"/>
  <c r="AP48" i="86"/>
  <c r="Y48" i="86" a="1"/>
  <c r="Y48" i="86" s="1"/>
  <c r="X48" i="86" a="1"/>
  <c r="X48" i="86" s="1"/>
  <c r="AN48" i="86" s="1"/>
  <c r="Z48" i="86"/>
  <c r="AP42" i="86"/>
  <c r="Y42" i="86" a="1"/>
  <c r="Y42" i="86" s="1"/>
  <c r="X42" i="86" a="1"/>
  <c r="X42" i="86" s="1"/>
  <c r="AN42" i="86" s="1"/>
  <c r="Z42" i="86"/>
  <c r="AP26" i="86"/>
  <c r="Y26" i="86" a="1"/>
  <c r="Y26" i="86" s="1"/>
  <c r="X26" i="86" a="1"/>
  <c r="X26" i="86" s="1"/>
  <c r="AN26" i="86" s="1"/>
  <c r="Z26" i="86"/>
  <c r="AP17" i="86"/>
  <c r="Y17" i="86" a="1"/>
  <c r="Y17" i="86" s="1"/>
  <c r="X17" i="86" a="1"/>
  <c r="X17" i="86" s="1"/>
  <c r="AN17" i="86" s="1"/>
  <c r="Z17" i="86"/>
  <c r="AP27" i="86"/>
  <c r="Z27" i="86"/>
  <c r="X27" i="86" a="1"/>
  <c r="X27" i="86" s="1"/>
  <c r="AN27" i="86" s="1"/>
  <c r="Y27" i="86" a="1"/>
  <c r="Y27" i="86" s="1"/>
  <c r="AP18" i="86"/>
  <c r="Y18" i="86" a="1"/>
  <c r="Y18" i="86" s="1"/>
  <c r="X18" i="86" a="1"/>
  <c r="X18" i="86" s="1"/>
  <c r="AN18" i="86" s="1"/>
  <c r="Z18" i="86"/>
  <c r="AP207" i="84"/>
  <c r="Y207" i="84" a="1"/>
  <c r="Y207" i="84" s="1"/>
  <c r="X207" i="84" a="1"/>
  <c r="X207" i="84" s="1"/>
  <c r="AN207" i="84" s="1"/>
  <c r="Z207" i="84"/>
  <c r="AP194" i="84"/>
  <c r="Y194" i="84" a="1"/>
  <c r="Y194" i="84" s="1"/>
  <c r="X194" i="84" a="1"/>
  <c r="X194" i="84" s="1"/>
  <c r="AN194" i="84" s="1"/>
  <c r="Z194" i="84"/>
  <c r="AP181" i="84"/>
  <c r="Y181" i="84" a="1"/>
  <c r="Y181" i="84" s="1"/>
  <c r="X181" i="84" a="1"/>
  <c r="X181" i="84" s="1"/>
  <c r="AN181" i="84" s="1"/>
  <c r="Z181" i="84"/>
  <c r="AP159" i="84"/>
  <c r="Y159" i="84" a="1"/>
  <c r="Y159" i="84" s="1"/>
  <c r="X159" i="84" a="1"/>
  <c r="X159" i="84" s="1"/>
  <c r="AN159" i="84" s="1"/>
  <c r="Z159" i="84"/>
  <c r="AP162" i="84"/>
  <c r="Y162" i="84" a="1"/>
  <c r="Y162" i="84" s="1"/>
  <c r="X162" i="84" a="1"/>
  <c r="X162" i="84" s="1"/>
  <c r="AN162" i="84" s="1"/>
  <c r="Z162" i="84"/>
  <c r="AP146" i="84"/>
  <c r="Y146" i="84" a="1"/>
  <c r="Y146" i="84" s="1"/>
  <c r="X146" i="84" a="1"/>
  <c r="X146" i="84" s="1"/>
  <c r="AN146" i="84" s="1"/>
  <c r="Z146" i="84"/>
  <c r="AP180" i="86"/>
  <c r="Y180" i="86" a="1"/>
  <c r="Y180" i="86" s="1"/>
  <c r="Z180" i="86"/>
  <c r="X180" i="86" a="1"/>
  <c r="X180" i="86" s="1"/>
  <c r="AN180" i="86" s="1"/>
  <c r="AP135" i="86"/>
  <c r="Y135" i="86" a="1"/>
  <c r="Y135" i="86" s="1"/>
  <c r="X135" i="86" a="1"/>
  <c r="X135" i="86" s="1"/>
  <c r="AN135" i="86" s="1"/>
  <c r="Z135" i="86"/>
  <c r="AP77" i="86"/>
  <c r="Y77" i="86" a="1"/>
  <c r="Y77" i="86" s="1"/>
  <c r="X77" i="86" a="1"/>
  <c r="X77" i="86" s="1"/>
  <c r="AN77" i="86" s="1"/>
  <c r="Z77" i="86"/>
  <c r="AP63" i="86"/>
  <c r="Y63" i="86" a="1"/>
  <c r="Y63" i="86" s="1"/>
  <c r="X63" i="86" a="1"/>
  <c r="X63" i="86" s="1"/>
  <c r="AN63" i="86" s="1"/>
  <c r="Z63" i="86"/>
  <c r="AP182" i="86"/>
  <c r="Y182" i="86" a="1"/>
  <c r="Y182" i="86" s="1"/>
  <c r="X182" i="86" a="1"/>
  <c r="X182" i="86" s="1"/>
  <c r="AN182" i="86" s="1"/>
  <c r="Z182" i="86"/>
  <c r="AP137" i="86"/>
  <c r="Y137" i="86" a="1"/>
  <c r="Y137" i="86" s="1"/>
  <c r="X137" i="86" a="1"/>
  <c r="X137" i="86" s="1"/>
  <c r="AN137" i="86" s="1"/>
  <c r="Z137" i="86"/>
  <c r="AP79" i="86"/>
  <c r="Y79" i="86" a="1"/>
  <c r="Y79" i="86" s="1"/>
  <c r="X79" i="86" a="1"/>
  <c r="X79" i="86" s="1"/>
  <c r="AN79" i="86" s="1"/>
  <c r="Z79" i="86"/>
  <c r="AP201" i="86"/>
  <c r="Z201" i="86"/>
  <c r="X201" i="86" a="1"/>
  <c r="X201" i="86" s="1"/>
  <c r="AN201" i="86" s="1"/>
  <c r="Y201" i="86" a="1"/>
  <c r="Y201" i="86" s="1"/>
  <c r="AP181" i="86"/>
  <c r="Y181" i="86" a="1"/>
  <c r="Y181" i="86" s="1"/>
  <c r="X181" i="86" a="1"/>
  <c r="X181" i="86" s="1"/>
  <c r="AN181" i="86" s="1"/>
  <c r="Z181" i="86"/>
  <c r="AP173" i="86"/>
  <c r="Y173" i="86" a="1"/>
  <c r="Y173" i="86" s="1"/>
  <c r="X173" i="86" a="1"/>
  <c r="X173" i="86" s="1"/>
  <c r="AN173" i="86" s="1"/>
  <c r="Z173" i="86"/>
  <c r="AP142" i="86"/>
  <c r="Y142" i="86" a="1"/>
  <c r="Y142" i="86" s="1"/>
  <c r="X142" i="86" a="1"/>
  <c r="X142" i="86" s="1"/>
  <c r="AN142" i="86" s="1"/>
  <c r="Z142" i="86"/>
  <c r="AP99" i="86"/>
  <c r="Y99" i="86" a="1"/>
  <c r="Y99" i="86" s="1"/>
  <c r="X99" i="86" a="1"/>
  <c r="X99" i="86" s="1"/>
  <c r="AN99" i="86" s="1"/>
  <c r="Z99" i="86"/>
  <c r="AP116" i="86"/>
  <c r="Y116" i="86" a="1"/>
  <c r="Y116" i="86" s="1"/>
  <c r="X116" i="86" a="1"/>
  <c r="X116" i="86" s="1"/>
  <c r="AN116" i="86" s="1"/>
  <c r="Z116" i="86"/>
  <c r="AP43" i="86"/>
  <c r="Y43" i="86" a="1"/>
  <c r="Y43" i="86" s="1"/>
  <c r="X43" i="86" a="1"/>
  <c r="X43" i="86" s="1"/>
  <c r="AN43" i="86" s="1"/>
  <c r="Z43" i="86"/>
  <c r="AP76" i="86"/>
  <c r="Y76" i="86" a="1"/>
  <c r="Y76" i="86" s="1"/>
  <c r="X76" i="86" a="1"/>
  <c r="X76" i="86" s="1"/>
  <c r="AN76" i="86" s="1"/>
  <c r="Z76" i="86"/>
  <c r="AP22" i="86"/>
  <c r="Y22" i="86" a="1"/>
  <c r="Y22" i="86" s="1"/>
  <c r="X22" i="86" a="1"/>
  <c r="X22" i="86" s="1"/>
  <c r="AN22" i="86" s="1"/>
  <c r="Z22" i="86"/>
  <c r="AP14" i="86"/>
  <c r="Y14" i="86" a="1"/>
  <c r="Y14" i="86" s="1"/>
  <c r="X14" i="86" a="1"/>
  <c r="X14" i="86" s="1"/>
  <c r="AN14" i="86" s="1"/>
  <c r="Z14" i="86"/>
  <c r="AP203" i="84"/>
  <c r="Y203" i="84" a="1"/>
  <c r="Y203" i="84" s="1"/>
  <c r="X203" i="84" a="1"/>
  <c r="X203" i="84" s="1"/>
  <c r="AN203" i="84" s="1"/>
  <c r="Z203" i="84"/>
  <c r="AP177" i="84"/>
  <c r="Y177" i="84" a="1"/>
  <c r="Y177" i="84" s="1"/>
  <c r="X177" i="84" a="1"/>
  <c r="X177" i="84" s="1"/>
  <c r="AN177" i="84" s="1"/>
  <c r="Z177" i="84"/>
  <c r="AP171" i="84"/>
  <c r="Y171" i="84" a="1"/>
  <c r="Y171" i="84" s="1"/>
  <c r="X171" i="84" a="1"/>
  <c r="X171" i="84" s="1"/>
  <c r="AN171" i="84" s="1"/>
  <c r="Z171" i="84"/>
  <c r="AP158" i="84"/>
  <c r="Y158" i="84" a="1"/>
  <c r="Y158" i="84" s="1"/>
  <c r="X158" i="84" a="1"/>
  <c r="X158" i="84" s="1"/>
  <c r="AN158" i="84" s="1"/>
  <c r="Z158" i="84"/>
  <c r="AP130" i="84"/>
  <c r="Y130" i="84" a="1"/>
  <c r="Y130" i="84" s="1"/>
  <c r="X130" i="84" a="1"/>
  <c r="X130" i="84" s="1"/>
  <c r="AN130" i="84" s="1"/>
  <c r="Z130" i="84"/>
  <c r="AP114" i="84"/>
  <c r="Y114" i="84" a="1"/>
  <c r="Y114" i="84" s="1"/>
  <c r="X114" i="84" a="1"/>
  <c r="X114" i="84" s="1"/>
  <c r="AN114" i="84" s="1"/>
  <c r="Z114" i="84"/>
  <c r="AP135" i="84"/>
  <c r="Y135" i="84" a="1"/>
  <c r="Y135" i="84" s="1"/>
  <c r="X135" i="84" a="1"/>
  <c r="X135" i="84" s="1"/>
  <c r="AN135" i="84" s="1"/>
  <c r="Z135" i="84"/>
  <c r="AP119" i="84"/>
  <c r="Y119" i="84" a="1"/>
  <c r="Y119" i="84" s="1"/>
  <c r="X119" i="84" a="1"/>
  <c r="X119" i="84" s="1"/>
  <c r="AN119" i="84" s="1"/>
  <c r="Z119" i="84"/>
  <c r="AP103" i="84"/>
  <c r="Y103" i="84" a="1"/>
  <c r="Y103" i="84" s="1"/>
  <c r="X103" i="84" a="1"/>
  <c r="X103" i="84" s="1"/>
  <c r="AN103" i="84" s="1"/>
  <c r="Z103" i="84"/>
  <c r="AP87" i="84"/>
  <c r="Y87" i="84" a="1"/>
  <c r="Y87" i="84" s="1"/>
  <c r="X87" i="84" a="1"/>
  <c r="X87" i="84" s="1"/>
  <c r="AN87" i="84" s="1"/>
  <c r="Z87" i="84"/>
  <c r="Z88" i="84"/>
  <c r="AP88" i="84"/>
  <c r="Y88" i="84" a="1"/>
  <c r="Y88" i="84" s="1"/>
  <c r="X88" i="84" a="1"/>
  <c r="X88" i="84" s="1"/>
  <c r="AN88" i="84" s="1"/>
  <c r="AP81" i="84"/>
  <c r="Y81" i="84" a="1"/>
  <c r="Y81" i="84" s="1"/>
  <c r="X81" i="84" a="1"/>
  <c r="X81" i="84" s="1"/>
  <c r="AN81" i="84" s="1"/>
  <c r="Z81" i="84"/>
  <c r="AP82" i="84"/>
  <c r="Y82" i="84" a="1"/>
  <c r="Y82" i="84" s="1"/>
  <c r="X82" i="84" a="1"/>
  <c r="X82" i="84" s="1"/>
  <c r="AN82" i="84" s="1"/>
  <c r="Z82" i="84"/>
  <c r="AP60" i="86"/>
  <c r="Y60" i="86" a="1"/>
  <c r="Y60" i="86" s="1"/>
  <c r="X60" i="86" a="1"/>
  <c r="X60" i="86" s="1"/>
  <c r="AN60" i="86" s="1"/>
  <c r="Z60" i="86"/>
  <c r="AP32" i="86"/>
  <c r="Y32" i="86" a="1"/>
  <c r="Y32" i="86" s="1"/>
  <c r="X32" i="86" a="1"/>
  <c r="X32" i="86" s="1"/>
  <c r="AN32" i="86" s="1"/>
  <c r="Z32" i="86"/>
  <c r="Z25" i="86"/>
  <c r="AP25" i="86"/>
  <c r="Y25" i="86" a="1"/>
  <c r="Y25" i="86" s="1"/>
  <c r="X25" i="86" a="1"/>
  <c r="X25" i="86" s="1"/>
  <c r="AN25" i="86" s="1"/>
  <c r="AP200" i="84"/>
  <c r="Y200" i="84" a="1"/>
  <c r="Y200" i="84" s="1"/>
  <c r="X200" i="84" a="1"/>
  <c r="X200" i="84" s="1"/>
  <c r="AN200" i="84" s="1"/>
  <c r="Z200" i="84"/>
  <c r="AP206" i="84"/>
  <c r="X206" i="84" a="1"/>
  <c r="X206" i="84" s="1"/>
  <c r="AN206" i="84" s="1"/>
  <c r="Z206" i="84"/>
  <c r="Y206" i="84" a="1"/>
  <c r="Y206" i="84" s="1"/>
  <c r="AP182" i="84"/>
  <c r="Y182" i="84" a="1"/>
  <c r="Y182" i="84" s="1"/>
  <c r="X182" i="84" a="1"/>
  <c r="X182" i="84" s="1"/>
  <c r="AN182" i="84" s="1"/>
  <c r="Z182" i="84"/>
  <c r="AP187" i="84"/>
  <c r="Y187" i="84" a="1"/>
  <c r="Y187" i="84" s="1"/>
  <c r="X187" i="84" a="1"/>
  <c r="X187" i="84" s="1"/>
  <c r="AN187" i="84" s="1"/>
  <c r="Z187" i="84"/>
  <c r="AP165" i="84"/>
  <c r="Y165" i="84" a="1"/>
  <c r="Y165" i="84" s="1"/>
  <c r="X165" i="84" a="1"/>
  <c r="X165" i="84" s="1"/>
  <c r="AN165" i="84" s="1"/>
  <c r="Z165" i="84"/>
  <c r="AP168" i="84"/>
  <c r="Y168" i="84" a="1"/>
  <c r="Y168" i="84" s="1"/>
  <c r="X168" i="84" a="1"/>
  <c r="X168" i="84" s="1"/>
  <c r="AN168" i="84" s="1"/>
  <c r="Z168" i="84"/>
  <c r="AP152" i="84"/>
  <c r="Y152" i="84" a="1"/>
  <c r="Y152" i="84" s="1"/>
  <c r="X152" i="84" a="1"/>
  <c r="X152" i="84" s="1"/>
  <c r="AN152" i="84" s="1"/>
  <c r="Z152" i="84"/>
  <c r="Z155" i="84"/>
  <c r="AP155" i="84"/>
  <c r="Y155" i="84" a="1"/>
  <c r="Y155" i="84" s="1"/>
  <c r="X155" i="84" a="1"/>
  <c r="X155" i="84" s="1"/>
  <c r="AN155" i="84" s="1"/>
  <c r="AP128" i="84"/>
  <c r="Y128" i="84" a="1"/>
  <c r="Y128" i="84" s="1"/>
  <c r="X128" i="84" a="1"/>
  <c r="X128" i="84" s="1"/>
  <c r="AN128" i="84" s="1"/>
  <c r="Z128" i="84"/>
  <c r="AP157" i="84"/>
  <c r="Z157" i="84"/>
  <c r="X157" i="84" a="1"/>
  <c r="X157" i="84" s="1"/>
  <c r="AN157" i="84" s="1"/>
  <c r="Y157" i="84" a="1"/>
  <c r="Y157" i="84" s="1"/>
  <c r="AP133" i="84"/>
  <c r="Y133" i="84" a="1"/>
  <c r="Y133" i="84" s="1"/>
  <c r="X133" i="84" a="1"/>
  <c r="X133" i="84" s="1"/>
  <c r="AN133" i="84" s="1"/>
  <c r="Z133" i="84"/>
  <c r="AP117" i="84"/>
  <c r="Y117" i="84" a="1"/>
  <c r="Y117" i="84" s="1"/>
  <c r="X117" i="84" a="1"/>
  <c r="X117" i="84" s="1"/>
  <c r="AN117" i="84" s="1"/>
  <c r="Z117" i="84"/>
  <c r="AP101" i="84"/>
  <c r="Y101" i="84" a="1"/>
  <c r="Y101" i="84" s="1"/>
  <c r="Z101" i="84"/>
  <c r="X101" i="84" a="1"/>
  <c r="X101" i="84" s="1"/>
  <c r="AN101" i="84" s="1"/>
  <c r="AP85" i="84"/>
  <c r="Y85" i="84" a="1"/>
  <c r="Y85" i="84" s="1"/>
  <c r="Z85" i="84"/>
  <c r="X85" i="84" a="1"/>
  <c r="X85" i="84" s="1"/>
  <c r="AN85" i="84" s="1"/>
  <c r="Z84" i="84"/>
  <c r="AP84" i="84"/>
  <c r="X84" i="84" a="1"/>
  <c r="X84" i="84" s="1"/>
  <c r="AN84" i="84" s="1"/>
  <c r="Y84" i="84" a="1"/>
  <c r="Y84" i="84" s="1"/>
  <c r="AP79" i="84"/>
  <c r="Y79" i="84" a="1"/>
  <c r="Y79" i="84" s="1"/>
  <c r="Z79" i="84"/>
  <c r="X79" i="84" a="1"/>
  <c r="X79" i="84" s="1"/>
  <c r="AN79" i="84" s="1"/>
  <c r="AP110" i="84"/>
  <c r="Z110" i="84"/>
  <c r="Y110" i="84" a="1"/>
  <c r="Y110" i="84" s="1"/>
  <c r="X110" i="84" a="1"/>
  <c r="X110" i="84" s="1"/>
  <c r="AN110" i="84" s="1"/>
  <c r="AP80" i="84"/>
  <c r="Y80" i="84" a="1"/>
  <c r="Y80" i="84" s="1"/>
  <c r="Z80" i="84"/>
  <c r="X80" i="84" a="1"/>
  <c r="X80" i="84" s="1"/>
  <c r="AN80" i="84" s="1"/>
  <c r="AP70" i="84"/>
  <c r="Y70" i="84" a="1"/>
  <c r="Y70" i="84" s="1"/>
  <c r="X70" i="84" a="1"/>
  <c r="X70" i="84" s="1"/>
  <c r="AN70" i="84" s="1"/>
  <c r="Z70" i="84"/>
  <c r="AP61" i="84"/>
  <c r="Y61" i="84" a="1"/>
  <c r="Y61" i="84" s="1"/>
  <c r="X61" i="84" a="1"/>
  <c r="X61" i="84" s="1"/>
  <c r="AN61" i="84" s="1"/>
  <c r="Z61" i="84"/>
  <c r="AP46" i="84"/>
  <c r="Y46" i="84" a="1"/>
  <c r="Y46" i="84" s="1"/>
  <c r="X46" i="84" a="1"/>
  <c r="X46" i="84" s="1"/>
  <c r="AN46" i="84" s="1"/>
  <c r="Z46" i="84"/>
  <c r="AP30" i="84"/>
  <c r="Y30" i="84" a="1"/>
  <c r="Y30" i="84" s="1"/>
  <c r="X30" i="84" a="1"/>
  <c r="X30" i="84" s="1"/>
  <c r="AN30" i="84" s="1"/>
  <c r="Z30" i="84"/>
  <c r="Z55" i="84"/>
  <c r="AP55" i="84"/>
  <c r="Y55" i="84" a="1"/>
  <c r="Y55" i="84" s="1"/>
  <c r="X55" i="84" a="1"/>
  <c r="X55" i="84" s="1"/>
  <c r="AN55" i="84" s="1"/>
  <c r="AP21" i="84"/>
  <c r="Y21" i="84" a="1"/>
  <c r="Y21" i="84" s="1"/>
  <c r="X21" i="84" a="1"/>
  <c r="X21" i="84" s="1"/>
  <c r="AN21" i="84" s="1"/>
  <c r="Z21" i="84"/>
  <c r="AP41" i="84"/>
  <c r="Z41" i="84"/>
  <c r="X41" i="84" a="1"/>
  <c r="X41" i="84" s="1"/>
  <c r="AN41" i="84" s="1"/>
  <c r="Y41" i="84" a="1"/>
  <c r="Y41" i="84" s="1"/>
  <c r="AP18" i="84"/>
  <c r="Y18" i="84" a="1"/>
  <c r="Y18" i="84" s="1"/>
  <c r="X18" i="84" a="1"/>
  <c r="X18" i="84" s="1"/>
  <c r="AN18" i="84" s="1"/>
  <c r="Z18" i="84"/>
  <c r="AP207" i="82"/>
  <c r="Y207" i="82" a="1"/>
  <c r="Y207" i="82" s="1"/>
  <c r="Z207" i="82"/>
  <c r="X207" i="82" a="1"/>
  <c r="X207" i="82" s="1"/>
  <c r="AN207" i="82" s="1"/>
  <c r="AP199" i="82"/>
  <c r="Y199" i="82" a="1"/>
  <c r="Y199" i="82" s="1"/>
  <c r="Z199" i="82"/>
  <c r="X199" i="82" a="1"/>
  <c r="X199" i="82" s="1"/>
  <c r="AN199" i="82" s="1"/>
  <c r="AP192" i="82"/>
  <c r="Y192" i="82" a="1"/>
  <c r="Y192" i="82" s="1"/>
  <c r="Z192" i="82"/>
  <c r="X192" i="82" a="1"/>
  <c r="X192" i="82" s="1"/>
  <c r="AN192" i="82" s="1"/>
  <c r="AP182" i="82"/>
  <c r="Y182" i="82" a="1"/>
  <c r="Y182" i="82" s="1"/>
  <c r="Z182" i="82"/>
  <c r="X182" i="82" a="1"/>
  <c r="X182" i="82" s="1"/>
  <c r="AN182" i="82" s="1"/>
  <c r="AP177" i="82"/>
  <c r="Y177" i="82" a="1"/>
  <c r="Y177" i="82" s="1"/>
  <c r="Z177" i="82"/>
  <c r="X177" i="82" a="1"/>
  <c r="X177" i="82" s="1"/>
  <c r="AN177" i="82" s="1"/>
  <c r="AP161" i="82"/>
  <c r="Y161" i="82" a="1"/>
  <c r="Y161" i="82" s="1"/>
  <c r="Z161" i="82"/>
  <c r="X161" i="82" a="1"/>
  <c r="X161" i="82" s="1"/>
  <c r="AN161" i="82" s="1"/>
  <c r="AP164" i="82"/>
  <c r="Y164" i="82" a="1"/>
  <c r="Y164" i="82" s="1"/>
  <c r="Z164" i="82"/>
  <c r="X164" i="82" a="1"/>
  <c r="X164" i="82" s="1"/>
  <c r="AN164" i="82" s="1"/>
  <c r="AP148" i="82"/>
  <c r="Y148" i="82" a="1"/>
  <c r="Y148" i="82" s="1"/>
  <c r="Z148" i="82"/>
  <c r="X148" i="82" a="1"/>
  <c r="X148" i="82" s="1"/>
  <c r="AN148" i="82" s="1"/>
  <c r="AP132" i="82"/>
  <c r="Y132" i="82" a="1"/>
  <c r="Y132" i="82" s="1"/>
  <c r="Z132" i="82"/>
  <c r="X132" i="82" a="1"/>
  <c r="X132" i="82" s="1"/>
  <c r="AN132" i="82" s="1"/>
  <c r="AP151" i="82"/>
  <c r="Y151" i="82" a="1"/>
  <c r="Y151" i="82" s="1"/>
  <c r="Z151" i="82"/>
  <c r="X151" i="82" a="1"/>
  <c r="X151" i="82" s="1"/>
  <c r="AN151" i="82" s="1"/>
  <c r="AP135" i="82"/>
  <c r="Y135" i="82" a="1"/>
  <c r="Y135" i="82" s="1"/>
  <c r="Z135" i="82"/>
  <c r="X135" i="82" a="1"/>
  <c r="X135" i="82" s="1"/>
  <c r="AN135" i="82" s="1"/>
  <c r="AP118" i="82"/>
  <c r="Y118" i="82" a="1"/>
  <c r="Y118" i="82" s="1"/>
  <c r="Z118" i="82"/>
  <c r="X118" i="82" a="1"/>
  <c r="X118" i="82" s="1"/>
  <c r="AN118" i="82" s="1"/>
  <c r="AP102" i="82"/>
  <c r="Y102" i="82" a="1"/>
  <c r="Y102" i="82" s="1"/>
  <c r="Z102" i="82"/>
  <c r="X102" i="82" a="1"/>
  <c r="X102" i="82" s="1"/>
  <c r="AN102" i="82" s="1"/>
  <c r="AP86" i="82"/>
  <c r="Y86" i="82" a="1"/>
  <c r="Y86" i="82" s="1"/>
  <c r="Z86" i="82"/>
  <c r="X86" i="82" a="1"/>
  <c r="X86" i="82" s="1"/>
  <c r="AN86" i="82" s="1"/>
  <c r="AP107" i="82"/>
  <c r="Y107" i="82" a="1"/>
  <c r="Y107" i="82" s="1"/>
  <c r="Z107" i="82"/>
  <c r="X107" i="82" a="1"/>
  <c r="X107" i="82" s="1"/>
  <c r="AN107" i="82" s="1"/>
  <c r="AP91" i="82"/>
  <c r="Y91" i="82" a="1"/>
  <c r="Y91" i="82" s="1"/>
  <c r="Z91" i="82"/>
  <c r="X91" i="82" a="1"/>
  <c r="X91" i="82" s="1"/>
  <c r="AN91" i="82" s="1"/>
  <c r="AP74" i="82"/>
  <c r="Y74" i="82" a="1"/>
  <c r="Y74" i="82" s="1"/>
  <c r="Z74" i="82"/>
  <c r="X74" i="82" a="1"/>
  <c r="X74" i="82" s="1"/>
  <c r="AN74" i="82" s="1"/>
  <c r="AP63" i="82"/>
  <c r="Y63" i="82" a="1"/>
  <c r="Y63" i="82" s="1"/>
  <c r="Z63" i="82"/>
  <c r="X63" i="82" a="1"/>
  <c r="X63" i="82" s="1"/>
  <c r="AN63" i="82" s="1"/>
  <c r="AP50" i="82"/>
  <c r="Y50" i="82" a="1"/>
  <c r="Y50" i="82" s="1"/>
  <c r="Z50" i="82"/>
  <c r="X50" i="82" a="1"/>
  <c r="X50" i="82" s="1"/>
  <c r="AN50" i="82" s="1"/>
  <c r="AP34" i="82"/>
  <c r="Y34" i="82" a="1"/>
  <c r="Y34" i="82" s="1"/>
  <c r="Z34" i="82"/>
  <c r="X34" i="82" a="1"/>
  <c r="X34" i="82" s="1"/>
  <c r="AN34" i="82" s="1"/>
  <c r="AP85" i="82"/>
  <c r="X85" i="82" a="1"/>
  <c r="X85" i="82" s="1"/>
  <c r="AN85" i="82" s="1"/>
  <c r="Z85" i="82"/>
  <c r="Y85" i="82" a="1"/>
  <c r="Y85" i="82" s="1"/>
  <c r="AP68" i="82"/>
  <c r="Y68" i="82" a="1"/>
  <c r="Y68" i="82" s="1"/>
  <c r="Z68" i="82"/>
  <c r="X68" i="82" a="1"/>
  <c r="X68" i="82" s="1"/>
  <c r="AN68" i="82" s="1"/>
  <c r="AP45" i="82"/>
  <c r="Y45" i="82" a="1"/>
  <c r="Y45" i="82" s="1"/>
  <c r="Z45" i="82"/>
  <c r="X45" i="82" a="1"/>
  <c r="X45" i="82" s="1"/>
  <c r="AN45" i="82" s="1"/>
  <c r="Z27" i="82"/>
  <c r="AP27" i="82"/>
  <c r="X27" i="82" a="1"/>
  <c r="X27" i="82" s="1"/>
  <c r="AN27" i="82" s="1"/>
  <c r="Y27" i="82" a="1"/>
  <c r="Y27" i="82" s="1"/>
  <c r="AP17" i="82"/>
  <c r="Y17" i="82" a="1"/>
  <c r="Y17" i="82" s="1"/>
  <c r="Z17" i="82"/>
  <c r="X17" i="82" a="1"/>
  <c r="X17" i="82" s="1"/>
  <c r="AN17" i="82" s="1"/>
  <c r="AP25" i="82"/>
  <c r="Z25" i="82"/>
  <c r="Y25" i="82" a="1"/>
  <c r="Y25" i="82" s="1"/>
  <c r="X25" i="82" a="1"/>
  <c r="X25" i="82" s="1"/>
  <c r="AN25" i="82" s="1"/>
  <c r="AP74" i="86"/>
  <c r="Y74" i="86" a="1"/>
  <c r="Y74" i="86" s="1"/>
  <c r="X74" i="86" a="1"/>
  <c r="X74" i="86" s="1"/>
  <c r="AN74" i="86" s="1"/>
  <c r="Z74" i="86"/>
  <c r="AP125" i="86"/>
  <c r="Y125" i="86" a="1"/>
  <c r="Y125" i="86" s="1"/>
  <c r="X125" i="86" a="1"/>
  <c r="X125" i="86" s="1"/>
  <c r="AN125" i="86" s="1"/>
  <c r="Z125" i="86"/>
  <c r="AP115" i="86"/>
  <c r="Y115" i="86" a="1"/>
  <c r="Y115" i="86" s="1"/>
  <c r="X115" i="86" a="1"/>
  <c r="X115" i="86" s="1"/>
  <c r="AN115" i="86" s="1"/>
  <c r="Z115" i="86"/>
  <c r="AP59" i="86"/>
  <c r="Y59" i="86" a="1"/>
  <c r="Y59" i="86" s="1"/>
  <c r="X59" i="86" a="1"/>
  <c r="X59" i="86" s="1"/>
  <c r="AN59" i="86" s="1"/>
  <c r="Z59" i="86"/>
  <c r="AP30" i="86"/>
  <c r="Y30" i="86" a="1"/>
  <c r="Y30" i="86" s="1"/>
  <c r="X30" i="86" a="1"/>
  <c r="X30" i="86" s="1"/>
  <c r="AN30" i="86" s="1"/>
  <c r="Z30" i="86"/>
  <c r="AP134" i="84"/>
  <c r="Y134" i="84" a="1"/>
  <c r="Y134" i="84" s="1"/>
  <c r="X134" i="84" a="1"/>
  <c r="X134" i="84" s="1"/>
  <c r="AN134" i="84" s="1"/>
  <c r="Z134" i="84"/>
  <c r="AP139" i="84"/>
  <c r="Y139" i="84" a="1"/>
  <c r="Y139" i="84" s="1"/>
  <c r="X139" i="84" a="1"/>
  <c r="X139" i="84" s="1"/>
  <c r="AN139" i="84" s="1"/>
  <c r="Z139" i="84"/>
  <c r="AP107" i="84"/>
  <c r="Y107" i="84" a="1"/>
  <c r="Y107" i="84" s="1"/>
  <c r="X107" i="84" a="1"/>
  <c r="X107" i="84" s="1"/>
  <c r="AN107" i="84" s="1"/>
  <c r="Z107" i="84"/>
  <c r="Z96" i="84"/>
  <c r="AP96" i="84"/>
  <c r="Y96" i="84" a="1"/>
  <c r="Y96" i="84" s="1"/>
  <c r="X96" i="84" a="1"/>
  <c r="X96" i="84" s="1"/>
  <c r="AN96" i="84" s="1"/>
  <c r="AP90" i="84"/>
  <c r="Z90" i="84"/>
  <c r="X90" i="84" a="1"/>
  <c r="X90" i="84" s="1"/>
  <c r="AN90" i="84" s="1"/>
  <c r="Y90" i="84" a="1"/>
  <c r="Y90" i="84" s="1"/>
  <c r="AP69" i="86"/>
  <c r="Y69" i="86" a="1"/>
  <c r="Y69" i="86" s="1"/>
  <c r="X69" i="86" a="1"/>
  <c r="X69" i="86" s="1"/>
  <c r="AN69" i="86" s="1"/>
  <c r="Z69" i="86"/>
  <c r="Z33" i="86"/>
  <c r="AP33" i="86"/>
  <c r="Y33" i="86" a="1"/>
  <c r="Y33" i="86" s="1"/>
  <c r="X33" i="86" a="1"/>
  <c r="X33" i="86" s="1"/>
  <c r="AN33" i="86" s="1"/>
  <c r="AP12" i="86"/>
  <c r="Y12" i="86" a="1"/>
  <c r="Y12" i="86" s="1"/>
  <c r="X12" i="86" a="1"/>
  <c r="X12" i="86" s="1"/>
  <c r="AN12" i="86" s="1"/>
  <c r="Z12" i="86"/>
  <c r="Z208" i="84"/>
  <c r="AP208" i="84"/>
  <c r="Y208" i="84" a="1"/>
  <c r="Y208" i="84" s="1"/>
  <c r="X208" i="84" a="1"/>
  <c r="X208" i="84" s="1"/>
  <c r="AN208" i="84" s="1"/>
  <c r="AP186" i="84"/>
  <c r="Y186" i="84" a="1"/>
  <c r="Y186" i="84" s="1"/>
  <c r="X186" i="84" a="1"/>
  <c r="X186" i="84" s="1"/>
  <c r="AN186" i="84" s="1"/>
  <c r="Z186" i="84"/>
  <c r="AP175" i="84"/>
  <c r="Y175" i="84" a="1"/>
  <c r="Y175" i="84" s="1"/>
  <c r="X175" i="84" a="1"/>
  <c r="X175" i="84" s="1"/>
  <c r="AN175" i="84" s="1"/>
  <c r="Z175" i="84"/>
  <c r="AP169" i="84"/>
  <c r="Y169" i="84" a="1"/>
  <c r="Y169" i="84" s="1"/>
  <c r="X169" i="84" a="1"/>
  <c r="X169" i="84" s="1"/>
  <c r="AN169" i="84" s="1"/>
  <c r="Z169" i="84"/>
  <c r="AP156" i="84"/>
  <c r="Y156" i="84" a="1"/>
  <c r="Y156" i="84" s="1"/>
  <c r="X156" i="84" a="1"/>
  <c r="X156" i="84" s="1"/>
  <c r="AN156" i="84" s="1"/>
  <c r="Z156" i="84"/>
  <c r="AP132" i="84"/>
  <c r="Y132" i="84" a="1"/>
  <c r="Y132" i="84" s="1"/>
  <c r="X132" i="84" a="1"/>
  <c r="X132" i="84" s="1"/>
  <c r="AN132" i="84" s="1"/>
  <c r="Z132" i="84"/>
  <c r="AP137" i="84"/>
  <c r="Y137" i="84" a="1"/>
  <c r="Y137" i="84" s="1"/>
  <c r="X137" i="84" a="1"/>
  <c r="X137" i="84" s="1"/>
  <c r="AN137" i="84" s="1"/>
  <c r="Z137" i="84"/>
  <c r="AP105" i="84"/>
  <c r="Y105" i="84" a="1"/>
  <c r="Y105" i="84" s="1"/>
  <c r="X105" i="84" a="1"/>
  <c r="X105" i="84" s="1"/>
  <c r="AN105" i="84" s="1"/>
  <c r="Z105" i="84"/>
  <c r="Z92" i="84"/>
  <c r="AP92" i="84"/>
  <c r="X92" i="84" a="1"/>
  <c r="X92" i="84" s="1"/>
  <c r="AN92" i="84" s="1"/>
  <c r="Y92" i="84" a="1"/>
  <c r="Y92" i="84" s="1"/>
  <c r="AP86" i="84"/>
  <c r="Z86" i="84"/>
  <c r="Y86" i="84" a="1"/>
  <c r="Y86" i="84" s="1"/>
  <c r="X86" i="84" a="1"/>
  <c r="X86" i="84" s="1"/>
  <c r="AN86" i="84" s="1"/>
  <c r="AP74" i="84"/>
  <c r="Y74" i="84" a="1"/>
  <c r="Y74" i="84" s="1"/>
  <c r="X74" i="84" a="1"/>
  <c r="X74" i="84" s="1"/>
  <c r="AN74" i="84" s="1"/>
  <c r="Z74" i="84"/>
  <c r="AP50" i="84"/>
  <c r="Y50" i="84" a="1"/>
  <c r="Y50" i="84" s="1"/>
  <c r="X50" i="84" a="1"/>
  <c r="X50" i="84" s="1"/>
  <c r="AN50" i="84" s="1"/>
  <c r="Z50" i="84"/>
  <c r="AP25" i="84"/>
  <c r="Y25" i="84" a="1"/>
  <c r="Y25" i="84" s="1"/>
  <c r="X25" i="84" a="1"/>
  <c r="X25" i="84" s="1"/>
  <c r="AN25" i="84" s="1"/>
  <c r="Z25" i="84"/>
  <c r="AP49" i="84"/>
  <c r="Z49" i="84"/>
  <c r="X49" i="84" a="1"/>
  <c r="X49" i="84" s="1"/>
  <c r="AN49" i="84" s="1"/>
  <c r="Y49" i="84" a="1"/>
  <c r="Y49" i="84" s="1"/>
  <c r="AP202" i="82"/>
  <c r="Y202" i="82" a="1"/>
  <c r="Y202" i="82" s="1"/>
  <c r="Z202" i="82"/>
  <c r="X202" i="82" a="1"/>
  <c r="X202" i="82" s="1"/>
  <c r="AN202" i="82" s="1"/>
  <c r="AP165" i="82"/>
  <c r="Y165" i="82" a="1"/>
  <c r="Y165" i="82" s="1"/>
  <c r="Z165" i="82"/>
  <c r="X165" i="82" a="1"/>
  <c r="X165" i="82" s="1"/>
  <c r="AN165" i="82" s="1"/>
  <c r="AP152" i="82"/>
  <c r="Y152" i="82" a="1"/>
  <c r="Y152" i="82" s="1"/>
  <c r="Z152" i="82"/>
  <c r="X152" i="82" a="1"/>
  <c r="X152" i="82" s="1"/>
  <c r="AN152" i="82" s="1"/>
  <c r="AP155" i="82"/>
  <c r="Y155" i="82" a="1"/>
  <c r="Y155" i="82" s="1"/>
  <c r="Z155" i="82"/>
  <c r="X155" i="82" a="1"/>
  <c r="X155" i="82" s="1"/>
  <c r="AN155" i="82" s="1"/>
  <c r="AP123" i="82"/>
  <c r="Y123" i="82" a="1"/>
  <c r="Y123" i="82" s="1"/>
  <c r="Z123" i="82"/>
  <c r="X123" i="82" a="1"/>
  <c r="X123" i="82" s="1"/>
  <c r="AN123" i="82" s="1"/>
  <c r="AP90" i="82"/>
  <c r="Y90" i="82" a="1"/>
  <c r="Y90" i="82" s="1"/>
  <c r="Z90" i="82"/>
  <c r="X90" i="82" a="1"/>
  <c r="X90" i="82" s="1"/>
  <c r="AN90" i="82" s="1"/>
  <c r="AP95" i="82"/>
  <c r="Y95" i="82" a="1"/>
  <c r="Y95" i="82" s="1"/>
  <c r="Z95" i="82"/>
  <c r="X95" i="82" a="1"/>
  <c r="X95" i="82" s="1"/>
  <c r="AN95" i="82" s="1"/>
  <c r="AP65" i="82"/>
  <c r="Y65" i="82" a="1"/>
  <c r="Y65" i="82" s="1"/>
  <c r="Z65" i="82"/>
  <c r="X65" i="82" a="1"/>
  <c r="X65" i="82" s="1"/>
  <c r="AN65" i="82" s="1"/>
  <c r="AP38" i="82"/>
  <c r="Y38" i="82" a="1"/>
  <c r="Y38" i="82" s="1"/>
  <c r="Z38" i="82"/>
  <c r="X38" i="82" a="1"/>
  <c r="X38" i="82" s="1"/>
  <c r="AN38" i="82" s="1"/>
  <c r="AP73" i="82"/>
  <c r="Y73" i="82" a="1"/>
  <c r="Y73" i="82" s="1"/>
  <c r="Z73" i="82"/>
  <c r="X73" i="82" a="1"/>
  <c r="X73" i="82" s="1"/>
  <c r="AN73" i="82" s="1"/>
  <c r="AP33" i="82"/>
  <c r="Y33" i="82" a="1"/>
  <c r="Y33" i="82" s="1"/>
  <c r="Z33" i="82"/>
  <c r="X33" i="82" a="1"/>
  <c r="X33" i="82" s="1"/>
  <c r="AN33" i="82" s="1"/>
  <c r="AP202" i="80"/>
  <c r="Y202" i="80" a="1"/>
  <c r="Y202" i="80" s="1"/>
  <c r="Z202" i="80"/>
  <c r="X202" i="80" a="1"/>
  <c r="X202" i="80" s="1"/>
  <c r="AN202" i="80" s="1"/>
  <c r="AP195" i="80"/>
  <c r="Y195" i="80" a="1"/>
  <c r="Y195" i="80" s="1"/>
  <c r="Z195" i="80"/>
  <c r="X195" i="80" a="1"/>
  <c r="X195" i="80" s="1"/>
  <c r="AN195" i="80" s="1"/>
  <c r="AP190" i="80"/>
  <c r="Y190" i="80" a="1"/>
  <c r="Y190" i="80" s="1"/>
  <c r="Z190" i="80"/>
  <c r="X190" i="80" a="1"/>
  <c r="X190" i="80" s="1"/>
  <c r="AN190" i="80" s="1"/>
  <c r="AP177" i="80"/>
  <c r="Y177" i="80" a="1"/>
  <c r="Y177" i="80" s="1"/>
  <c r="Z177" i="80"/>
  <c r="X177" i="80" a="1"/>
  <c r="X177" i="80" s="1"/>
  <c r="AN177" i="80" s="1"/>
  <c r="AP164" i="80"/>
  <c r="Y164" i="80" a="1"/>
  <c r="Y164" i="80" s="1"/>
  <c r="Z164" i="80"/>
  <c r="X164" i="80" a="1"/>
  <c r="X164" i="80" s="1"/>
  <c r="AN164" i="80" s="1"/>
  <c r="AP167" i="80"/>
  <c r="Y167" i="80" a="1"/>
  <c r="Y167" i="80" s="1"/>
  <c r="Z167" i="80"/>
  <c r="X167" i="80" a="1"/>
  <c r="X167" i="80" s="1"/>
  <c r="AN167" i="80" s="1"/>
  <c r="AP151" i="80"/>
  <c r="Y151" i="80" a="1"/>
  <c r="Y151" i="80" s="1"/>
  <c r="Z151" i="80"/>
  <c r="X151" i="80" a="1"/>
  <c r="X151" i="80" s="1"/>
  <c r="AN151" i="80" s="1"/>
  <c r="AP135" i="80"/>
  <c r="Y135" i="80" a="1"/>
  <c r="Y135" i="80" s="1"/>
  <c r="Z135" i="80"/>
  <c r="X135" i="80" a="1"/>
  <c r="X135" i="80" s="1"/>
  <c r="AN135" i="80" s="1"/>
  <c r="AP152" i="80"/>
  <c r="Y152" i="80" a="1"/>
  <c r="Y152" i="80" s="1"/>
  <c r="Z152" i="80"/>
  <c r="X152" i="80" a="1"/>
  <c r="X152" i="80" s="1"/>
  <c r="AN152" i="80" s="1"/>
  <c r="AP69" i="84"/>
  <c r="Y69" i="84" a="1"/>
  <c r="Y69" i="84" s="1"/>
  <c r="Z69" i="84"/>
  <c r="X69" i="84" a="1"/>
  <c r="X69" i="84" s="1"/>
  <c r="AN69" i="84" s="1"/>
  <c r="AP60" i="84"/>
  <c r="Y60" i="84" a="1"/>
  <c r="Y60" i="84" s="1"/>
  <c r="Z60" i="84"/>
  <c r="X60" i="84" a="1"/>
  <c r="X60" i="84" s="1"/>
  <c r="AN60" i="84" s="1"/>
  <c r="AP44" i="84"/>
  <c r="Y44" i="84" a="1"/>
  <c r="Y44" i="84" s="1"/>
  <c r="Z44" i="84"/>
  <c r="X44" i="84" a="1"/>
  <c r="X44" i="84" s="1"/>
  <c r="AN44" i="84" s="1"/>
  <c r="Z68" i="84"/>
  <c r="AP68" i="84"/>
  <c r="X68" i="84" a="1"/>
  <c r="X68" i="84" s="1"/>
  <c r="AN68" i="84" s="1"/>
  <c r="Y68" i="84" a="1"/>
  <c r="Y68" i="84" s="1"/>
  <c r="Z51" i="84"/>
  <c r="AP51" i="84"/>
  <c r="X51" i="84" a="1"/>
  <c r="X51" i="84" s="1"/>
  <c r="AN51" i="84" s="1"/>
  <c r="Y51" i="84" a="1"/>
  <c r="Y51" i="84" s="1"/>
  <c r="AP19" i="84"/>
  <c r="Y19" i="84" a="1"/>
  <c r="Y19" i="84" s="1"/>
  <c r="Z19" i="84"/>
  <c r="X19" i="84" a="1"/>
  <c r="X19" i="84" s="1"/>
  <c r="AN19" i="84" s="1"/>
  <c r="AP59" i="84"/>
  <c r="Z59" i="84"/>
  <c r="Y59" i="84" a="1"/>
  <c r="Y59" i="84" s="1"/>
  <c r="X59" i="84" a="1"/>
  <c r="X59" i="84" s="1"/>
  <c r="AN59" i="84" s="1"/>
  <c r="AP37" i="84"/>
  <c r="Z37" i="84"/>
  <c r="Y37" i="84" a="1"/>
  <c r="Y37" i="84" s="1"/>
  <c r="X37" i="84" a="1"/>
  <c r="X37" i="84" s="1"/>
  <c r="AN37" i="84" s="1"/>
  <c r="AP16" i="84"/>
  <c r="Y16" i="84" a="1"/>
  <c r="Y16" i="84" s="1"/>
  <c r="Z16" i="84"/>
  <c r="X16" i="84" a="1"/>
  <c r="X16" i="84" s="1"/>
  <c r="AN16" i="84" s="1"/>
  <c r="AP205" i="82"/>
  <c r="Y205" i="82" a="1"/>
  <c r="Y205" i="82" s="1"/>
  <c r="Z205" i="82"/>
  <c r="X205" i="82" a="1"/>
  <c r="X205" i="82" s="1"/>
  <c r="AN205" i="82" s="1"/>
  <c r="AP197" i="82"/>
  <c r="Y197" i="82" a="1"/>
  <c r="Y197" i="82" s="1"/>
  <c r="Z197" i="82"/>
  <c r="X197" i="82" a="1"/>
  <c r="X197" i="82" s="1"/>
  <c r="AN197" i="82" s="1"/>
  <c r="AP180" i="82"/>
  <c r="Y180" i="82" a="1"/>
  <c r="Y180" i="82" s="1"/>
  <c r="Z180" i="82"/>
  <c r="X180" i="82" a="1"/>
  <c r="X180" i="82" s="1"/>
  <c r="AN180" i="82" s="1"/>
  <c r="AP175" i="82"/>
  <c r="Y175" i="82" a="1"/>
  <c r="Y175" i="82" s="1"/>
  <c r="Z175" i="82"/>
  <c r="X175" i="82" a="1"/>
  <c r="X175" i="82" s="1"/>
  <c r="AN175" i="82" s="1"/>
  <c r="AP159" i="82"/>
  <c r="Y159" i="82" a="1"/>
  <c r="Y159" i="82" s="1"/>
  <c r="Z159" i="82"/>
  <c r="X159" i="82" a="1"/>
  <c r="X159" i="82" s="1"/>
  <c r="AN159" i="82" s="1"/>
  <c r="AP162" i="82"/>
  <c r="Y162" i="82" a="1"/>
  <c r="Y162" i="82" s="1"/>
  <c r="Z162" i="82"/>
  <c r="X162" i="82" a="1"/>
  <c r="X162" i="82" s="1"/>
  <c r="AN162" i="82" s="1"/>
  <c r="AP146" i="82"/>
  <c r="Y146" i="82" a="1"/>
  <c r="Y146" i="82" s="1"/>
  <c r="Z146" i="82"/>
  <c r="X146" i="82" a="1"/>
  <c r="X146" i="82" s="1"/>
  <c r="AN146" i="82" s="1"/>
  <c r="AP130" i="82"/>
  <c r="Y130" i="82" a="1"/>
  <c r="Y130" i="82" s="1"/>
  <c r="Z130" i="82"/>
  <c r="X130" i="82" a="1"/>
  <c r="X130" i="82" s="1"/>
  <c r="AN130" i="82" s="1"/>
  <c r="AP149" i="82"/>
  <c r="Y149" i="82" a="1"/>
  <c r="Y149" i="82" s="1"/>
  <c r="Z149" i="82"/>
  <c r="X149" i="82" a="1"/>
  <c r="X149" i="82" s="1"/>
  <c r="AN149" i="82" s="1"/>
  <c r="AP133" i="82"/>
  <c r="Y133" i="82" a="1"/>
  <c r="Y133" i="82" s="1"/>
  <c r="Z133" i="82"/>
  <c r="X133" i="82" a="1"/>
  <c r="X133" i="82" s="1"/>
  <c r="AN133" i="82" s="1"/>
  <c r="AP116" i="82"/>
  <c r="Y116" i="82" a="1"/>
  <c r="Y116" i="82" s="1"/>
  <c r="Z116" i="82"/>
  <c r="X116" i="82" a="1"/>
  <c r="X116" i="82" s="1"/>
  <c r="AN116" i="82" s="1"/>
  <c r="AP100" i="82"/>
  <c r="Y100" i="82" a="1"/>
  <c r="Y100" i="82" s="1"/>
  <c r="Z100" i="82"/>
  <c r="X100" i="82" a="1"/>
  <c r="X100" i="82" s="1"/>
  <c r="AN100" i="82" s="1"/>
  <c r="AP121" i="82"/>
  <c r="Y121" i="82" a="1"/>
  <c r="Y121" i="82" s="1"/>
  <c r="Z121" i="82"/>
  <c r="X121" i="82" a="1"/>
  <c r="X121" i="82" s="1"/>
  <c r="AN121" i="82" s="1"/>
  <c r="AP105" i="82"/>
  <c r="Y105" i="82" a="1"/>
  <c r="Y105" i="82" s="1"/>
  <c r="Z105" i="82"/>
  <c r="X105" i="82" a="1"/>
  <c r="X105" i="82" s="1"/>
  <c r="AN105" i="82" s="1"/>
  <c r="AP89" i="82"/>
  <c r="Y89" i="82" a="1"/>
  <c r="Y89" i="82" s="1"/>
  <c r="Z89" i="82"/>
  <c r="X89" i="82" a="1"/>
  <c r="X89" i="82" s="1"/>
  <c r="AN89" i="82" s="1"/>
  <c r="AP72" i="82"/>
  <c r="Y72" i="82" a="1"/>
  <c r="Y72" i="82" s="1"/>
  <c r="Z72" i="82"/>
  <c r="X72" i="82" a="1"/>
  <c r="X72" i="82" s="1"/>
  <c r="AN72" i="82" s="1"/>
  <c r="AP62" i="82"/>
  <c r="Y62" i="82" a="1"/>
  <c r="Y62" i="82" s="1"/>
  <c r="Z62" i="82"/>
  <c r="X62" i="82" a="1"/>
  <c r="X62" i="82" s="1"/>
  <c r="AN62" i="82" s="1"/>
  <c r="AP48" i="82"/>
  <c r="Y48" i="82" a="1"/>
  <c r="Y48" i="82" s="1"/>
  <c r="Z48" i="82"/>
  <c r="X48" i="82" a="1"/>
  <c r="X48" i="82" s="1"/>
  <c r="AN48" i="82" s="1"/>
  <c r="AP32" i="82"/>
  <c r="Y32" i="82" a="1"/>
  <c r="Y32" i="82" s="1"/>
  <c r="Z32" i="82"/>
  <c r="X32" i="82" a="1"/>
  <c r="X32" i="82" s="1"/>
  <c r="AN32" i="82" s="1"/>
  <c r="AP83" i="82"/>
  <c r="Y83" i="82" a="1"/>
  <c r="Y83" i="82" s="1"/>
  <c r="Z83" i="82"/>
  <c r="X83" i="82" a="1"/>
  <c r="X83" i="82" s="1"/>
  <c r="AN83" i="82" s="1"/>
  <c r="AP59" i="82"/>
  <c r="Y59" i="82" a="1"/>
  <c r="Y59" i="82" s="1"/>
  <c r="Z59" i="82"/>
  <c r="X59" i="82" a="1"/>
  <c r="X59" i="82" s="1"/>
  <c r="AN59" i="82" s="1"/>
  <c r="AP43" i="82"/>
  <c r="Y43" i="82" a="1"/>
  <c r="Y43" i="82" s="1"/>
  <c r="Z43" i="82"/>
  <c r="X43" i="82" a="1"/>
  <c r="X43" i="82" s="1"/>
  <c r="AN43" i="82" s="1"/>
  <c r="Z23" i="82"/>
  <c r="AP23" i="82"/>
  <c r="X23" i="82" a="1"/>
  <c r="X23" i="82" s="1"/>
  <c r="AN23" i="82" s="1"/>
  <c r="Y23" i="82" a="1"/>
  <c r="Y23" i="82" s="1"/>
  <c r="AP15" i="82"/>
  <c r="Y15" i="82" a="1"/>
  <c r="Y15" i="82" s="1"/>
  <c r="Z15" i="82"/>
  <c r="X15" i="82" a="1"/>
  <c r="X15" i="82" s="1"/>
  <c r="AN15" i="82" s="1"/>
  <c r="AP21" i="82"/>
  <c r="Z21" i="82"/>
  <c r="Y21" i="82" a="1"/>
  <c r="Y21" i="82" s="1"/>
  <c r="X21" i="82" a="1"/>
  <c r="X21" i="82" s="1"/>
  <c r="AN21" i="82" s="1"/>
  <c r="AP209" i="80"/>
  <c r="Y209" i="80" a="1"/>
  <c r="Y209" i="80" s="1"/>
  <c r="Z209" i="80"/>
  <c r="X209" i="80" a="1"/>
  <c r="X209" i="80" s="1"/>
  <c r="AN209" i="80" s="1"/>
  <c r="AP200" i="80"/>
  <c r="Y200" i="80" a="1"/>
  <c r="Y200" i="80" s="1"/>
  <c r="Z200" i="80"/>
  <c r="X200" i="80" a="1"/>
  <c r="X200" i="80" s="1"/>
  <c r="AN200" i="80" s="1"/>
  <c r="AP193" i="80"/>
  <c r="Y193" i="80" a="1"/>
  <c r="Y193" i="80" s="1"/>
  <c r="Z193" i="80"/>
  <c r="X193" i="80" a="1"/>
  <c r="X193" i="80" s="1"/>
  <c r="AN193" i="80" s="1"/>
  <c r="AP188" i="80"/>
  <c r="Y188" i="80" a="1"/>
  <c r="Y188" i="80" s="1"/>
  <c r="Z188" i="80"/>
  <c r="X188" i="80" a="1"/>
  <c r="X188" i="80" s="1"/>
  <c r="AN188" i="80" s="1"/>
  <c r="AP191" i="80"/>
  <c r="Y191" i="80" a="1"/>
  <c r="Y191" i="80" s="1"/>
  <c r="Z191" i="80"/>
  <c r="X191" i="80" a="1"/>
  <c r="X191" i="80" s="1"/>
  <c r="AN191" i="80" s="1"/>
  <c r="AP175" i="80"/>
  <c r="Y175" i="80" a="1"/>
  <c r="Y175" i="80" s="1"/>
  <c r="Z175" i="80"/>
  <c r="X175" i="80" a="1"/>
  <c r="X175" i="80" s="1"/>
  <c r="AN175" i="80" s="1"/>
  <c r="AP162" i="80"/>
  <c r="Y162" i="80" a="1"/>
  <c r="Y162" i="80" s="1"/>
  <c r="Z162" i="80"/>
  <c r="X162" i="80" a="1"/>
  <c r="X162" i="80" s="1"/>
  <c r="AN162" i="80" s="1"/>
  <c r="AP165" i="80"/>
  <c r="Y165" i="80" a="1"/>
  <c r="Y165" i="80" s="1"/>
  <c r="Z165" i="80"/>
  <c r="X165" i="80" a="1"/>
  <c r="X165" i="80" s="1"/>
  <c r="AN165" i="80" s="1"/>
  <c r="AP149" i="80"/>
  <c r="Y149" i="80" a="1"/>
  <c r="Y149" i="80" s="1"/>
  <c r="Z149" i="80"/>
  <c r="X149" i="80" a="1"/>
  <c r="X149" i="80" s="1"/>
  <c r="AN149" i="80" s="1"/>
  <c r="AP133" i="80"/>
  <c r="Y133" i="80" a="1"/>
  <c r="Y133" i="80" s="1"/>
  <c r="Z133" i="80"/>
  <c r="X133" i="80" a="1"/>
  <c r="X133" i="80" s="1"/>
  <c r="AN133" i="80" s="1"/>
  <c r="AP150" i="80"/>
  <c r="Y150" i="80" a="1"/>
  <c r="Y150" i="80" s="1"/>
  <c r="Z150" i="80"/>
  <c r="X150" i="80" a="1"/>
  <c r="X150" i="80" s="1"/>
  <c r="AN150" i="80" s="1"/>
  <c r="AP140" i="80"/>
  <c r="Y140" i="80" a="1"/>
  <c r="Y140" i="80" s="1"/>
  <c r="Z140" i="80"/>
  <c r="X140" i="80" a="1"/>
  <c r="X140" i="80" s="1"/>
  <c r="AN140" i="80" s="1"/>
  <c r="AP124" i="80"/>
  <c r="Y124" i="80" a="1"/>
  <c r="Y124" i="80" s="1"/>
  <c r="Z124" i="80"/>
  <c r="X124" i="80" a="1"/>
  <c r="X124" i="80" s="1"/>
  <c r="AN124" i="80" s="1"/>
  <c r="AP109" i="80"/>
  <c r="Y109" i="80" a="1"/>
  <c r="Y109" i="80" s="1"/>
  <c r="Z109" i="80"/>
  <c r="X109" i="80" a="1"/>
  <c r="X109" i="80" s="1"/>
  <c r="AN109" i="80" s="1"/>
  <c r="AP93" i="80"/>
  <c r="Y93" i="80" a="1"/>
  <c r="Y93" i="80" s="1"/>
  <c r="Z93" i="80"/>
  <c r="X93" i="80" a="1"/>
  <c r="X93" i="80" s="1"/>
  <c r="AN93" i="80" s="1"/>
  <c r="AP114" i="80"/>
  <c r="Y114" i="80" a="1"/>
  <c r="Y114" i="80" s="1"/>
  <c r="Z114" i="80"/>
  <c r="X114" i="80" a="1"/>
  <c r="X114" i="80" s="1"/>
  <c r="AN114" i="80" s="1"/>
  <c r="AP98" i="80"/>
  <c r="Y98" i="80" a="1"/>
  <c r="Y98" i="80" s="1"/>
  <c r="Z98" i="80"/>
  <c r="X98" i="80" a="1"/>
  <c r="X98" i="80" s="1"/>
  <c r="AN98" i="80" s="1"/>
  <c r="AP77" i="80"/>
  <c r="Y77" i="80" a="1"/>
  <c r="Y77" i="80" s="1"/>
  <c r="Z77" i="80"/>
  <c r="X77" i="80" a="1"/>
  <c r="X77" i="80" s="1"/>
  <c r="AN77" i="80" s="1"/>
  <c r="AP53" i="80"/>
  <c r="Y53" i="80" a="1"/>
  <c r="Y53" i="80" s="1"/>
  <c r="Z53" i="80"/>
  <c r="X53" i="80" a="1"/>
  <c r="X53" i="80" s="1"/>
  <c r="AN53" i="80" s="1"/>
  <c r="AP74" i="80"/>
  <c r="Y74" i="80" a="1"/>
  <c r="Y74" i="80" s="1"/>
  <c r="Z74" i="80"/>
  <c r="X74" i="80" a="1"/>
  <c r="X74" i="80" s="1"/>
  <c r="AN74" i="80" s="1"/>
  <c r="AP63" i="80"/>
  <c r="Y63" i="80" a="1"/>
  <c r="Y63" i="80" s="1"/>
  <c r="Z63" i="80"/>
  <c r="X63" i="80" a="1"/>
  <c r="X63" i="80" s="1"/>
  <c r="AN63" i="80" s="1"/>
  <c r="AP50" i="80"/>
  <c r="Y50" i="80" a="1"/>
  <c r="Y50" i="80" s="1"/>
  <c r="Z50" i="80"/>
  <c r="X50" i="80" a="1"/>
  <c r="X50" i="80" s="1"/>
  <c r="AN50" i="80" s="1"/>
  <c r="AP34" i="80"/>
  <c r="Y34" i="80" a="1"/>
  <c r="Y34" i="80" s="1"/>
  <c r="Z34" i="80"/>
  <c r="X34" i="80" a="1"/>
  <c r="X34" i="80" s="1"/>
  <c r="AN34" i="80" s="1"/>
  <c r="AP37" i="80"/>
  <c r="Y37" i="80" a="1"/>
  <c r="Y37" i="80" s="1"/>
  <c r="Z37" i="80"/>
  <c r="X37" i="80" a="1"/>
  <c r="X37" i="80" s="1"/>
  <c r="AN37" i="80" s="1"/>
  <c r="AP19" i="80"/>
  <c r="Z19" i="80"/>
  <c r="Y19" i="80" a="1"/>
  <c r="Y19" i="80" s="1"/>
  <c r="X19" i="80" a="1"/>
  <c r="X19" i="80" s="1"/>
  <c r="AN19" i="80" s="1"/>
  <c r="AP203" i="78"/>
  <c r="Y203" i="78" a="1"/>
  <c r="Y203" i="78" s="1"/>
  <c r="Z203" i="78"/>
  <c r="X203" i="78" a="1"/>
  <c r="X203" i="78" s="1"/>
  <c r="AN203" i="78" s="1"/>
  <c r="AP194" i="78"/>
  <c r="Y194" i="78" a="1"/>
  <c r="Y194" i="78" s="1"/>
  <c r="Z194" i="78"/>
  <c r="X194" i="78" a="1"/>
  <c r="X194" i="78" s="1"/>
  <c r="AN194" i="78" s="1"/>
  <c r="AP188" i="78"/>
  <c r="Y188" i="78" a="1"/>
  <c r="Y188" i="78" s="1"/>
  <c r="Z188" i="78"/>
  <c r="X188" i="78" a="1"/>
  <c r="X188" i="78" s="1"/>
  <c r="AN188" i="78" s="1"/>
  <c r="AP187" i="78"/>
  <c r="Y187" i="78" a="1"/>
  <c r="Y187" i="78" s="1"/>
  <c r="Z187" i="78"/>
  <c r="X187" i="78" a="1"/>
  <c r="X187" i="78" s="1"/>
  <c r="AN187" i="78" s="1"/>
  <c r="AP160" i="78"/>
  <c r="Y160" i="78" a="1"/>
  <c r="Y160" i="78" s="1"/>
  <c r="Z160" i="78"/>
  <c r="X160" i="78" a="1"/>
  <c r="X160" i="78" s="1"/>
  <c r="AN160" i="78" s="1"/>
  <c r="AP175" i="78"/>
  <c r="Y175" i="78" a="1"/>
  <c r="Y175" i="78" s="1"/>
  <c r="Z175" i="78"/>
  <c r="X175" i="78" a="1"/>
  <c r="X175" i="78" s="1"/>
  <c r="AN175" i="78" s="1"/>
  <c r="AP159" i="78"/>
  <c r="Y159" i="78" a="1"/>
  <c r="Y159" i="78" s="1"/>
  <c r="Z159" i="78"/>
  <c r="X159" i="78" a="1"/>
  <c r="X159" i="78" s="1"/>
  <c r="AN159" i="78" s="1"/>
  <c r="AP153" i="78"/>
  <c r="Y153" i="78" a="1"/>
  <c r="Y153" i="78" s="1"/>
  <c r="Z153" i="78"/>
  <c r="X153" i="78" a="1"/>
  <c r="X153" i="78" s="1"/>
  <c r="AN153" i="78" s="1"/>
  <c r="AP137" i="78"/>
  <c r="Y137" i="78" a="1"/>
  <c r="Y137" i="78" s="1"/>
  <c r="Z137" i="78"/>
  <c r="X137" i="78" a="1"/>
  <c r="X137" i="78" s="1"/>
  <c r="AN137" i="78" s="1"/>
  <c r="AP144" i="78"/>
  <c r="Y144" i="78" a="1"/>
  <c r="Y144" i="78" s="1"/>
  <c r="Z144" i="78"/>
  <c r="X144" i="78" a="1"/>
  <c r="X144" i="78" s="1"/>
  <c r="AN144" i="78" s="1"/>
  <c r="AP128" i="78"/>
  <c r="Y128" i="78" a="1"/>
  <c r="Y128" i="78" s="1"/>
  <c r="Z128" i="78"/>
  <c r="X128" i="78" a="1"/>
  <c r="X128" i="78" s="1"/>
  <c r="AN128" i="78" s="1"/>
  <c r="AP107" i="78"/>
  <c r="Y107" i="78" a="1"/>
  <c r="Y107" i="78" s="1"/>
  <c r="Z107" i="78"/>
  <c r="X107" i="78" a="1"/>
  <c r="X107" i="78" s="1"/>
  <c r="AN107" i="78" s="1"/>
  <c r="AP91" i="78"/>
  <c r="Y91" i="78" a="1"/>
  <c r="Y91" i="78" s="1"/>
  <c r="Z91" i="78"/>
  <c r="X91" i="78" a="1"/>
  <c r="X91" i="78" s="1"/>
  <c r="AN91" i="78" s="1"/>
  <c r="AP120" i="78"/>
  <c r="Y120" i="78" a="1"/>
  <c r="Y120" i="78" s="1"/>
  <c r="Z120" i="78"/>
  <c r="X120" i="78" a="1"/>
  <c r="X120" i="78" s="1"/>
  <c r="AN120" i="78" s="1"/>
  <c r="AP104" i="78"/>
  <c r="Y104" i="78" a="1"/>
  <c r="Y104" i="78" s="1"/>
  <c r="Z104" i="78"/>
  <c r="X104" i="78" a="1"/>
  <c r="X104" i="78" s="1"/>
  <c r="AN104" i="78" s="1"/>
  <c r="AP77" i="78"/>
  <c r="Y77" i="78" a="1"/>
  <c r="Y77" i="78" s="1"/>
  <c r="Z77" i="78"/>
  <c r="X77" i="78" a="1"/>
  <c r="X77" i="78" s="1"/>
  <c r="AN77" i="78" s="1"/>
  <c r="AP53" i="78"/>
  <c r="Y53" i="78" a="1"/>
  <c r="Y53" i="78" s="1"/>
  <c r="Z53" i="78"/>
  <c r="X53" i="78" a="1"/>
  <c r="X53" i="78" s="1"/>
  <c r="AN53" i="78" s="1"/>
  <c r="AP37" i="78"/>
  <c r="Y37" i="78" a="1"/>
  <c r="Y37" i="78" s="1"/>
  <c r="Z37" i="78"/>
  <c r="X37" i="78" a="1"/>
  <c r="X37" i="78" s="1"/>
  <c r="AN37" i="78" s="1"/>
  <c r="AP80" i="78"/>
  <c r="Y80" i="78" a="1"/>
  <c r="Y80" i="78" s="1"/>
  <c r="Z80" i="78"/>
  <c r="X80" i="78" a="1"/>
  <c r="X80" i="78" s="1"/>
  <c r="AN80" i="78" s="1"/>
  <c r="AP66" i="78"/>
  <c r="Y66" i="78" a="1"/>
  <c r="Y66" i="78" s="1"/>
  <c r="Z66" i="78"/>
  <c r="X66" i="78" a="1"/>
  <c r="X66" i="78" s="1"/>
  <c r="AN66" i="78" s="1"/>
  <c r="AP56" i="78"/>
  <c r="Y56" i="78" a="1"/>
  <c r="Y56" i="78" s="1"/>
  <c r="Z56" i="78"/>
  <c r="X56" i="78" a="1"/>
  <c r="X56" i="78" s="1"/>
  <c r="AN56" i="78" s="1"/>
  <c r="AP40" i="78"/>
  <c r="Y40" i="78" a="1"/>
  <c r="Y40" i="78" s="1"/>
  <c r="Z40" i="78"/>
  <c r="X40" i="78" a="1"/>
  <c r="X40" i="78" s="1"/>
  <c r="AN40" i="78" s="1"/>
  <c r="AP24" i="78"/>
  <c r="Y24" i="78" a="1"/>
  <c r="Y24" i="78" s="1"/>
  <c r="Z24" i="78"/>
  <c r="X24" i="78" a="1"/>
  <c r="X24" i="78" s="1"/>
  <c r="AN24" i="78" s="1"/>
  <c r="AP14" i="78"/>
  <c r="Y14" i="78" a="1"/>
  <c r="Y14" i="78" s="1"/>
  <c r="Z14" i="78"/>
  <c r="X14" i="78" a="1"/>
  <c r="X14" i="78" s="1"/>
  <c r="AN14" i="78" s="1"/>
  <c r="AP23" i="78"/>
  <c r="Y23" i="78" a="1"/>
  <c r="Y23" i="78" s="1"/>
  <c r="Z23" i="78"/>
  <c r="X23" i="78" a="1"/>
  <c r="X23" i="78" s="1"/>
  <c r="AN23" i="78" s="1"/>
  <c r="AP207" i="76"/>
  <c r="Y207" i="76" a="1"/>
  <c r="Y207" i="76" s="1"/>
  <c r="Z207" i="76"/>
  <c r="X207" i="76" a="1"/>
  <c r="X207" i="76" s="1"/>
  <c r="AN207" i="76" s="1"/>
  <c r="AP199" i="76"/>
  <c r="Y199" i="76" a="1"/>
  <c r="Y199" i="76" s="1"/>
  <c r="Z199" i="76"/>
  <c r="X199" i="76" a="1"/>
  <c r="X199" i="76" s="1"/>
  <c r="AN199" i="76" s="1"/>
  <c r="AP191" i="76"/>
  <c r="Y191" i="76" a="1"/>
  <c r="Y191" i="76" s="1"/>
  <c r="Z191" i="76"/>
  <c r="X191" i="76" a="1"/>
  <c r="X191" i="76" s="1"/>
  <c r="AN191" i="76" s="1"/>
  <c r="AP134" i="80"/>
  <c r="Y134" i="80" a="1"/>
  <c r="Y134" i="80" s="1"/>
  <c r="Z134" i="80"/>
  <c r="X134" i="80" a="1"/>
  <c r="X134" i="80" s="1"/>
  <c r="AN134" i="80" s="1"/>
  <c r="AP119" i="80"/>
  <c r="Y119" i="80" a="1"/>
  <c r="Y119" i="80" s="1"/>
  <c r="Z119" i="80"/>
  <c r="X119" i="80" a="1"/>
  <c r="X119" i="80" s="1"/>
  <c r="AN119" i="80" s="1"/>
  <c r="AP103" i="80"/>
  <c r="Y103" i="80" a="1"/>
  <c r="Y103" i="80" s="1"/>
  <c r="Z103" i="80"/>
  <c r="X103" i="80" a="1"/>
  <c r="X103" i="80" s="1"/>
  <c r="AN103" i="80" s="1"/>
  <c r="AP87" i="80"/>
  <c r="Y87" i="80" a="1"/>
  <c r="Y87" i="80" s="1"/>
  <c r="Z87" i="80"/>
  <c r="X87" i="80" a="1"/>
  <c r="X87" i="80" s="1"/>
  <c r="AN87" i="80" s="1"/>
  <c r="AP108" i="80"/>
  <c r="Y108" i="80" a="1"/>
  <c r="Y108" i="80" s="1"/>
  <c r="Z108" i="80"/>
  <c r="X108" i="80" a="1"/>
  <c r="X108" i="80" s="1"/>
  <c r="AN108" i="80" s="1"/>
  <c r="AP92" i="80"/>
  <c r="Y92" i="80" a="1"/>
  <c r="Y92" i="80" s="1"/>
  <c r="Z92" i="80"/>
  <c r="X92" i="80" a="1"/>
  <c r="X92" i="80" s="1"/>
  <c r="AN92" i="80" s="1"/>
  <c r="AP71" i="80"/>
  <c r="Y71" i="80" a="1"/>
  <c r="Y71" i="80" s="1"/>
  <c r="Z71" i="80"/>
  <c r="X71" i="80" a="1"/>
  <c r="X71" i="80" s="1"/>
  <c r="AN71" i="80" s="1"/>
  <c r="AP47" i="80"/>
  <c r="Y47" i="80" a="1"/>
  <c r="Y47" i="80" s="1"/>
  <c r="Z47" i="80"/>
  <c r="X47" i="80" a="1"/>
  <c r="X47" i="80" s="1"/>
  <c r="AN47" i="80" s="1"/>
  <c r="AP84" i="80"/>
  <c r="Y84" i="80" a="1"/>
  <c r="Y84" i="80" s="1"/>
  <c r="Z84" i="80"/>
  <c r="X84" i="80" a="1"/>
  <c r="X84" i="80" s="1"/>
  <c r="AN84" i="80" s="1"/>
  <c r="AP69" i="80"/>
  <c r="Y69" i="80" a="1"/>
  <c r="Y69" i="80" s="1"/>
  <c r="Z69" i="80"/>
  <c r="X69" i="80" a="1"/>
  <c r="X69" i="80" s="1"/>
  <c r="AN69" i="80" s="1"/>
  <c r="AP60" i="80"/>
  <c r="Y60" i="80" a="1"/>
  <c r="Y60" i="80" s="1"/>
  <c r="Z60" i="80"/>
  <c r="X60" i="80" a="1"/>
  <c r="X60" i="80" s="1"/>
  <c r="AN60" i="80" s="1"/>
  <c r="AP44" i="80"/>
  <c r="Y44" i="80" a="1"/>
  <c r="Y44" i="80" s="1"/>
  <c r="Z44" i="80"/>
  <c r="X44" i="80" a="1"/>
  <c r="X44" i="80" s="1"/>
  <c r="AN44" i="80" s="1"/>
  <c r="AP28" i="80"/>
  <c r="Y28" i="80" a="1"/>
  <c r="Y28" i="80" s="1"/>
  <c r="Z28" i="80"/>
  <c r="X28" i="80" a="1"/>
  <c r="X28" i="80" s="1"/>
  <c r="AN28" i="80" s="1"/>
  <c r="Z25" i="80"/>
  <c r="AP25" i="80"/>
  <c r="X25" i="80" a="1"/>
  <c r="X25" i="80" s="1"/>
  <c r="AN25" i="80" s="1"/>
  <c r="Y25" i="80" a="1"/>
  <c r="Y25" i="80" s="1"/>
  <c r="AP16" i="80"/>
  <c r="Y16" i="80" a="1"/>
  <c r="Y16" i="80" s="1"/>
  <c r="Z16" i="80"/>
  <c r="X16" i="80" a="1"/>
  <c r="X16" i="80" s="1"/>
  <c r="AN16" i="80" s="1"/>
  <c r="AP13" i="80"/>
  <c r="Y13" i="80" a="1"/>
  <c r="Y13" i="80" s="1"/>
  <c r="Z13" i="80"/>
  <c r="X13" i="80" a="1"/>
  <c r="X13" i="80" s="1"/>
  <c r="AN13" i="80" s="1"/>
  <c r="AP204" i="78"/>
  <c r="Y204" i="78" a="1"/>
  <c r="Y204" i="78" s="1"/>
  <c r="Z204" i="78"/>
  <c r="X204" i="78" a="1"/>
  <c r="X204" i="78" s="1"/>
  <c r="AN204" i="78" s="1"/>
  <c r="AP197" i="78"/>
  <c r="Y197" i="78" a="1"/>
  <c r="Y197" i="78" s="1"/>
  <c r="Z197" i="78"/>
  <c r="X197" i="78" a="1"/>
  <c r="X197" i="78" s="1"/>
  <c r="AN197" i="78" s="1"/>
  <c r="AP182" i="78"/>
  <c r="Y182" i="78" a="1"/>
  <c r="Y182" i="78" s="1"/>
  <c r="Z182" i="78"/>
  <c r="X182" i="78" a="1"/>
  <c r="X182" i="78" s="1"/>
  <c r="AN182" i="78" s="1"/>
  <c r="AP181" i="78"/>
  <c r="Y181" i="78" a="1"/>
  <c r="Y181" i="78" s="1"/>
  <c r="Z181" i="78"/>
  <c r="X181" i="78" a="1"/>
  <c r="X181" i="78" s="1"/>
  <c r="AN181" i="78" s="1"/>
  <c r="AP170" i="78"/>
  <c r="Y170" i="78" a="1"/>
  <c r="Y170" i="78" s="1"/>
  <c r="Z170" i="78"/>
  <c r="X170" i="78" a="1"/>
  <c r="X170" i="78" s="1"/>
  <c r="AN170" i="78" s="1"/>
  <c r="AP169" i="78"/>
  <c r="Y169" i="78" a="1"/>
  <c r="Y169" i="78" s="1"/>
  <c r="Z169" i="78"/>
  <c r="X169" i="78" a="1"/>
  <c r="X169" i="78" s="1"/>
  <c r="AN169" i="78" s="1"/>
  <c r="AP147" i="78"/>
  <c r="Y147" i="78" a="1"/>
  <c r="Y147" i="78" s="1"/>
  <c r="Z147" i="78"/>
  <c r="X147" i="78" a="1"/>
  <c r="X147" i="78" s="1"/>
  <c r="AN147" i="78" s="1"/>
  <c r="AP131" i="78"/>
  <c r="Y131" i="78" a="1"/>
  <c r="Y131" i="78" s="1"/>
  <c r="Z131" i="78"/>
  <c r="X131" i="78" a="1"/>
  <c r="X131" i="78" s="1"/>
  <c r="AN131" i="78" s="1"/>
  <c r="AP154" i="78"/>
  <c r="Y154" i="78" a="1"/>
  <c r="Y154" i="78" s="1"/>
  <c r="Z154" i="78"/>
  <c r="X154" i="78" a="1"/>
  <c r="X154" i="78" s="1"/>
  <c r="AN154" i="78" s="1"/>
  <c r="AP138" i="78"/>
  <c r="Y138" i="78" a="1"/>
  <c r="Y138" i="78" s="1"/>
  <c r="Z138" i="78"/>
  <c r="X138" i="78" a="1"/>
  <c r="X138" i="78" s="1"/>
  <c r="AN138" i="78" s="1"/>
  <c r="AP117" i="78"/>
  <c r="Y117" i="78" a="1"/>
  <c r="Y117" i="78" s="1"/>
  <c r="Z117" i="78"/>
  <c r="X117" i="78" a="1"/>
  <c r="X117" i="78" s="1"/>
  <c r="AN117" i="78" s="1"/>
  <c r="AP101" i="78"/>
  <c r="Y101" i="78" a="1"/>
  <c r="Y101" i="78" s="1"/>
  <c r="Z101" i="78"/>
  <c r="X101" i="78" a="1"/>
  <c r="X101" i="78" s="1"/>
  <c r="AN101" i="78" s="1"/>
  <c r="AP114" i="78"/>
  <c r="Y114" i="78" a="1"/>
  <c r="Y114" i="78" s="1"/>
  <c r="Z114" i="78"/>
  <c r="X114" i="78" a="1"/>
  <c r="X114" i="78" s="1"/>
  <c r="AN114" i="78" s="1"/>
  <c r="AP98" i="78"/>
  <c r="Y98" i="78" a="1"/>
  <c r="Y98" i="78" s="1"/>
  <c r="Z98" i="78"/>
  <c r="X98" i="78" a="1"/>
  <c r="X98" i="78" s="1"/>
  <c r="AN98" i="78" s="1"/>
  <c r="AP87" i="78"/>
  <c r="Y87" i="78" a="1"/>
  <c r="Y87" i="78" s="1"/>
  <c r="Z87" i="78"/>
  <c r="X87" i="78" a="1"/>
  <c r="X87" i="78" s="1"/>
  <c r="AN87" i="78" s="1"/>
  <c r="AP71" i="78"/>
  <c r="Y71" i="78" a="1"/>
  <c r="Y71" i="78" s="1"/>
  <c r="Z71" i="78"/>
  <c r="X71" i="78" a="1"/>
  <c r="X71" i="78" s="1"/>
  <c r="AN71" i="78" s="1"/>
  <c r="AP47" i="78"/>
  <c r="Y47" i="78" a="1"/>
  <c r="Y47" i="78" s="1"/>
  <c r="Z47" i="78"/>
  <c r="X47" i="78" a="1"/>
  <c r="X47" i="78" s="1"/>
  <c r="AN47" i="78" s="1"/>
  <c r="AP164" i="86"/>
  <c r="Y164" i="86" a="1"/>
  <c r="Y164" i="86" s="1"/>
  <c r="Z164" i="86"/>
  <c r="X164" i="86" a="1"/>
  <c r="X164" i="86" s="1"/>
  <c r="AN164" i="86" s="1"/>
  <c r="AP50" i="86"/>
  <c r="Y50" i="86" a="1"/>
  <c r="Y50" i="86" s="1"/>
  <c r="X50" i="86" a="1"/>
  <c r="X50" i="86" s="1"/>
  <c r="AN50" i="86" s="1"/>
  <c r="Z50" i="86"/>
  <c r="AP166" i="86"/>
  <c r="Y166" i="86" a="1"/>
  <c r="Y166" i="86" s="1"/>
  <c r="X166" i="86" a="1"/>
  <c r="X166" i="86" s="1"/>
  <c r="AN166" i="86" s="1"/>
  <c r="Z166" i="86"/>
  <c r="AP80" i="86"/>
  <c r="Y80" i="86" a="1"/>
  <c r="Y80" i="86" s="1"/>
  <c r="X80" i="86" a="1"/>
  <c r="X80" i="86" s="1"/>
  <c r="AN80" i="86" s="1"/>
  <c r="Z80" i="86"/>
  <c r="AP163" i="84"/>
  <c r="Y163" i="84" a="1"/>
  <c r="Y163" i="84" s="1"/>
  <c r="X163" i="84" a="1"/>
  <c r="X163" i="84" s="1"/>
  <c r="AN163" i="84" s="1"/>
  <c r="Z163" i="84"/>
  <c r="Z151" i="84"/>
  <c r="AP151" i="84"/>
  <c r="Y151" i="84" a="1"/>
  <c r="Y151" i="84" s="1"/>
  <c r="X151" i="84" a="1"/>
  <c r="X151" i="84" s="1"/>
  <c r="AN151" i="84" s="1"/>
  <c r="AP126" i="84"/>
  <c r="Y126" i="84" a="1"/>
  <c r="Y126" i="84" s="1"/>
  <c r="X126" i="84" a="1"/>
  <c r="X126" i="84" s="1"/>
  <c r="AN126" i="84" s="1"/>
  <c r="Z126" i="84"/>
  <c r="AP99" i="84"/>
  <c r="Y99" i="84" a="1"/>
  <c r="Y99" i="84" s="1"/>
  <c r="X99" i="84" a="1"/>
  <c r="X99" i="84" s="1"/>
  <c r="AN99" i="84" s="1"/>
  <c r="Z99" i="84"/>
  <c r="AP19" i="86"/>
  <c r="Y19" i="86" a="1"/>
  <c r="Y19" i="86" s="1"/>
  <c r="X19" i="86" a="1"/>
  <c r="X19" i="86" s="1"/>
  <c r="AN19" i="86" s="1"/>
  <c r="Z19" i="86"/>
  <c r="AP196" i="84"/>
  <c r="Y196" i="84" a="1"/>
  <c r="Y196" i="84" s="1"/>
  <c r="X196" i="84" a="1"/>
  <c r="X196" i="84" s="1"/>
  <c r="AN196" i="84" s="1"/>
  <c r="Z196" i="84"/>
  <c r="AP193" i="84"/>
  <c r="Z193" i="84"/>
  <c r="X193" i="84" a="1"/>
  <c r="X193" i="84" s="1"/>
  <c r="AN193" i="84" s="1"/>
  <c r="Y193" i="84" a="1"/>
  <c r="Y193" i="84" s="1"/>
  <c r="AP161" i="84"/>
  <c r="Y161" i="84" a="1"/>
  <c r="Y161" i="84" s="1"/>
  <c r="X161" i="84" a="1"/>
  <c r="X161" i="84" s="1"/>
  <c r="AN161" i="84" s="1"/>
  <c r="Z161" i="84"/>
  <c r="Z147" i="84"/>
  <c r="AP147" i="84"/>
  <c r="Y147" i="84" a="1"/>
  <c r="Y147" i="84" s="1"/>
  <c r="X147" i="84" a="1"/>
  <c r="X147" i="84" s="1"/>
  <c r="AN147" i="84" s="1"/>
  <c r="AP124" i="84"/>
  <c r="Y124" i="84" a="1"/>
  <c r="Y124" i="84" s="1"/>
  <c r="X124" i="84" a="1"/>
  <c r="X124" i="84" s="1"/>
  <c r="AN124" i="84" s="1"/>
  <c r="Z124" i="84"/>
  <c r="AP97" i="84"/>
  <c r="Y97" i="84" a="1"/>
  <c r="Y97" i="84" s="1"/>
  <c r="Z97" i="84"/>
  <c r="X97" i="84" a="1"/>
  <c r="X97" i="84" s="1"/>
  <c r="AN97" i="84" s="1"/>
  <c r="AP42" i="84"/>
  <c r="Y42" i="84" a="1"/>
  <c r="Y42" i="84" s="1"/>
  <c r="X42" i="84" a="1"/>
  <c r="X42" i="84" s="1"/>
  <c r="AN42" i="84" s="1"/>
  <c r="Z42" i="84"/>
  <c r="Z47" i="84"/>
  <c r="AP47" i="84"/>
  <c r="Y47" i="84" a="1"/>
  <c r="Y47" i="84" s="1"/>
  <c r="X47" i="84" a="1"/>
  <c r="X47" i="84" s="1"/>
  <c r="AN47" i="84" s="1"/>
  <c r="AP17" i="84"/>
  <c r="Y17" i="84" a="1"/>
  <c r="Y17" i="84" s="1"/>
  <c r="X17" i="84" a="1"/>
  <c r="X17" i="84" s="1"/>
  <c r="AN17" i="84" s="1"/>
  <c r="Z17" i="84"/>
  <c r="AP33" i="84"/>
  <c r="Z33" i="84"/>
  <c r="X33" i="84" a="1"/>
  <c r="X33" i="84" s="1"/>
  <c r="AN33" i="84" s="1"/>
  <c r="Y33" i="84" a="1"/>
  <c r="Y33" i="84" s="1"/>
  <c r="AP195" i="82"/>
  <c r="Y195" i="82" a="1"/>
  <c r="Y195" i="82" s="1"/>
  <c r="Z195" i="82"/>
  <c r="X195" i="82" a="1"/>
  <c r="X195" i="82" s="1"/>
  <c r="AN195" i="82" s="1"/>
  <c r="AP157" i="82"/>
  <c r="Y157" i="82" a="1"/>
  <c r="Y157" i="82" s="1"/>
  <c r="Z157" i="82"/>
  <c r="X157" i="82" a="1"/>
  <c r="X157" i="82" s="1"/>
  <c r="AN157" i="82" s="1"/>
  <c r="AP147" i="82"/>
  <c r="Y147" i="82" a="1"/>
  <c r="Y147" i="82" s="1"/>
  <c r="Z147" i="82"/>
  <c r="X147" i="82" a="1"/>
  <c r="X147" i="82" s="1"/>
  <c r="AN147" i="82" s="1"/>
  <c r="AP119" i="82"/>
  <c r="Y119" i="82" a="1"/>
  <c r="Y119" i="82" s="1"/>
  <c r="Z119" i="82"/>
  <c r="X119" i="82" a="1"/>
  <c r="X119" i="82" s="1"/>
  <c r="AN119" i="82" s="1"/>
  <c r="AP61" i="82"/>
  <c r="Y61" i="82" a="1"/>
  <c r="Y61" i="82" s="1"/>
  <c r="Z61" i="82"/>
  <c r="X61" i="82" a="1"/>
  <c r="X61" i="82" s="1"/>
  <c r="AN61" i="82" s="1"/>
  <c r="AP57" i="82"/>
  <c r="Y57" i="82" a="1"/>
  <c r="Y57" i="82" s="1"/>
  <c r="Z57" i="82"/>
  <c r="X57" i="82" a="1"/>
  <c r="X57" i="82" s="1"/>
  <c r="AN57" i="82" s="1"/>
  <c r="AP198" i="80"/>
  <c r="Y198" i="80" a="1"/>
  <c r="Y198" i="80" s="1"/>
  <c r="Z198" i="80"/>
  <c r="X198" i="80" a="1"/>
  <c r="X198" i="80" s="1"/>
  <c r="AN198" i="80" s="1"/>
  <c r="AP186" i="80"/>
  <c r="Y186" i="80" a="1"/>
  <c r="Y186" i="80" s="1"/>
  <c r="Z186" i="80"/>
  <c r="X186" i="80" a="1"/>
  <c r="X186" i="80" s="1"/>
  <c r="AN186" i="80" s="1"/>
  <c r="AP189" i="80"/>
  <c r="Y189" i="80" a="1"/>
  <c r="Y189" i="80" s="1"/>
  <c r="Z189" i="80"/>
  <c r="X189" i="80" a="1"/>
  <c r="X189" i="80" s="1"/>
  <c r="AN189" i="80" s="1"/>
  <c r="AP160" i="80"/>
  <c r="Y160" i="80" a="1"/>
  <c r="Y160" i="80" s="1"/>
  <c r="Z160" i="80"/>
  <c r="X160" i="80" a="1"/>
  <c r="X160" i="80" s="1"/>
  <c r="AN160" i="80" s="1"/>
  <c r="AP147" i="80"/>
  <c r="Y147" i="80" a="1"/>
  <c r="Y147" i="80" s="1"/>
  <c r="Z147" i="80"/>
  <c r="X147" i="80" a="1"/>
  <c r="X147" i="80" s="1"/>
  <c r="AN147" i="80" s="1"/>
  <c r="AP148" i="80"/>
  <c r="Y148" i="80" a="1"/>
  <c r="Y148" i="80" s="1"/>
  <c r="Z148" i="80"/>
  <c r="X148" i="80" a="1"/>
  <c r="X148" i="80" s="1"/>
  <c r="AN148" i="80" s="1"/>
  <c r="AP66" i="84"/>
  <c r="Y66" i="84" a="1"/>
  <c r="Y66" i="84" s="1"/>
  <c r="Z66" i="84"/>
  <c r="X66" i="84" a="1"/>
  <c r="X66" i="84" s="1"/>
  <c r="AN66" i="84" s="1"/>
  <c r="AP40" i="84"/>
  <c r="Y40" i="84" a="1"/>
  <c r="Y40" i="84" s="1"/>
  <c r="Z40" i="84"/>
  <c r="X40" i="84" a="1"/>
  <c r="X40" i="84" s="1"/>
  <c r="AN40" i="84" s="1"/>
  <c r="Z43" i="84"/>
  <c r="AP43" i="84"/>
  <c r="X43" i="84" a="1"/>
  <c r="X43" i="84" s="1"/>
  <c r="AN43" i="84" s="1"/>
  <c r="Y43" i="84" a="1"/>
  <c r="Y43" i="84" s="1"/>
  <c r="AP15" i="84"/>
  <c r="Y15" i="84" a="1"/>
  <c r="Y15" i="84" s="1"/>
  <c r="Z15" i="84"/>
  <c r="X15" i="84" a="1"/>
  <c r="X15" i="84" s="1"/>
  <c r="AN15" i="84" s="1"/>
  <c r="AP28" i="84"/>
  <c r="Y28" i="84" a="1"/>
  <c r="Y28" i="84" s="1"/>
  <c r="Z28" i="84"/>
  <c r="X28" i="84" a="1"/>
  <c r="X28" i="84" s="1"/>
  <c r="AN28" i="84" s="1"/>
  <c r="AP193" i="82"/>
  <c r="Y193" i="82" a="1"/>
  <c r="Y193" i="82" s="1"/>
  <c r="Z193" i="82"/>
  <c r="X193" i="82" a="1"/>
  <c r="X193" i="82" s="1"/>
  <c r="AN193" i="82" s="1"/>
  <c r="AP187" i="82"/>
  <c r="Y187" i="82" a="1"/>
  <c r="Y187" i="82" s="1"/>
  <c r="Z187" i="82"/>
  <c r="X187" i="82" a="1"/>
  <c r="X187" i="82" s="1"/>
  <c r="AN187" i="82" s="1"/>
  <c r="AP174" i="82"/>
  <c r="Z174" i="82"/>
  <c r="Y174" i="82" a="1"/>
  <c r="Y174" i="82" s="1"/>
  <c r="X174" i="82" a="1"/>
  <c r="X174" i="82" s="1"/>
  <c r="AN174" i="82" s="1"/>
  <c r="AP142" i="82"/>
  <c r="Y142" i="82" a="1"/>
  <c r="Y142" i="82" s="1"/>
  <c r="Z142" i="82"/>
  <c r="X142" i="82" a="1"/>
  <c r="X142" i="82" s="1"/>
  <c r="AN142" i="82" s="1"/>
  <c r="AP145" i="82"/>
  <c r="Y145" i="82" a="1"/>
  <c r="Y145" i="82" s="1"/>
  <c r="Z145" i="82"/>
  <c r="X145" i="82" a="1"/>
  <c r="X145" i="82" s="1"/>
  <c r="AN145" i="82" s="1"/>
  <c r="AP112" i="82"/>
  <c r="Y112" i="82" a="1"/>
  <c r="Y112" i="82" s="1"/>
  <c r="Z112" i="82"/>
  <c r="X112" i="82" a="1"/>
  <c r="X112" i="82" s="1"/>
  <c r="AN112" i="82" s="1"/>
  <c r="AP117" i="82"/>
  <c r="Y117" i="82" a="1"/>
  <c r="Y117" i="82" s="1"/>
  <c r="Z117" i="82"/>
  <c r="X117" i="82" a="1"/>
  <c r="X117" i="82" s="1"/>
  <c r="AN117" i="82" s="1"/>
  <c r="AP84" i="82"/>
  <c r="Y84" i="82" a="1"/>
  <c r="Y84" i="82" s="1"/>
  <c r="Z84" i="82"/>
  <c r="X84" i="82" a="1"/>
  <c r="X84" i="82" s="1"/>
  <c r="AN84" i="82" s="1"/>
  <c r="AP60" i="82"/>
  <c r="Y60" i="82" a="1"/>
  <c r="Y60" i="82" s="1"/>
  <c r="Z60" i="82"/>
  <c r="X60" i="82" a="1"/>
  <c r="X60" i="82" s="1"/>
  <c r="AN60" i="82" s="1"/>
  <c r="AP28" i="82"/>
  <c r="Y28" i="82" a="1"/>
  <c r="Y28" i="82" s="1"/>
  <c r="Z28" i="82"/>
  <c r="X28" i="82" a="1"/>
  <c r="X28" i="82" s="1"/>
  <c r="AN28" i="82" s="1"/>
  <c r="AP55" i="82"/>
  <c r="Y55" i="82" a="1"/>
  <c r="Y55" i="82" s="1"/>
  <c r="Z55" i="82"/>
  <c r="X55" i="82" a="1"/>
  <c r="X55" i="82" s="1"/>
  <c r="AN55" i="82" s="1"/>
  <c r="AP196" i="80"/>
  <c r="Y196" i="80" a="1"/>
  <c r="Y196" i="80" s="1"/>
  <c r="Z196" i="80"/>
  <c r="X196" i="80" a="1"/>
  <c r="X196" i="80" s="1"/>
  <c r="AN196" i="80" s="1"/>
  <c r="AP184" i="80"/>
  <c r="Y184" i="80" a="1"/>
  <c r="Y184" i="80" s="1"/>
  <c r="Z184" i="80"/>
  <c r="X184" i="80" a="1"/>
  <c r="X184" i="80" s="1"/>
  <c r="AN184" i="80" s="1"/>
  <c r="AP187" i="80"/>
  <c r="Y187" i="80" a="1"/>
  <c r="Y187" i="80" s="1"/>
  <c r="Z187" i="80"/>
  <c r="X187" i="80" a="1"/>
  <c r="X187" i="80" s="1"/>
  <c r="AN187" i="80" s="1"/>
  <c r="AP158" i="80"/>
  <c r="Y158" i="80" a="1"/>
  <c r="Y158" i="80" s="1"/>
  <c r="Z158" i="80"/>
  <c r="X158" i="80" a="1"/>
  <c r="X158" i="80" s="1"/>
  <c r="AN158" i="80" s="1"/>
  <c r="AP152" i="86"/>
  <c r="Y152" i="86" a="1"/>
  <c r="Y152" i="86" s="1"/>
  <c r="X152" i="86" a="1"/>
  <c r="X152" i="86" s="1"/>
  <c r="AN152" i="86" s="1"/>
  <c r="Z152" i="86"/>
  <c r="AP154" i="86"/>
  <c r="Y154" i="86" a="1"/>
  <c r="Y154" i="86" s="1"/>
  <c r="X154" i="86" a="1"/>
  <c r="X154" i="86" s="1"/>
  <c r="AN154" i="86" s="1"/>
  <c r="Z154" i="86"/>
  <c r="AP157" i="86"/>
  <c r="Y157" i="86" a="1"/>
  <c r="Y157" i="86" s="1"/>
  <c r="X157" i="86" a="1"/>
  <c r="X157" i="86" s="1"/>
  <c r="AN157" i="86" s="1"/>
  <c r="Z157" i="86"/>
  <c r="AP52" i="86"/>
  <c r="Y52" i="86" a="1"/>
  <c r="Y52" i="86" s="1"/>
  <c r="X52" i="86" a="1"/>
  <c r="X52" i="86" s="1"/>
  <c r="AN52" i="86" s="1"/>
  <c r="Z52" i="86"/>
  <c r="AP150" i="84"/>
  <c r="Y150" i="84" a="1"/>
  <c r="Y150" i="84" s="1"/>
  <c r="X150" i="84" a="1"/>
  <c r="X150" i="84" s="1"/>
  <c r="AN150" i="84" s="1"/>
  <c r="Z150" i="84"/>
  <c r="AP153" i="84"/>
  <c r="Z153" i="84"/>
  <c r="X153" i="84" a="1"/>
  <c r="X153" i="84" s="1"/>
  <c r="AN153" i="84" s="1"/>
  <c r="Y153" i="84" a="1"/>
  <c r="Y153" i="84" s="1"/>
  <c r="AP112" i="84"/>
  <c r="X112" i="84" a="1"/>
  <c r="X112" i="84" s="1"/>
  <c r="AN112" i="84" s="1"/>
  <c r="Y112" i="84" a="1"/>
  <c r="Y112" i="84" s="1"/>
  <c r="Z112" i="84"/>
  <c r="AP77" i="84"/>
  <c r="Y77" i="84" a="1"/>
  <c r="Y77" i="84" s="1"/>
  <c r="X77" i="84" a="1"/>
  <c r="X77" i="84" s="1"/>
  <c r="AN77" i="84" s="1"/>
  <c r="Z77" i="84"/>
  <c r="AP20" i="86"/>
  <c r="Y20" i="86" a="1"/>
  <c r="Y20" i="86" s="1"/>
  <c r="X20" i="86" a="1"/>
  <c r="X20" i="86" s="1"/>
  <c r="AN20" i="86" s="1"/>
  <c r="Z20" i="86"/>
  <c r="AP183" i="84"/>
  <c r="Y183" i="84" a="1"/>
  <c r="Y183" i="84" s="1"/>
  <c r="X183" i="84" a="1"/>
  <c r="X183" i="84" s="1"/>
  <c r="AN183" i="84" s="1"/>
  <c r="Z183" i="84"/>
  <c r="AP164" i="84"/>
  <c r="Y164" i="84" a="1"/>
  <c r="Y164" i="84" s="1"/>
  <c r="X164" i="84" a="1"/>
  <c r="X164" i="84" s="1"/>
  <c r="AN164" i="84" s="1"/>
  <c r="Z164" i="84"/>
  <c r="AP149" i="84"/>
  <c r="Z149" i="84"/>
  <c r="X149" i="84" a="1"/>
  <c r="X149" i="84" s="1"/>
  <c r="AN149" i="84" s="1"/>
  <c r="Y149" i="84" a="1"/>
  <c r="Y149" i="84" s="1"/>
  <c r="Z108" i="84"/>
  <c r="AP108" i="84"/>
  <c r="X108" i="84" a="1"/>
  <c r="X108" i="84" s="1"/>
  <c r="AN108" i="84" s="1"/>
  <c r="Y108" i="84" a="1"/>
  <c r="Y108" i="84" s="1"/>
  <c r="AP75" i="84"/>
  <c r="Y75" i="84" a="1"/>
  <c r="Y75" i="84" s="1"/>
  <c r="Z75" i="84"/>
  <c r="X75" i="84" a="1"/>
  <c r="X75" i="84" s="1"/>
  <c r="AN75" i="84" s="1"/>
  <c r="Z57" i="84"/>
  <c r="AP57" i="84"/>
  <c r="Y57" i="84" a="1"/>
  <c r="Y57" i="84" s="1"/>
  <c r="X57" i="84" a="1"/>
  <c r="X57" i="84" s="1"/>
  <c r="AN57" i="84" s="1"/>
  <c r="AP14" i="84"/>
  <c r="Y14" i="84" a="1"/>
  <c r="Y14" i="84" s="1"/>
  <c r="X14" i="84" a="1"/>
  <c r="X14" i="84" s="1"/>
  <c r="AN14" i="84" s="1"/>
  <c r="Z14" i="84"/>
  <c r="AP160" i="82"/>
  <c r="Y160" i="82" a="1"/>
  <c r="Y160" i="82" s="1"/>
  <c r="Z160" i="82"/>
  <c r="X160" i="82" a="1"/>
  <c r="X160" i="82" s="1"/>
  <c r="AN160" i="82" s="1"/>
  <c r="AP131" i="82"/>
  <c r="Y131" i="82" a="1"/>
  <c r="Y131" i="82" s="1"/>
  <c r="Z131" i="82"/>
  <c r="X131" i="82" a="1"/>
  <c r="X131" i="82" s="1"/>
  <c r="AN131" i="82" s="1"/>
  <c r="AP103" i="82"/>
  <c r="Y103" i="82" a="1"/>
  <c r="Y103" i="82" s="1"/>
  <c r="Z103" i="82"/>
  <c r="X103" i="82" a="1"/>
  <c r="X103" i="82" s="1"/>
  <c r="AN103" i="82" s="1"/>
  <c r="AP46" i="82"/>
  <c r="Y46" i="82" a="1"/>
  <c r="Y46" i="82" s="1"/>
  <c r="Z46" i="82"/>
  <c r="X46" i="82" a="1"/>
  <c r="X46" i="82" s="1"/>
  <c r="AN46" i="82" s="1"/>
  <c r="AP41" i="82"/>
  <c r="Y41" i="82" a="1"/>
  <c r="Y41" i="82" s="1"/>
  <c r="Z41" i="82"/>
  <c r="X41" i="82" a="1"/>
  <c r="X41" i="82" s="1"/>
  <c r="AN41" i="82" s="1"/>
  <c r="AP13" i="82"/>
  <c r="Y13" i="82" a="1"/>
  <c r="Y13" i="82" s="1"/>
  <c r="Z13" i="82"/>
  <c r="X13" i="82" a="1"/>
  <c r="X13" i="82" s="1"/>
  <c r="AN13" i="82" s="1"/>
  <c r="AP207" i="80"/>
  <c r="Y207" i="80" a="1"/>
  <c r="Y207" i="80" s="1"/>
  <c r="Z207" i="80"/>
  <c r="X207" i="80" a="1"/>
  <c r="X207" i="80" s="1"/>
  <c r="AN207" i="80" s="1"/>
  <c r="AP199" i="80"/>
  <c r="Y199" i="80" a="1"/>
  <c r="Y199" i="80" s="1"/>
  <c r="Z199" i="80"/>
  <c r="X199" i="80" a="1"/>
  <c r="X199" i="80" s="1"/>
  <c r="AN199" i="80" s="1"/>
  <c r="AP171" i="80"/>
  <c r="Y171" i="80" a="1"/>
  <c r="Y171" i="80" s="1"/>
  <c r="Z171" i="80"/>
  <c r="X171" i="80" a="1"/>
  <c r="X171" i="80" s="1"/>
  <c r="AN171" i="80" s="1"/>
  <c r="AP62" i="84"/>
  <c r="Y62" i="84" a="1"/>
  <c r="Y62" i="84" s="1"/>
  <c r="Z62" i="84"/>
  <c r="X62" i="84" a="1"/>
  <c r="X62" i="84" s="1"/>
  <c r="AN62" i="84" s="1"/>
  <c r="AP209" i="82"/>
  <c r="Y209" i="82" a="1"/>
  <c r="Y209" i="82" s="1"/>
  <c r="Z209" i="82"/>
  <c r="X209" i="82" a="1"/>
  <c r="X209" i="82" s="1"/>
  <c r="AN209" i="82" s="1"/>
  <c r="AP184" i="82"/>
  <c r="Y184" i="82" a="1"/>
  <c r="Y184" i="82" s="1"/>
  <c r="Z184" i="82"/>
  <c r="X184" i="82" a="1"/>
  <c r="X184" i="82" s="1"/>
  <c r="AN184" i="82" s="1"/>
  <c r="AP179" i="82"/>
  <c r="Y179" i="82" a="1"/>
  <c r="Y179" i="82" s="1"/>
  <c r="Z179" i="82"/>
  <c r="X179" i="82" a="1"/>
  <c r="X179" i="82" s="1"/>
  <c r="AN179" i="82" s="1"/>
  <c r="AP134" i="82"/>
  <c r="Y134" i="82" a="1"/>
  <c r="Y134" i="82" s="1"/>
  <c r="Z134" i="82"/>
  <c r="X134" i="82" a="1"/>
  <c r="X134" i="82" s="1"/>
  <c r="AN134" i="82" s="1"/>
  <c r="AP104" i="82"/>
  <c r="Y104" i="82" a="1"/>
  <c r="Y104" i="82" s="1"/>
  <c r="Z104" i="82"/>
  <c r="X104" i="82" a="1"/>
  <c r="X104" i="82" s="1"/>
  <c r="AN104" i="82" s="1"/>
  <c r="AP76" i="82"/>
  <c r="Y76" i="82" a="1"/>
  <c r="Y76" i="82" s="1"/>
  <c r="Z76" i="82"/>
  <c r="X76" i="82" a="1"/>
  <c r="X76" i="82" s="1"/>
  <c r="AN76" i="82" s="1"/>
  <c r="AP20" i="82"/>
  <c r="Y20" i="82" a="1"/>
  <c r="Y20" i="82" s="1"/>
  <c r="Z20" i="82"/>
  <c r="X20" i="82" a="1"/>
  <c r="X20" i="82" s="1"/>
  <c r="AN20" i="82" s="1"/>
  <c r="AP29" i="82"/>
  <c r="Z29" i="82"/>
  <c r="Y29" i="82" a="1"/>
  <c r="Y29" i="82" s="1"/>
  <c r="X29" i="82" a="1"/>
  <c r="X29" i="82" s="1"/>
  <c r="AN29" i="82" s="1"/>
  <c r="AP197" i="80"/>
  <c r="Y197" i="80" a="1"/>
  <c r="Y197" i="80" s="1"/>
  <c r="Z197" i="80"/>
  <c r="X197" i="80" a="1"/>
  <c r="X197" i="80" s="1"/>
  <c r="AN197" i="80" s="1"/>
  <c r="AP169" i="80"/>
  <c r="Y169" i="80" a="1"/>
  <c r="Y169" i="80" s="1"/>
  <c r="Z169" i="80"/>
  <c r="X169" i="80" a="1"/>
  <c r="X169" i="80" s="1"/>
  <c r="AN169" i="80" s="1"/>
  <c r="AP129" i="80"/>
  <c r="Y129" i="80" a="1"/>
  <c r="Y129" i="80" s="1"/>
  <c r="Z129" i="80"/>
  <c r="X129" i="80" a="1"/>
  <c r="X129" i="80" s="1"/>
  <c r="AN129" i="80" s="1"/>
  <c r="AP121" i="80"/>
  <c r="Y121" i="80" a="1"/>
  <c r="Y121" i="80" s="1"/>
  <c r="Z121" i="80"/>
  <c r="X121" i="80" a="1"/>
  <c r="X121" i="80" s="1"/>
  <c r="AN121" i="80" s="1"/>
  <c r="AP89" i="80"/>
  <c r="Y89" i="80" a="1"/>
  <c r="Y89" i="80" s="1"/>
  <c r="Z89" i="80"/>
  <c r="X89" i="80" a="1"/>
  <c r="X89" i="80" s="1"/>
  <c r="AN89" i="80" s="1"/>
  <c r="AP94" i="80"/>
  <c r="Y94" i="80" a="1"/>
  <c r="Y94" i="80" s="1"/>
  <c r="Z94" i="80"/>
  <c r="X94" i="80" a="1"/>
  <c r="X94" i="80" s="1"/>
  <c r="AN94" i="80" s="1"/>
  <c r="AP73" i="80"/>
  <c r="Y73" i="80" a="1"/>
  <c r="Y73" i="80" s="1"/>
  <c r="Z73" i="80"/>
  <c r="X73" i="80" a="1"/>
  <c r="X73" i="80" s="1"/>
  <c r="AN73" i="80" s="1"/>
  <c r="AP70" i="80"/>
  <c r="Y70" i="80" a="1"/>
  <c r="Y70" i="80" s="1"/>
  <c r="Z70" i="80"/>
  <c r="X70" i="80" a="1"/>
  <c r="X70" i="80" s="1"/>
  <c r="AN70" i="80" s="1"/>
  <c r="AP46" i="80"/>
  <c r="Y46" i="80" a="1"/>
  <c r="Y46" i="80" s="1"/>
  <c r="Z46" i="80"/>
  <c r="X46" i="80" a="1"/>
  <c r="X46" i="80" s="1"/>
  <c r="AN46" i="80" s="1"/>
  <c r="Z29" i="80"/>
  <c r="AP29" i="80"/>
  <c r="X29" i="80" a="1"/>
  <c r="X29" i="80" s="1"/>
  <c r="AN29" i="80" s="1"/>
  <c r="Y29" i="80" a="1"/>
  <c r="Y29" i="80" s="1"/>
  <c r="AP206" i="78"/>
  <c r="Y206" i="78" a="1"/>
  <c r="Y206" i="78" s="1"/>
  <c r="Z206" i="78"/>
  <c r="X206" i="78" a="1"/>
  <c r="X206" i="78" s="1"/>
  <c r="AN206" i="78" s="1"/>
  <c r="AP184" i="78"/>
  <c r="Y184" i="78" a="1"/>
  <c r="Y184" i="78" s="1"/>
  <c r="Z184" i="78"/>
  <c r="X184" i="78" a="1"/>
  <c r="X184" i="78" s="1"/>
  <c r="AN184" i="78" s="1"/>
  <c r="AP176" i="78"/>
  <c r="Y176" i="78" a="1"/>
  <c r="Y176" i="78" s="1"/>
  <c r="Z176" i="78"/>
  <c r="X176" i="78" a="1"/>
  <c r="X176" i="78" s="1"/>
  <c r="AN176" i="78" s="1"/>
  <c r="AP133" i="78"/>
  <c r="Y133" i="78" a="1"/>
  <c r="Y133" i="78" s="1"/>
  <c r="Z133" i="78"/>
  <c r="X133" i="78" a="1"/>
  <c r="X133" i="78" s="1"/>
  <c r="AN133" i="78" s="1"/>
  <c r="AP156" i="78"/>
  <c r="Y156" i="78" a="1"/>
  <c r="Y156" i="78" s="1"/>
  <c r="Z156" i="78"/>
  <c r="X156" i="78" a="1"/>
  <c r="X156" i="78" s="1"/>
  <c r="AN156" i="78" s="1"/>
  <c r="AP124" i="78"/>
  <c r="Y124" i="78" a="1"/>
  <c r="Y124" i="78" s="1"/>
  <c r="Z124" i="78"/>
  <c r="X124" i="78" a="1"/>
  <c r="X124" i="78" s="1"/>
  <c r="AN124" i="78" s="1"/>
  <c r="AP103" i="78"/>
  <c r="Y103" i="78" a="1"/>
  <c r="Y103" i="78" s="1"/>
  <c r="Z103" i="78"/>
  <c r="X103" i="78" a="1"/>
  <c r="X103" i="78" s="1"/>
  <c r="AN103" i="78" s="1"/>
  <c r="AP116" i="78"/>
  <c r="Y116" i="78" a="1"/>
  <c r="Y116" i="78" s="1"/>
  <c r="Z116" i="78"/>
  <c r="X116" i="78" a="1"/>
  <c r="X116" i="78" s="1"/>
  <c r="AN116" i="78" s="1"/>
  <c r="AP73" i="78"/>
  <c r="Y73" i="78" a="1"/>
  <c r="Y73" i="78" s="1"/>
  <c r="Z73" i="78"/>
  <c r="X73" i="78" a="1"/>
  <c r="X73" i="78" s="1"/>
  <c r="AN73" i="78" s="1"/>
  <c r="AP76" i="78"/>
  <c r="Y76" i="78" a="1"/>
  <c r="Y76" i="78" s="1"/>
  <c r="Z76" i="78"/>
  <c r="X76" i="78" a="1"/>
  <c r="X76" i="78" s="1"/>
  <c r="AN76" i="78" s="1"/>
  <c r="AP52" i="78"/>
  <c r="Y52" i="78" a="1"/>
  <c r="Y52" i="78" s="1"/>
  <c r="Z52" i="78"/>
  <c r="X52" i="78" a="1"/>
  <c r="X52" i="78" s="1"/>
  <c r="AN52" i="78" s="1"/>
  <c r="AP203" i="76"/>
  <c r="Y203" i="76" a="1"/>
  <c r="Y203" i="76" s="1"/>
  <c r="Z203" i="76"/>
  <c r="X203" i="76" a="1"/>
  <c r="X203" i="76" s="1"/>
  <c r="AN203" i="76" s="1"/>
  <c r="AP187" i="76"/>
  <c r="Y187" i="76" a="1"/>
  <c r="Y187" i="76" s="1"/>
  <c r="Z187" i="76"/>
  <c r="X187" i="76" a="1"/>
  <c r="X187" i="76" s="1"/>
  <c r="AN187" i="76" s="1"/>
  <c r="AP130" i="80"/>
  <c r="Y130" i="80" a="1"/>
  <c r="Y130" i="80" s="1"/>
  <c r="Z130" i="80"/>
  <c r="X130" i="80" a="1"/>
  <c r="X130" i="80" s="1"/>
  <c r="AN130" i="80" s="1"/>
  <c r="AP99" i="80"/>
  <c r="Y99" i="80" a="1"/>
  <c r="Y99" i="80" s="1"/>
  <c r="Z99" i="80"/>
  <c r="X99" i="80" a="1"/>
  <c r="X99" i="80" s="1"/>
  <c r="AN99" i="80" s="1"/>
  <c r="AP104" i="80"/>
  <c r="Y104" i="80" a="1"/>
  <c r="Y104" i="80" s="1"/>
  <c r="Z104" i="80"/>
  <c r="X104" i="80" a="1"/>
  <c r="X104" i="80" s="1"/>
  <c r="AN104" i="80" s="1"/>
  <c r="AP83" i="80"/>
  <c r="Y83" i="80" a="1"/>
  <c r="Y83" i="80" s="1"/>
  <c r="Z83" i="80"/>
  <c r="X83" i="80" a="1"/>
  <c r="X83" i="80" s="1"/>
  <c r="AN83" i="80" s="1"/>
  <c r="AP43" i="80"/>
  <c r="Y43" i="80" a="1"/>
  <c r="Y43" i="80" s="1"/>
  <c r="Z43" i="80"/>
  <c r="X43" i="80" a="1"/>
  <c r="X43" i="80" s="1"/>
  <c r="AN43" i="80" s="1"/>
  <c r="AP80" i="80"/>
  <c r="Y80" i="80" a="1"/>
  <c r="Y80" i="80" s="1"/>
  <c r="Z80" i="80"/>
  <c r="X80" i="80" a="1"/>
  <c r="X80" i="80" s="1"/>
  <c r="AN80" i="80" s="1"/>
  <c r="AP56" i="80"/>
  <c r="Y56" i="80" a="1"/>
  <c r="Y56" i="80" s="1"/>
  <c r="Z56" i="80"/>
  <c r="X56" i="80" a="1"/>
  <c r="X56" i="80" s="1"/>
  <c r="AN56" i="80" s="1"/>
  <c r="AP24" i="80"/>
  <c r="Y24" i="80" a="1"/>
  <c r="Y24" i="80" s="1"/>
  <c r="Z24" i="80"/>
  <c r="X24" i="80" a="1"/>
  <c r="X24" i="80" s="1"/>
  <c r="AN24" i="80" s="1"/>
  <c r="AP12" i="80"/>
  <c r="Y12" i="80" a="1"/>
  <c r="Y12" i="80" s="1"/>
  <c r="Z12" i="80"/>
  <c r="X12" i="80" a="1"/>
  <c r="X12" i="80" s="1"/>
  <c r="AN12" i="80" s="1"/>
  <c r="AP209" i="78"/>
  <c r="Y209" i="78" a="1"/>
  <c r="Y209" i="78" s="1"/>
  <c r="Z209" i="78"/>
  <c r="X209" i="78" a="1"/>
  <c r="X209" i="78" s="1"/>
  <c r="AN209" i="78" s="1"/>
  <c r="AP193" i="78"/>
  <c r="Y193" i="78" a="1"/>
  <c r="Y193" i="78" s="1"/>
  <c r="Z193" i="78"/>
  <c r="X193" i="78" a="1"/>
  <c r="X193" i="78" s="1"/>
  <c r="AN193" i="78" s="1"/>
  <c r="AP177" i="78"/>
  <c r="Y177" i="78" a="1"/>
  <c r="Y177" i="78" s="1"/>
  <c r="Z177" i="78"/>
  <c r="X177" i="78" a="1"/>
  <c r="X177" i="78" s="1"/>
  <c r="AN177" i="78" s="1"/>
  <c r="AP166" i="78"/>
  <c r="Y166" i="78" a="1"/>
  <c r="Y166" i="78" s="1"/>
  <c r="Z166" i="78"/>
  <c r="X166" i="78" a="1"/>
  <c r="X166" i="78" s="1"/>
  <c r="AN166" i="78" s="1"/>
  <c r="AP165" i="78"/>
  <c r="Y165" i="78" a="1"/>
  <c r="Y165" i="78" s="1"/>
  <c r="Z165" i="78"/>
  <c r="X165" i="78" a="1"/>
  <c r="X165" i="78" s="1"/>
  <c r="AN165" i="78" s="1"/>
  <c r="AP143" i="78"/>
  <c r="Y143" i="78" a="1"/>
  <c r="Y143" i="78" s="1"/>
  <c r="Z143" i="78"/>
  <c r="X143" i="78" a="1"/>
  <c r="X143" i="78" s="1"/>
  <c r="AN143" i="78" s="1"/>
  <c r="AP134" i="78"/>
  <c r="Y134" i="78" a="1"/>
  <c r="Y134" i="78" s="1"/>
  <c r="Z134" i="78"/>
  <c r="X134" i="78" a="1"/>
  <c r="X134" i="78" s="1"/>
  <c r="AN134" i="78" s="1"/>
  <c r="AP113" i="78"/>
  <c r="Y113" i="78" a="1"/>
  <c r="Y113" i="78" s="1"/>
  <c r="Z113" i="78"/>
  <c r="X113" i="78" a="1"/>
  <c r="X113" i="78" s="1"/>
  <c r="AN113" i="78" s="1"/>
  <c r="AP94" i="78"/>
  <c r="Y94" i="78" a="1"/>
  <c r="Y94" i="78" s="1"/>
  <c r="Z94" i="78"/>
  <c r="X94" i="78" a="1"/>
  <c r="X94" i="78" s="1"/>
  <c r="AN94" i="78" s="1"/>
  <c r="AP83" i="78"/>
  <c r="Y83" i="78" a="1"/>
  <c r="Y83" i="78" s="1"/>
  <c r="Z83" i="78"/>
  <c r="X83" i="78" a="1"/>
  <c r="X83" i="78" s="1"/>
  <c r="AN83" i="78" s="1"/>
  <c r="AP43" i="78"/>
  <c r="Y43" i="78" a="1"/>
  <c r="Y43" i="78" s="1"/>
  <c r="Z43" i="78"/>
  <c r="X43" i="78" a="1"/>
  <c r="X43" i="78" s="1"/>
  <c r="AN43" i="78" s="1"/>
  <c r="AP86" i="78"/>
  <c r="Y86" i="78" a="1"/>
  <c r="Y86" i="78" s="1"/>
  <c r="Z86" i="78"/>
  <c r="X86" i="78" a="1"/>
  <c r="X86" i="78" s="1"/>
  <c r="AN86" i="78" s="1"/>
  <c r="AP74" i="78"/>
  <c r="Y74" i="78" a="1"/>
  <c r="Y74" i="78" s="1"/>
  <c r="Z74" i="78"/>
  <c r="X74" i="78" a="1"/>
  <c r="X74" i="78" s="1"/>
  <c r="AN74" i="78" s="1"/>
  <c r="AP63" i="78"/>
  <c r="Y63" i="78" a="1"/>
  <c r="Y63" i="78" s="1"/>
  <c r="Z63" i="78"/>
  <c r="X63" i="78" a="1"/>
  <c r="X63" i="78" s="1"/>
  <c r="AN63" i="78" s="1"/>
  <c r="AP50" i="78"/>
  <c r="Y50" i="78" a="1"/>
  <c r="Y50" i="78" s="1"/>
  <c r="Z50" i="78"/>
  <c r="X50" i="78" a="1"/>
  <c r="X50" i="78" s="1"/>
  <c r="AN50" i="78" s="1"/>
  <c r="AP34" i="78"/>
  <c r="Y34" i="78" a="1"/>
  <c r="Y34" i="78" s="1"/>
  <c r="Z34" i="78"/>
  <c r="X34" i="78" a="1"/>
  <c r="X34" i="78" s="1"/>
  <c r="AN34" i="78" s="1"/>
  <c r="AP17" i="78"/>
  <c r="Y17" i="78" a="1"/>
  <c r="Y17" i="78" s="1"/>
  <c r="Z17" i="78"/>
  <c r="X17" i="78" a="1"/>
  <c r="X17" i="78" s="1"/>
  <c r="AN17" i="78" s="1"/>
  <c r="AP208" i="76"/>
  <c r="Y208" i="76" a="1"/>
  <c r="Y208" i="76" s="1"/>
  <c r="Z208" i="76"/>
  <c r="X208" i="76" a="1"/>
  <c r="X208" i="76" s="1"/>
  <c r="AN208" i="76" s="1"/>
  <c r="AP193" i="76"/>
  <c r="Y193" i="76" a="1"/>
  <c r="Y193" i="76" s="1"/>
  <c r="Z193" i="76"/>
  <c r="X193" i="76" a="1"/>
  <c r="X193" i="76" s="1"/>
  <c r="AN193" i="76" s="1"/>
  <c r="AP185" i="76"/>
  <c r="Y185" i="76" a="1"/>
  <c r="Y185" i="76" s="1"/>
  <c r="Z185" i="76"/>
  <c r="X185" i="76" a="1"/>
  <c r="X185" i="76" s="1"/>
  <c r="AN185" i="76" s="1"/>
  <c r="AP186" i="76"/>
  <c r="Y186" i="76" a="1"/>
  <c r="Y186" i="76" s="1"/>
  <c r="Z186" i="76"/>
  <c r="X186" i="76" a="1"/>
  <c r="X186" i="76" s="1"/>
  <c r="AN186" i="76" s="1"/>
  <c r="AP171" i="76"/>
  <c r="Y171" i="76" a="1"/>
  <c r="Y171" i="76" s="1"/>
  <c r="Z171" i="76"/>
  <c r="X171" i="76" a="1"/>
  <c r="X171" i="76" s="1"/>
  <c r="AN171" i="76" s="1"/>
  <c r="AP172" i="76"/>
  <c r="Y172" i="76" a="1"/>
  <c r="Y172" i="76" s="1"/>
  <c r="Z172" i="76"/>
  <c r="X172" i="76" a="1"/>
  <c r="X172" i="76" s="1"/>
  <c r="AN172" i="76" s="1"/>
  <c r="AP155" i="76"/>
  <c r="Y155" i="76" a="1"/>
  <c r="Y155" i="76" s="1"/>
  <c r="Z155" i="76"/>
  <c r="X155" i="76" a="1"/>
  <c r="X155" i="76" s="1"/>
  <c r="AN155" i="76" s="1"/>
  <c r="AP139" i="76"/>
  <c r="Y139" i="76" a="1"/>
  <c r="Y139" i="76" s="1"/>
  <c r="Z139" i="76"/>
  <c r="X139" i="76" a="1"/>
  <c r="X139" i="76" s="1"/>
  <c r="AN139" i="76" s="1"/>
  <c r="AP156" i="76"/>
  <c r="Y156" i="76" a="1"/>
  <c r="Y156" i="76" s="1"/>
  <c r="Z156" i="76"/>
  <c r="X156" i="76" a="1"/>
  <c r="X156" i="76" s="1"/>
  <c r="AN156" i="76" s="1"/>
  <c r="AP140" i="76"/>
  <c r="Y140" i="76" a="1"/>
  <c r="Y140" i="76" s="1"/>
  <c r="Z140" i="76"/>
  <c r="X140" i="76" a="1"/>
  <c r="X140" i="76" s="1"/>
  <c r="AN140" i="76" s="1"/>
  <c r="AP113" i="76"/>
  <c r="Y113" i="76" a="1"/>
  <c r="Y113" i="76" s="1"/>
  <c r="Z113" i="76"/>
  <c r="X113" i="76" a="1"/>
  <c r="X113" i="76" s="1"/>
  <c r="AN113" i="76" s="1"/>
  <c r="AP97" i="76"/>
  <c r="Y97" i="76" a="1"/>
  <c r="Y97" i="76" s="1"/>
  <c r="Z97" i="76"/>
  <c r="X97" i="76" a="1"/>
  <c r="X97" i="76" s="1"/>
  <c r="AN97" i="76" s="1"/>
  <c r="AP112" i="76"/>
  <c r="Y112" i="76" a="1"/>
  <c r="Y112" i="76" s="1"/>
  <c r="Z112" i="76"/>
  <c r="X112" i="76" a="1"/>
  <c r="X112" i="76" s="1"/>
  <c r="AN112" i="76" s="1"/>
  <c r="AP96" i="76"/>
  <c r="Y96" i="76" a="1"/>
  <c r="Y96" i="76" s="1"/>
  <c r="Z96" i="76"/>
  <c r="X96" i="76" a="1"/>
  <c r="X96" i="76" s="1"/>
  <c r="AN96" i="76" s="1"/>
  <c r="AP74" i="76"/>
  <c r="Y74" i="76" a="1"/>
  <c r="Y74" i="76" s="1"/>
  <c r="Z74" i="76"/>
  <c r="X74" i="76" a="1"/>
  <c r="X74" i="76" s="1"/>
  <c r="AN74" i="76" s="1"/>
  <c r="AP63" i="76"/>
  <c r="Y63" i="76" a="1"/>
  <c r="Y63" i="76" s="1"/>
  <c r="Z63" i="76"/>
  <c r="X63" i="76" a="1"/>
  <c r="X63" i="76" s="1"/>
  <c r="AN63" i="76" s="1"/>
  <c r="AP50" i="76"/>
  <c r="Y50" i="76" a="1"/>
  <c r="Y50" i="76" s="1"/>
  <c r="Z50" i="76"/>
  <c r="X50" i="76" a="1"/>
  <c r="X50" i="76" s="1"/>
  <c r="AN50" i="76" s="1"/>
  <c r="AP34" i="76"/>
  <c r="Y34" i="76" a="1"/>
  <c r="Y34" i="76" s="1"/>
  <c r="Z34" i="76"/>
  <c r="X34" i="76" a="1"/>
  <c r="X34" i="76" s="1"/>
  <c r="AN34" i="76" s="1"/>
  <c r="AP75" i="76"/>
  <c r="Y75" i="76" a="1"/>
  <c r="Y75" i="76" s="1"/>
  <c r="Z75" i="76"/>
  <c r="X75" i="76" a="1"/>
  <c r="X75" i="76" s="1"/>
  <c r="AN75" i="76" s="1"/>
  <c r="AP51" i="76"/>
  <c r="Y51" i="76" a="1"/>
  <c r="Y51" i="76" s="1"/>
  <c r="Z51" i="76"/>
  <c r="X51" i="76" a="1"/>
  <c r="X51" i="76" s="1"/>
  <c r="AN51" i="76" s="1"/>
  <c r="AP35" i="76"/>
  <c r="Y35" i="76" a="1"/>
  <c r="Y35" i="76" s="1"/>
  <c r="Z35" i="76"/>
  <c r="X35" i="76" a="1"/>
  <c r="X35" i="76" s="1"/>
  <c r="AN35" i="76" s="1"/>
  <c r="AP21" i="76"/>
  <c r="Y21" i="76" a="1"/>
  <c r="Y21" i="76" s="1"/>
  <c r="Z21" i="76"/>
  <c r="X21" i="76" a="1"/>
  <c r="X21" i="76" s="1"/>
  <c r="AN21" i="76" s="1"/>
  <c r="AP16" i="76"/>
  <c r="Y16" i="76" a="1"/>
  <c r="Y16" i="76" s="1"/>
  <c r="Z16" i="76"/>
  <c r="X16" i="76" a="1"/>
  <c r="X16" i="76" s="1"/>
  <c r="AN16" i="76" s="1"/>
  <c r="AP205" i="74"/>
  <c r="Y205" i="74" a="1"/>
  <c r="Y205" i="74" s="1"/>
  <c r="Z205" i="74"/>
  <c r="X205" i="74" a="1"/>
  <c r="X205" i="74" s="1"/>
  <c r="AN205" i="74" s="1"/>
  <c r="AP197" i="74"/>
  <c r="Y197" i="74" a="1"/>
  <c r="Y197" i="74" s="1"/>
  <c r="Z197" i="74"/>
  <c r="X197" i="74" a="1"/>
  <c r="X197" i="74" s="1"/>
  <c r="AN197" i="74" s="1"/>
  <c r="AP189" i="74"/>
  <c r="Y189" i="74" a="1"/>
  <c r="Y189" i="74" s="1"/>
  <c r="Z189" i="74"/>
  <c r="X189" i="74" a="1"/>
  <c r="X189" i="74" s="1"/>
  <c r="AN189" i="74" s="1"/>
  <c r="AP190" i="74"/>
  <c r="Y190" i="74" a="1"/>
  <c r="Y190" i="74" s="1"/>
  <c r="Z190" i="74"/>
  <c r="X190" i="74" a="1"/>
  <c r="X190" i="74" s="1"/>
  <c r="AN190" i="74" s="1"/>
  <c r="AP175" i="74"/>
  <c r="Z175" i="74"/>
  <c r="Y175" i="74" a="1"/>
  <c r="Y175" i="74" s="1"/>
  <c r="X175" i="74" a="1"/>
  <c r="X175" i="74" s="1"/>
  <c r="AN175" i="74" s="1"/>
  <c r="AP159" i="74"/>
  <c r="Y159" i="74" a="1"/>
  <c r="Y159" i="74" s="1"/>
  <c r="Z159" i="74"/>
  <c r="X159" i="74" a="1"/>
  <c r="X159" i="74" s="1"/>
  <c r="AN159" i="74" s="1"/>
  <c r="AP162" i="74"/>
  <c r="Y162" i="74" a="1"/>
  <c r="Y162" i="74" s="1"/>
  <c r="Z162" i="74"/>
  <c r="X162" i="74" a="1"/>
  <c r="X162" i="74" s="1"/>
  <c r="AN162" i="74" s="1"/>
  <c r="AP147" i="74"/>
  <c r="Y147" i="74" a="1"/>
  <c r="Y147" i="74" s="1"/>
  <c r="Z147" i="74"/>
  <c r="X147" i="74" a="1"/>
  <c r="X147" i="74" s="1"/>
  <c r="AN147" i="74" s="1"/>
  <c r="AP131" i="74"/>
  <c r="Y131" i="74" a="1"/>
  <c r="Y131" i="74" s="1"/>
  <c r="Z131" i="74"/>
  <c r="X131" i="74" a="1"/>
  <c r="X131" i="74" s="1"/>
  <c r="AN131" i="74" s="1"/>
  <c r="AP148" i="74"/>
  <c r="Y148" i="74" a="1"/>
  <c r="Y148" i="74" s="1"/>
  <c r="Z148" i="74"/>
  <c r="X148" i="74" a="1"/>
  <c r="X148" i="74" s="1"/>
  <c r="AN148" i="74" s="1"/>
  <c r="AP132" i="74"/>
  <c r="Y132" i="74" a="1"/>
  <c r="Y132" i="74" s="1"/>
  <c r="Z132" i="74"/>
  <c r="X132" i="74" a="1"/>
  <c r="X132" i="74" s="1"/>
  <c r="AN132" i="74" s="1"/>
  <c r="AP117" i="74"/>
  <c r="Y117" i="74" a="1"/>
  <c r="Y117" i="74" s="1"/>
  <c r="Z117" i="74"/>
  <c r="X117" i="74" a="1"/>
  <c r="X117" i="74" s="1"/>
  <c r="AN117" i="74" s="1"/>
  <c r="AP101" i="74"/>
  <c r="Y101" i="74" a="1"/>
  <c r="Y101" i="74" s="1"/>
  <c r="Z101" i="74"/>
  <c r="X101" i="74" a="1"/>
  <c r="X101" i="74" s="1"/>
  <c r="AN101" i="74" s="1"/>
  <c r="AP120" i="74"/>
  <c r="Y120" i="74" a="1"/>
  <c r="Y120" i="74" s="1"/>
  <c r="Z120" i="74"/>
  <c r="X120" i="74" a="1"/>
  <c r="X120" i="74" s="1"/>
  <c r="AN120" i="74" s="1"/>
  <c r="AP104" i="74"/>
  <c r="Y104" i="74" a="1"/>
  <c r="Y104" i="74" s="1"/>
  <c r="Z104" i="74"/>
  <c r="X104" i="74" a="1"/>
  <c r="X104" i="74" s="1"/>
  <c r="AN104" i="74" s="1"/>
  <c r="AP88" i="74"/>
  <c r="Y88" i="74" a="1"/>
  <c r="Y88" i="74" s="1"/>
  <c r="Z88" i="74"/>
  <c r="X88" i="74" a="1"/>
  <c r="X88" i="74" s="1"/>
  <c r="AN88" i="74" s="1"/>
  <c r="AP77" i="74"/>
  <c r="Y77" i="74" a="1"/>
  <c r="Y77" i="74" s="1"/>
  <c r="Z77" i="74"/>
  <c r="X77" i="74" a="1"/>
  <c r="X77" i="74" s="1"/>
  <c r="AN77" i="74" s="1"/>
  <c r="AP53" i="74"/>
  <c r="Y53" i="74" a="1"/>
  <c r="Y53" i="74" s="1"/>
  <c r="Z53" i="74"/>
  <c r="X53" i="74" a="1"/>
  <c r="X53" i="74" s="1"/>
  <c r="AN53" i="74" s="1"/>
  <c r="AP37" i="74"/>
  <c r="Y37" i="74" a="1"/>
  <c r="Y37" i="74" s="1"/>
  <c r="Z37" i="74"/>
  <c r="X37" i="74" a="1"/>
  <c r="X37" i="74" s="1"/>
  <c r="AN37" i="74" s="1"/>
  <c r="AP84" i="74"/>
  <c r="Y84" i="74" a="1"/>
  <c r="Y84" i="74" s="1"/>
  <c r="Z84" i="74"/>
  <c r="X84" i="74" a="1"/>
  <c r="X84" i="74" s="1"/>
  <c r="AN84" i="74" s="1"/>
  <c r="AP69" i="74"/>
  <c r="Y69" i="74" a="1"/>
  <c r="Y69" i="74" s="1"/>
  <c r="Z69" i="74"/>
  <c r="X69" i="74" a="1"/>
  <c r="X69" i="74" s="1"/>
  <c r="AN69" i="74" s="1"/>
  <c r="AP60" i="74"/>
  <c r="Y60" i="74" a="1"/>
  <c r="Y60" i="74" s="1"/>
  <c r="Z60" i="74"/>
  <c r="X60" i="74" a="1"/>
  <c r="X60" i="74" s="1"/>
  <c r="AN60" i="74" s="1"/>
  <c r="AP44" i="74"/>
  <c r="Y44" i="74" a="1"/>
  <c r="Y44" i="74" s="1"/>
  <c r="Z44" i="74"/>
  <c r="X44" i="74" a="1"/>
  <c r="X44" i="74" s="1"/>
  <c r="AN44" i="74" s="1"/>
  <c r="AP28" i="74"/>
  <c r="Y28" i="74" a="1"/>
  <c r="Y28" i="74" s="1"/>
  <c r="Z28" i="74"/>
  <c r="X28" i="74" a="1"/>
  <c r="X28" i="74" s="1"/>
  <c r="AN28" i="74" s="1"/>
  <c r="AP14" i="74"/>
  <c r="Y14" i="74" a="1"/>
  <c r="Y14" i="74" s="1"/>
  <c r="Z14" i="74"/>
  <c r="X14" i="74" a="1"/>
  <c r="X14" i="74" s="1"/>
  <c r="AN14" i="74" s="1"/>
  <c r="AP31" i="74"/>
  <c r="Z31" i="74"/>
  <c r="Y31" i="74" a="1"/>
  <c r="Y31" i="74" s="1"/>
  <c r="X31" i="74" a="1"/>
  <c r="X31" i="74" s="1"/>
  <c r="AN31" i="74" s="1"/>
  <c r="AP209" i="72"/>
  <c r="Y209" i="72" a="1"/>
  <c r="Y209" i="72" s="1"/>
  <c r="Z209" i="72"/>
  <c r="X209" i="72" a="1"/>
  <c r="X209" i="72" s="1"/>
  <c r="AN209" i="72" s="1"/>
  <c r="AP200" i="72"/>
  <c r="Y200" i="72" a="1"/>
  <c r="Y200" i="72" s="1"/>
  <c r="Z200" i="72"/>
  <c r="X200" i="72" a="1"/>
  <c r="X200" i="72" s="1"/>
  <c r="AN200" i="72" s="1"/>
  <c r="AP193" i="72"/>
  <c r="Y193" i="72" a="1"/>
  <c r="Y193" i="72" s="1"/>
  <c r="Z193" i="72"/>
  <c r="X193" i="72" a="1"/>
  <c r="X193" i="72" s="1"/>
  <c r="AN193" i="72" s="1"/>
  <c r="AP178" i="72"/>
  <c r="Y178" i="72" a="1"/>
  <c r="Y178" i="72" s="1"/>
  <c r="Z178" i="72"/>
  <c r="X178" i="72" a="1"/>
  <c r="X178" i="72" s="1"/>
  <c r="AN178" i="72" s="1"/>
  <c r="AP177" i="72"/>
  <c r="Y177" i="72" a="1"/>
  <c r="Y177" i="72" s="1"/>
  <c r="Z177" i="72"/>
  <c r="X177" i="72" a="1"/>
  <c r="X177" i="72" s="1"/>
  <c r="AN177" i="72" s="1"/>
  <c r="AP172" i="72"/>
  <c r="Y172" i="72" a="1"/>
  <c r="Y172" i="72" s="1"/>
  <c r="Z172" i="72"/>
  <c r="X172" i="72" a="1"/>
  <c r="X172" i="72" s="1"/>
  <c r="AN172" i="72" s="1"/>
  <c r="AP165" i="72"/>
  <c r="Y165" i="72" a="1"/>
  <c r="Y165" i="72" s="1"/>
  <c r="Z165" i="72"/>
  <c r="X165" i="72" a="1"/>
  <c r="X165" i="72" s="1"/>
  <c r="AN165" i="72" s="1"/>
  <c r="AP149" i="72"/>
  <c r="Y149" i="72" a="1"/>
  <c r="Y149" i="72" s="1"/>
  <c r="Z149" i="72"/>
  <c r="X149" i="72" a="1"/>
  <c r="X149" i="72" s="1"/>
  <c r="AN149" i="72" s="1"/>
  <c r="AP133" i="72"/>
  <c r="Y133" i="72" a="1"/>
  <c r="Y133" i="72" s="1"/>
  <c r="Z133" i="72"/>
  <c r="X133" i="72" a="1"/>
  <c r="X133" i="72" s="1"/>
  <c r="AN133" i="72" s="1"/>
  <c r="AP152" i="72"/>
  <c r="Y152" i="72" a="1"/>
  <c r="Y152" i="72" s="1"/>
  <c r="Z152" i="72"/>
  <c r="X152" i="72" a="1"/>
  <c r="X152" i="72" s="1"/>
  <c r="AN152" i="72" s="1"/>
  <c r="AP136" i="72"/>
  <c r="Y136" i="72" a="1"/>
  <c r="Y136" i="72" s="1"/>
  <c r="Z136" i="72"/>
  <c r="X136" i="72" a="1"/>
  <c r="X136" i="72" s="1"/>
  <c r="AN136" i="72" s="1"/>
  <c r="AP115" i="72"/>
  <c r="Y115" i="72" a="1"/>
  <c r="Y115" i="72" s="1"/>
  <c r="Z115" i="72"/>
  <c r="X115" i="72" a="1"/>
  <c r="X115" i="72" s="1"/>
  <c r="AN115" i="72" s="1"/>
  <c r="AP99" i="72"/>
  <c r="Y99" i="72" a="1"/>
  <c r="Y99" i="72" s="1"/>
  <c r="Z99" i="72"/>
  <c r="X99" i="72" a="1"/>
  <c r="X99" i="72" s="1"/>
  <c r="AN99" i="72" s="1"/>
  <c r="AP118" i="72"/>
  <c r="Y118" i="72" a="1"/>
  <c r="Y118" i="72" s="1"/>
  <c r="Z118" i="72"/>
  <c r="X118" i="72" a="1"/>
  <c r="X118" i="72" s="1"/>
  <c r="AN118" i="72" s="1"/>
  <c r="AP102" i="72"/>
  <c r="Y102" i="72" a="1"/>
  <c r="Y102" i="72" s="1"/>
  <c r="Z102" i="72"/>
  <c r="X102" i="72" a="1"/>
  <c r="X102" i="72" s="1"/>
  <c r="AN102" i="72" s="1"/>
  <c r="AP88" i="72"/>
  <c r="Y88" i="72" a="1"/>
  <c r="Y88" i="72" s="1"/>
  <c r="Z88" i="72"/>
  <c r="X88" i="72" a="1"/>
  <c r="X88" i="72" s="1"/>
  <c r="AN88" i="72" s="1"/>
  <c r="AP72" i="72"/>
  <c r="Y72" i="72" a="1"/>
  <c r="Y72" i="72" s="1"/>
  <c r="Z72" i="72"/>
  <c r="X72" i="72" a="1"/>
  <c r="X72" i="72" s="1"/>
  <c r="AN72" i="72" s="1"/>
  <c r="AP62" i="72"/>
  <c r="Y62" i="72" a="1"/>
  <c r="Y62" i="72" s="1"/>
  <c r="Z62" i="72"/>
  <c r="X62" i="72" a="1"/>
  <c r="X62" i="72" s="1"/>
  <c r="AN62" i="72" s="1"/>
  <c r="AP48" i="72"/>
  <c r="Y48" i="72" a="1"/>
  <c r="Y48" i="72" s="1"/>
  <c r="Z48" i="72"/>
  <c r="X48" i="72" a="1"/>
  <c r="X48" i="72" s="1"/>
  <c r="AN48" i="72" s="1"/>
  <c r="AP32" i="72"/>
  <c r="Y32" i="72" a="1"/>
  <c r="Y32" i="72" s="1"/>
  <c r="Z32" i="72"/>
  <c r="X32" i="72" a="1"/>
  <c r="X32" i="72" s="1"/>
  <c r="AN32" i="72" s="1"/>
  <c r="AP83" i="72"/>
  <c r="Y83" i="72" a="1"/>
  <c r="Y83" i="72" s="1"/>
  <c r="Z83" i="72"/>
  <c r="X83" i="72" a="1"/>
  <c r="X83" i="72" s="1"/>
  <c r="AN83" i="72" s="1"/>
  <c r="AP59" i="72"/>
  <c r="Y59" i="72" a="1"/>
  <c r="Y59" i="72" s="1"/>
  <c r="Z59" i="72"/>
  <c r="X59" i="72" a="1"/>
  <c r="X59" i="72" s="1"/>
  <c r="AN59" i="72" s="1"/>
  <c r="AP43" i="72"/>
  <c r="Y43" i="72" a="1"/>
  <c r="Y43" i="72" s="1"/>
  <c r="Z43" i="72"/>
  <c r="X43" i="72" a="1"/>
  <c r="X43" i="72" s="1"/>
  <c r="AN43" i="72" s="1"/>
  <c r="Z31" i="72"/>
  <c r="AP31" i="72"/>
  <c r="X31" i="72" a="1"/>
  <c r="X31" i="72" s="1"/>
  <c r="AN31" i="72" s="1"/>
  <c r="Y31" i="72" a="1"/>
  <c r="Y31" i="72" s="1"/>
  <c r="AP22" i="72"/>
  <c r="Y22" i="72" a="1"/>
  <c r="Y22" i="72" s="1"/>
  <c r="Z22" i="72"/>
  <c r="X22" i="72" a="1"/>
  <c r="X22" i="72" s="1"/>
  <c r="AN22" i="72" s="1"/>
  <c r="AP13" i="72"/>
  <c r="Y13" i="72" a="1"/>
  <c r="Y13" i="72" s="1"/>
  <c r="Z13" i="72"/>
  <c r="X13" i="72" a="1"/>
  <c r="X13" i="72" s="1"/>
  <c r="AN13" i="72" s="1"/>
  <c r="AP204" i="70"/>
  <c r="Y204" i="70" a="1"/>
  <c r="Y204" i="70" s="1"/>
  <c r="Z204" i="70"/>
  <c r="X204" i="70" a="1"/>
  <c r="X204" i="70" s="1"/>
  <c r="AN204" i="70" s="1"/>
  <c r="AP198" i="70"/>
  <c r="Y198" i="70" a="1"/>
  <c r="Y198" i="70" s="1"/>
  <c r="Z198" i="70"/>
  <c r="X198" i="70" a="1"/>
  <c r="X198" i="70" s="1"/>
  <c r="AN198" i="70" s="1"/>
  <c r="AP182" i="70"/>
  <c r="Y182" i="70" a="1"/>
  <c r="Y182" i="70" s="1"/>
  <c r="Z182" i="70"/>
  <c r="X182" i="70" a="1"/>
  <c r="X182" i="70" s="1"/>
  <c r="AN182" i="70" s="1"/>
  <c r="AP183" i="70"/>
  <c r="Y183" i="70" a="1"/>
  <c r="Y183" i="70" s="1"/>
  <c r="Z183" i="70"/>
  <c r="X183" i="70" a="1"/>
  <c r="X183" i="70" s="1"/>
  <c r="AN183" i="70" s="1"/>
  <c r="AP167" i="70"/>
  <c r="Y167" i="70" a="1"/>
  <c r="Y167" i="70" s="1"/>
  <c r="Z167" i="70"/>
  <c r="X167" i="70" a="1"/>
  <c r="X167" i="70" s="1"/>
  <c r="AN167" i="70" s="1"/>
  <c r="AP170" i="70"/>
  <c r="Y170" i="70" a="1"/>
  <c r="Y170" i="70" s="1"/>
  <c r="Z170" i="70"/>
  <c r="X170" i="70" a="1"/>
  <c r="X170" i="70" s="1"/>
  <c r="AN170" i="70" s="1"/>
  <c r="AP155" i="70"/>
  <c r="Y155" i="70" a="1"/>
  <c r="Y155" i="70" s="1"/>
  <c r="Z155" i="70"/>
  <c r="X155" i="70" a="1"/>
  <c r="X155" i="70" s="1"/>
  <c r="AN155" i="70" s="1"/>
  <c r="AP139" i="70"/>
  <c r="Y139" i="70" a="1"/>
  <c r="Y139" i="70" s="1"/>
  <c r="Z139" i="70"/>
  <c r="X139" i="70" a="1"/>
  <c r="X139" i="70" s="1"/>
  <c r="AN139" i="70" s="1"/>
  <c r="AP154" i="70"/>
  <c r="Y154" i="70" a="1"/>
  <c r="Y154" i="70" s="1"/>
  <c r="Z154" i="70"/>
  <c r="X154" i="70" a="1"/>
  <c r="X154" i="70" s="1"/>
  <c r="AN154" i="70" s="1"/>
  <c r="AP138" i="70"/>
  <c r="Y138" i="70" a="1"/>
  <c r="Y138" i="70" s="1"/>
  <c r="Z138" i="70"/>
  <c r="X138" i="70" a="1"/>
  <c r="X138" i="70" s="1"/>
  <c r="AN138" i="70" s="1"/>
  <c r="AP122" i="70"/>
  <c r="Y122" i="70" a="1"/>
  <c r="Y122" i="70" s="1"/>
  <c r="Z122" i="70"/>
  <c r="X122" i="70" a="1"/>
  <c r="X122" i="70" s="1"/>
  <c r="AN122" i="70" s="1"/>
  <c r="AP113" i="70"/>
  <c r="Y113" i="70" a="1"/>
  <c r="Y113" i="70" s="1"/>
  <c r="Z113" i="70"/>
  <c r="X113" i="70" a="1"/>
  <c r="X113" i="70" s="1"/>
  <c r="AN113" i="70" s="1"/>
  <c r="AP97" i="70"/>
  <c r="Y97" i="70" a="1"/>
  <c r="Y97" i="70" s="1"/>
  <c r="Z97" i="70"/>
  <c r="X97" i="70" a="1"/>
  <c r="X97" i="70" s="1"/>
  <c r="AN97" i="70" s="1"/>
  <c r="AP183" i="76"/>
  <c r="Y183" i="76" a="1"/>
  <c r="Y183" i="76" s="1"/>
  <c r="Z183" i="76"/>
  <c r="X183" i="76" a="1"/>
  <c r="X183" i="76" s="1"/>
  <c r="AN183" i="76" s="1"/>
  <c r="AP184" i="76"/>
  <c r="Y184" i="76" a="1"/>
  <c r="Y184" i="76" s="1"/>
  <c r="Z184" i="76"/>
  <c r="X184" i="76" a="1"/>
  <c r="X184" i="76" s="1"/>
  <c r="AN184" i="76" s="1"/>
  <c r="AP169" i="76"/>
  <c r="Y169" i="76" a="1"/>
  <c r="Y169" i="76" s="1"/>
  <c r="Z169" i="76"/>
  <c r="X169" i="76" a="1"/>
  <c r="X169" i="76" s="1"/>
  <c r="AN169" i="76" s="1"/>
  <c r="AP170" i="76"/>
  <c r="Y170" i="76" a="1"/>
  <c r="Y170" i="76" s="1"/>
  <c r="Z170" i="76"/>
  <c r="X170" i="76" a="1"/>
  <c r="X170" i="76" s="1"/>
  <c r="AN170" i="76" s="1"/>
  <c r="AP153" i="76"/>
  <c r="Y153" i="76" a="1"/>
  <c r="Y153" i="76" s="1"/>
  <c r="Z153" i="76"/>
  <c r="X153" i="76" a="1"/>
  <c r="X153" i="76" s="1"/>
  <c r="AN153" i="76" s="1"/>
  <c r="AP137" i="76"/>
  <c r="Y137" i="76" a="1"/>
  <c r="Y137" i="76" s="1"/>
  <c r="Z137" i="76"/>
  <c r="X137" i="76" a="1"/>
  <c r="X137" i="76" s="1"/>
  <c r="AN137" i="76" s="1"/>
  <c r="AP154" i="76"/>
  <c r="Y154" i="76" a="1"/>
  <c r="Y154" i="76" s="1"/>
  <c r="Z154" i="76"/>
  <c r="X154" i="76" a="1"/>
  <c r="X154" i="76" s="1"/>
  <c r="AN154" i="76" s="1"/>
  <c r="AP138" i="76"/>
  <c r="Y138" i="76" a="1"/>
  <c r="Y138" i="76" s="1"/>
  <c r="Z138" i="76"/>
  <c r="X138" i="76" a="1"/>
  <c r="X138" i="76" s="1"/>
  <c r="AN138" i="76" s="1"/>
  <c r="AP111" i="76"/>
  <c r="Y111" i="76" a="1"/>
  <c r="Y111" i="76" s="1"/>
  <c r="Z111" i="76"/>
  <c r="X111" i="76" a="1"/>
  <c r="X111" i="76" s="1"/>
  <c r="AN111" i="76" s="1"/>
  <c r="AP95" i="76"/>
  <c r="Y95" i="76" a="1"/>
  <c r="Y95" i="76" s="1"/>
  <c r="Z95" i="76"/>
  <c r="X95" i="76" a="1"/>
  <c r="X95" i="76" s="1"/>
  <c r="AN95" i="76" s="1"/>
  <c r="AP110" i="76"/>
  <c r="Y110" i="76" a="1"/>
  <c r="Y110" i="76" s="1"/>
  <c r="Z110" i="76"/>
  <c r="X110" i="76" a="1"/>
  <c r="X110" i="76" s="1"/>
  <c r="AN110" i="76" s="1"/>
  <c r="AP94" i="76"/>
  <c r="Y94" i="76" a="1"/>
  <c r="Y94" i="76" s="1"/>
  <c r="Z94" i="76"/>
  <c r="X94" i="76" a="1"/>
  <c r="X94" i="76" s="1"/>
  <c r="AN94" i="76" s="1"/>
  <c r="AP88" i="76"/>
  <c r="Y88" i="76" a="1"/>
  <c r="Y88" i="76" s="1"/>
  <c r="Z88" i="76"/>
  <c r="X88" i="76" a="1"/>
  <c r="X88" i="76" s="1"/>
  <c r="AN88" i="76" s="1"/>
  <c r="AP72" i="76"/>
  <c r="Y72" i="76" a="1"/>
  <c r="Y72" i="76" s="1"/>
  <c r="Z72" i="76"/>
  <c r="X72" i="76" a="1"/>
  <c r="X72" i="76" s="1"/>
  <c r="AN72" i="76" s="1"/>
  <c r="AP62" i="76"/>
  <c r="Y62" i="76" a="1"/>
  <c r="Y62" i="76" s="1"/>
  <c r="Z62" i="76"/>
  <c r="X62" i="76" a="1"/>
  <c r="X62" i="76" s="1"/>
  <c r="AN62" i="76" s="1"/>
  <c r="AP48" i="76"/>
  <c r="Y48" i="76" a="1"/>
  <c r="Y48" i="76" s="1"/>
  <c r="Z48" i="76"/>
  <c r="X48" i="76" a="1"/>
  <c r="X48" i="76" s="1"/>
  <c r="AN48" i="76" s="1"/>
  <c r="AP32" i="76"/>
  <c r="Y32" i="76" a="1"/>
  <c r="Y32" i="76" s="1"/>
  <c r="Z32" i="76"/>
  <c r="X32" i="76" a="1"/>
  <c r="X32" i="76" s="1"/>
  <c r="AN32" i="76" s="1"/>
  <c r="AP89" i="76"/>
  <c r="Y89" i="76" a="1"/>
  <c r="Y89" i="76" s="1"/>
  <c r="Z89" i="76"/>
  <c r="X89" i="76" a="1"/>
  <c r="X89" i="76" s="1"/>
  <c r="AN89" i="76" s="1"/>
  <c r="AP73" i="76"/>
  <c r="Y73" i="76" a="1"/>
  <c r="Y73" i="76" s="1"/>
  <c r="Z73" i="76"/>
  <c r="X73" i="76" a="1"/>
  <c r="X73" i="76" s="1"/>
  <c r="AN73" i="76" s="1"/>
  <c r="AP49" i="76"/>
  <c r="Y49" i="76" a="1"/>
  <c r="Y49" i="76" s="1"/>
  <c r="Z49" i="76"/>
  <c r="X49" i="76" a="1"/>
  <c r="X49" i="76" s="1"/>
  <c r="AN49" i="76" s="1"/>
  <c r="AP33" i="76"/>
  <c r="Y33" i="76" a="1"/>
  <c r="Y33" i="76" s="1"/>
  <c r="Z33" i="76"/>
  <c r="X33" i="76" a="1"/>
  <c r="X33" i="76" s="1"/>
  <c r="AN33" i="76" s="1"/>
  <c r="AP19" i="76"/>
  <c r="Y19" i="76" a="1"/>
  <c r="Y19" i="76" s="1"/>
  <c r="Z19" i="76"/>
  <c r="X19" i="76" a="1"/>
  <c r="X19" i="76" s="1"/>
  <c r="AN19" i="76" s="1"/>
  <c r="AP14" i="76"/>
  <c r="Y14" i="76" a="1"/>
  <c r="Y14" i="76" s="1"/>
  <c r="Z14" i="76"/>
  <c r="X14" i="76" a="1"/>
  <c r="X14" i="76" s="1"/>
  <c r="AN14" i="76" s="1"/>
  <c r="AP203" i="74"/>
  <c r="Y203" i="74" a="1"/>
  <c r="Y203" i="74" s="1"/>
  <c r="Z203" i="74"/>
  <c r="X203" i="74" a="1"/>
  <c r="X203" i="74" s="1"/>
  <c r="AN203" i="74" s="1"/>
  <c r="AP195" i="74"/>
  <c r="Y195" i="74" a="1"/>
  <c r="Y195" i="74" s="1"/>
  <c r="Z195" i="74"/>
  <c r="X195" i="74" a="1"/>
  <c r="X195" i="74" s="1"/>
  <c r="AN195" i="74" s="1"/>
  <c r="AP187" i="74"/>
  <c r="Y187" i="74" a="1"/>
  <c r="Y187" i="74" s="1"/>
  <c r="Z187" i="74"/>
  <c r="X187" i="74" a="1"/>
  <c r="X187" i="74" s="1"/>
  <c r="AN187" i="74" s="1"/>
  <c r="AP188" i="74"/>
  <c r="Y188" i="74" a="1"/>
  <c r="Y188" i="74" s="1"/>
  <c r="Z188" i="74"/>
  <c r="X188" i="74" a="1"/>
  <c r="X188" i="74" s="1"/>
  <c r="AN188" i="74" s="1"/>
  <c r="AP173" i="74"/>
  <c r="Y173" i="74" a="1"/>
  <c r="Y173" i="74" s="1"/>
  <c r="Z173" i="74"/>
  <c r="X173" i="74" a="1"/>
  <c r="X173" i="74" s="1"/>
  <c r="AN173" i="74" s="1"/>
  <c r="AP157" i="74"/>
  <c r="Y157" i="74" a="1"/>
  <c r="Y157" i="74" s="1"/>
  <c r="Z157" i="74"/>
  <c r="X157" i="74" a="1"/>
  <c r="X157" i="74" s="1"/>
  <c r="AN157" i="74" s="1"/>
  <c r="AP160" i="74"/>
  <c r="Y160" i="74" a="1"/>
  <c r="Y160" i="74" s="1"/>
  <c r="Z160" i="74"/>
  <c r="X160" i="74" a="1"/>
  <c r="X160" i="74" s="1"/>
  <c r="AN160" i="74" s="1"/>
  <c r="AP145" i="74"/>
  <c r="Y145" i="74" a="1"/>
  <c r="Y145" i="74" s="1"/>
  <c r="Z145" i="74"/>
  <c r="X145" i="74" a="1"/>
  <c r="X145" i="74" s="1"/>
  <c r="AN145" i="74" s="1"/>
  <c r="AP129" i="74"/>
  <c r="Y129" i="74" a="1"/>
  <c r="Y129" i="74" s="1"/>
  <c r="Z129" i="74"/>
  <c r="X129" i="74" a="1"/>
  <c r="X129" i="74" s="1"/>
  <c r="AN129" i="74" s="1"/>
  <c r="AP146" i="74"/>
  <c r="Y146" i="74" a="1"/>
  <c r="Y146" i="74" s="1"/>
  <c r="Z146" i="74"/>
  <c r="X146" i="74" a="1"/>
  <c r="X146" i="74" s="1"/>
  <c r="AN146" i="74" s="1"/>
  <c r="AP130" i="74"/>
  <c r="Y130" i="74" a="1"/>
  <c r="Y130" i="74" s="1"/>
  <c r="Z130" i="74"/>
  <c r="X130" i="74" a="1"/>
  <c r="X130" i="74" s="1"/>
  <c r="AN130" i="74" s="1"/>
  <c r="AP115" i="74"/>
  <c r="Y115" i="74" a="1"/>
  <c r="Y115" i="74" s="1"/>
  <c r="Z115" i="74"/>
  <c r="X115" i="74" a="1"/>
  <c r="X115" i="74" s="1"/>
  <c r="AN115" i="74" s="1"/>
  <c r="AP99" i="74"/>
  <c r="Y99" i="74" a="1"/>
  <c r="Y99" i="74" s="1"/>
  <c r="Z99" i="74"/>
  <c r="X99" i="74" a="1"/>
  <c r="X99" i="74" s="1"/>
  <c r="AN99" i="74" s="1"/>
  <c r="AP118" i="74"/>
  <c r="Y118" i="74" a="1"/>
  <c r="Y118" i="74" s="1"/>
  <c r="Z118" i="74"/>
  <c r="X118" i="74" a="1"/>
  <c r="X118" i="74" s="1"/>
  <c r="AN118" i="74" s="1"/>
  <c r="AP102" i="74"/>
  <c r="Y102" i="74" a="1"/>
  <c r="Y102" i="74" s="1"/>
  <c r="Z102" i="74"/>
  <c r="X102" i="74" a="1"/>
  <c r="X102" i="74" s="1"/>
  <c r="AN102" i="74" s="1"/>
  <c r="AP75" i="74"/>
  <c r="Y75" i="74" a="1"/>
  <c r="Y75" i="74" s="1"/>
  <c r="Z75" i="74"/>
  <c r="X75" i="74" a="1"/>
  <c r="X75" i="74" s="1"/>
  <c r="AN75" i="74" s="1"/>
  <c r="AP51" i="74"/>
  <c r="Y51" i="74" a="1"/>
  <c r="Y51" i="74" s="1"/>
  <c r="Z51" i="74"/>
  <c r="X51" i="74" a="1"/>
  <c r="X51" i="74" s="1"/>
  <c r="AN51" i="74" s="1"/>
  <c r="AP35" i="74"/>
  <c r="Y35" i="74" a="1"/>
  <c r="Y35" i="74" s="1"/>
  <c r="Z35" i="74"/>
  <c r="X35" i="74" a="1"/>
  <c r="X35" i="74" s="1"/>
  <c r="AN35" i="74" s="1"/>
  <c r="AP82" i="74"/>
  <c r="Y82" i="74" a="1"/>
  <c r="Y82" i="74" s="1"/>
  <c r="Z82" i="74"/>
  <c r="X82" i="74" a="1"/>
  <c r="X82" i="74" s="1"/>
  <c r="AN82" i="74" s="1"/>
  <c r="AP67" i="74"/>
  <c r="Y67" i="74" a="1"/>
  <c r="Y67" i="74" s="1"/>
  <c r="Z67" i="74"/>
  <c r="X67" i="74" a="1"/>
  <c r="X67" i="74" s="1"/>
  <c r="AN67" i="74" s="1"/>
  <c r="AP58" i="74"/>
  <c r="Y58" i="74" a="1"/>
  <c r="Y58" i="74" s="1"/>
  <c r="Z58" i="74"/>
  <c r="X58" i="74" a="1"/>
  <c r="X58" i="74" s="1"/>
  <c r="AN58" i="74" s="1"/>
  <c r="AP42" i="74"/>
  <c r="Y42" i="74" a="1"/>
  <c r="Y42" i="74" s="1"/>
  <c r="Z42" i="74"/>
  <c r="X42" i="74" a="1"/>
  <c r="X42" i="74" s="1"/>
  <c r="AN42" i="74" s="1"/>
  <c r="AP26" i="74"/>
  <c r="Y26" i="74" a="1"/>
  <c r="Y26" i="74" s="1"/>
  <c r="Z26" i="74"/>
  <c r="X26" i="74" a="1"/>
  <c r="X26" i="74" s="1"/>
  <c r="AN26" i="74" s="1"/>
  <c r="AP12" i="74"/>
  <c r="Y12" i="74" a="1"/>
  <c r="Y12" i="74" s="1"/>
  <c r="Z12" i="74"/>
  <c r="X12" i="74" a="1"/>
  <c r="X12" i="74" s="1"/>
  <c r="AN12" i="74" s="1"/>
  <c r="AP27" i="74"/>
  <c r="Z27" i="74"/>
  <c r="Y27" i="74" a="1"/>
  <c r="Y27" i="74" s="1"/>
  <c r="X27" i="74" a="1"/>
  <c r="X27" i="74" s="1"/>
  <c r="AN27" i="74" s="1"/>
  <c r="AP207" i="72"/>
  <c r="Y207" i="72" a="1"/>
  <c r="Y207" i="72" s="1"/>
  <c r="Z207" i="72"/>
  <c r="X207" i="72" a="1"/>
  <c r="X207" i="72" s="1"/>
  <c r="AN207" i="72" s="1"/>
  <c r="AP198" i="72"/>
  <c r="Y198" i="72" a="1"/>
  <c r="Y198" i="72" s="1"/>
  <c r="Z198" i="72"/>
  <c r="X198" i="72" a="1"/>
  <c r="X198" i="72" s="1"/>
  <c r="AN198" i="72" s="1"/>
  <c r="AP192" i="72"/>
  <c r="Y192" i="72" a="1"/>
  <c r="Y192" i="72" s="1"/>
  <c r="Z192" i="72"/>
  <c r="X192" i="72" a="1"/>
  <c r="X192" i="72" s="1"/>
  <c r="AN192" i="72" s="1"/>
  <c r="AP191" i="72"/>
  <c r="Y191" i="72" a="1"/>
  <c r="Y191" i="72" s="1"/>
  <c r="Z191" i="72"/>
  <c r="X191" i="72" a="1"/>
  <c r="X191" i="72" s="1"/>
  <c r="AN191" i="72" s="1"/>
  <c r="Z176" i="72"/>
  <c r="AP176" i="72"/>
  <c r="X176" i="72" a="1"/>
  <c r="X176" i="72" s="1"/>
  <c r="AN176" i="72" s="1"/>
  <c r="Y176" i="72" a="1"/>
  <c r="Y176" i="72" s="1"/>
  <c r="AP170" i="72"/>
  <c r="Y170" i="72" a="1"/>
  <c r="Y170" i="72" s="1"/>
  <c r="Z170" i="72"/>
  <c r="X170" i="72" a="1"/>
  <c r="X170" i="72" s="1"/>
  <c r="AN170" i="72" s="1"/>
  <c r="AP163" i="72"/>
  <c r="Y163" i="72" a="1"/>
  <c r="Y163" i="72" s="1"/>
  <c r="Z163" i="72"/>
  <c r="X163" i="72" a="1"/>
  <c r="X163" i="72" s="1"/>
  <c r="AN163" i="72" s="1"/>
  <c r="AP147" i="72"/>
  <c r="Y147" i="72" a="1"/>
  <c r="Y147" i="72" s="1"/>
  <c r="Z147" i="72"/>
  <c r="X147" i="72" a="1"/>
  <c r="X147" i="72" s="1"/>
  <c r="AN147" i="72" s="1"/>
  <c r="AP131" i="72"/>
  <c r="Y131" i="72" a="1"/>
  <c r="Y131" i="72" s="1"/>
  <c r="Z131" i="72"/>
  <c r="X131" i="72" a="1"/>
  <c r="X131" i="72" s="1"/>
  <c r="AN131" i="72" s="1"/>
  <c r="AP150" i="72"/>
  <c r="Y150" i="72" a="1"/>
  <c r="Y150" i="72" s="1"/>
  <c r="Z150" i="72"/>
  <c r="X150" i="72" a="1"/>
  <c r="X150" i="72" s="1"/>
  <c r="AN150" i="72" s="1"/>
  <c r="AP134" i="72"/>
  <c r="Y134" i="72" a="1"/>
  <c r="Y134" i="72" s="1"/>
  <c r="Z134" i="72"/>
  <c r="X134" i="72" a="1"/>
  <c r="X134" i="72" s="1"/>
  <c r="AN134" i="72" s="1"/>
  <c r="AP113" i="72"/>
  <c r="Y113" i="72" a="1"/>
  <c r="Y113" i="72" s="1"/>
  <c r="Z113" i="72"/>
  <c r="X113" i="72" a="1"/>
  <c r="X113" i="72" s="1"/>
  <c r="AN113" i="72" s="1"/>
  <c r="AP97" i="72"/>
  <c r="Y97" i="72" a="1"/>
  <c r="Y97" i="72" s="1"/>
  <c r="Z97" i="72"/>
  <c r="X97" i="72" a="1"/>
  <c r="X97" i="72" s="1"/>
  <c r="AN97" i="72" s="1"/>
  <c r="AP116" i="72"/>
  <c r="Y116" i="72" a="1"/>
  <c r="Y116" i="72" s="1"/>
  <c r="Z116" i="72"/>
  <c r="X116" i="72" a="1"/>
  <c r="X116" i="72" s="1"/>
  <c r="AN116" i="72" s="1"/>
  <c r="AP100" i="72"/>
  <c r="Y100" i="72" a="1"/>
  <c r="Y100" i="72" s="1"/>
  <c r="Z100" i="72"/>
  <c r="X100" i="72" a="1"/>
  <c r="X100" i="72" s="1"/>
  <c r="AN100" i="72" s="1"/>
  <c r="AP86" i="72"/>
  <c r="Y86" i="72" a="1"/>
  <c r="Y86" i="72" s="1"/>
  <c r="Z86" i="72"/>
  <c r="X86" i="72" a="1"/>
  <c r="X86" i="72" s="1"/>
  <c r="AN86" i="72" s="1"/>
  <c r="AP70" i="72"/>
  <c r="Y70" i="72" a="1"/>
  <c r="Y70" i="72" s="1"/>
  <c r="Z70" i="72"/>
  <c r="X70" i="72" a="1"/>
  <c r="X70" i="72" s="1"/>
  <c r="AN70" i="72" s="1"/>
  <c r="AP61" i="72"/>
  <c r="Y61" i="72" a="1"/>
  <c r="Y61" i="72" s="1"/>
  <c r="Z61" i="72"/>
  <c r="X61" i="72" a="1"/>
  <c r="X61" i="72" s="1"/>
  <c r="AN61" i="72" s="1"/>
  <c r="AP46" i="72"/>
  <c r="Y46" i="72" a="1"/>
  <c r="Y46" i="72" s="1"/>
  <c r="Z46" i="72"/>
  <c r="X46" i="72" a="1"/>
  <c r="X46" i="72" s="1"/>
  <c r="AN46" i="72" s="1"/>
  <c r="AP30" i="72"/>
  <c r="Y30" i="72" a="1"/>
  <c r="Y30" i="72" s="1"/>
  <c r="Z30" i="72"/>
  <c r="X30" i="72" a="1"/>
  <c r="X30" i="72" s="1"/>
  <c r="AN30" i="72" s="1"/>
  <c r="AP81" i="72"/>
  <c r="Y81" i="72" a="1"/>
  <c r="Y81" i="72" s="1"/>
  <c r="Z81" i="72"/>
  <c r="X81" i="72" a="1"/>
  <c r="X81" i="72" s="1"/>
  <c r="AN81" i="72" s="1"/>
  <c r="AP57" i="72"/>
  <c r="Y57" i="72" a="1"/>
  <c r="Y57" i="72" s="1"/>
  <c r="Z57" i="72"/>
  <c r="X57" i="72" a="1"/>
  <c r="X57" i="72" s="1"/>
  <c r="AN57" i="72" s="1"/>
  <c r="AP41" i="72"/>
  <c r="Y41" i="72" a="1"/>
  <c r="Y41" i="72" s="1"/>
  <c r="Z41" i="72"/>
  <c r="X41" i="72" a="1"/>
  <c r="X41" i="72" s="1"/>
  <c r="AN41" i="72" s="1"/>
  <c r="Z27" i="72"/>
  <c r="AP27" i="72"/>
  <c r="X27" i="72" a="1"/>
  <c r="X27" i="72" s="1"/>
  <c r="AN27" i="72" s="1"/>
  <c r="Y27" i="72" a="1"/>
  <c r="Y27" i="72" s="1"/>
  <c r="AP20" i="72"/>
  <c r="Y20" i="72" a="1"/>
  <c r="Y20" i="72" s="1"/>
  <c r="Z20" i="72"/>
  <c r="X20" i="72" a="1"/>
  <c r="X20" i="72" s="1"/>
  <c r="AN20" i="72" s="1"/>
  <c r="AP33" i="72"/>
  <c r="Y33" i="72" a="1"/>
  <c r="Y33" i="72" s="1"/>
  <c r="Z33" i="72"/>
  <c r="X33" i="72" a="1"/>
  <c r="X33" i="72" s="1"/>
  <c r="AN33" i="72" s="1"/>
  <c r="AP11" i="72"/>
  <c r="Y11" i="72" a="1"/>
  <c r="Y11" i="72" s="1"/>
  <c r="Z11" i="72"/>
  <c r="X11" i="72" a="1"/>
  <c r="X11" i="72" s="1"/>
  <c r="AN11" i="72" s="1"/>
  <c r="AP202" i="70"/>
  <c r="Y202" i="70" a="1"/>
  <c r="Y202" i="70" s="1"/>
  <c r="Z202" i="70"/>
  <c r="X202" i="70" a="1"/>
  <c r="X202" i="70" s="1"/>
  <c r="AN202" i="70" s="1"/>
  <c r="AP196" i="70"/>
  <c r="Y196" i="70" a="1"/>
  <c r="Y196" i="70" s="1"/>
  <c r="Z196" i="70"/>
  <c r="X196" i="70" a="1"/>
  <c r="X196" i="70" s="1"/>
  <c r="AN196" i="70" s="1"/>
  <c r="AP180" i="70"/>
  <c r="Y180" i="70" a="1"/>
  <c r="Y180" i="70" s="1"/>
  <c r="Z180" i="70"/>
  <c r="X180" i="70" a="1"/>
  <c r="X180" i="70" s="1"/>
  <c r="AN180" i="70" s="1"/>
  <c r="AP181" i="70"/>
  <c r="Y181" i="70" a="1"/>
  <c r="Y181" i="70" s="1"/>
  <c r="Z181" i="70"/>
  <c r="X181" i="70" a="1"/>
  <c r="X181" i="70" s="1"/>
  <c r="AN181" i="70" s="1"/>
  <c r="AP165" i="70"/>
  <c r="Y165" i="70" a="1"/>
  <c r="Y165" i="70" s="1"/>
  <c r="Z165" i="70"/>
  <c r="X165" i="70" a="1"/>
  <c r="X165" i="70" s="1"/>
  <c r="AN165" i="70" s="1"/>
  <c r="AP168" i="70"/>
  <c r="Y168" i="70" a="1"/>
  <c r="Y168" i="70" s="1"/>
  <c r="Z168" i="70"/>
  <c r="X168" i="70" a="1"/>
  <c r="X168" i="70" s="1"/>
  <c r="AN168" i="70" s="1"/>
  <c r="AP153" i="70"/>
  <c r="Y153" i="70" a="1"/>
  <c r="Y153" i="70" s="1"/>
  <c r="Z153" i="70"/>
  <c r="X153" i="70" a="1"/>
  <c r="X153" i="70" s="1"/>
  <c r="AN153" i="70" s="1"/>
  <c r="AP137" i="70"/>
  <c r="Y137" i="70" a="1"/>
  <c r="Y137" i="70" s="1"/>
  <c r="Z137" i="70"/>
  <c r="X137" i="70" a="1"/>
  <c r="X137" i="70" s="1"/>
  <c r="AN137" i="70" s="1"/>
  <c r="AP152" i="70"/>
  <c r="Y152" i="70" a="1"/>
  <c r="Y152" i="70" s="1"/>
  <c r="Z152" i="70"/>
  <c r="X152" i="70" a="1"/>
  <c r="X152" i="70" s="1"/>
  <c r="AN152" i="70" s="1"/>
  <c r="AP136" i="70"/>
  <c r="Y136" i="70" a="1"/>
  <c r="Y136" i="70" s="1"/>
  <c r="Z136" i="70"/>
  <c r="X136" i="70" a="1"/>
  <c r="X136" i="70" s="1"/>
  <c r="AN136" i="70" s="1"/>
  <c r="AP111" i="70"/>
  <c r="Y111" i="70" a="1"/>
  <c r="Y111" i="70" s="1"/>
  <c r="Z111" i="70"/>
  <c r="X111" i="70" a="1"/>
  <c r="X111" i="70" s="1"/>
  <c r="AN111" i="70" s="1"/>
  <c r="AP95" i="70"/>
  <c r="Y95" i="70" a="1"/>
  <c r="Y95" i="70" s="1"/>
  <c r="Z95" i="70"/>
  <c r="X95" i="70" a="1"/>
  <c r="X95" i="70" s="1"/>
  <c r="AN95" i="70" s="1"/>
  <c r="AP108" i="70"/>
  <c r="Y108" i="70" a="1"/>
  <c r="Y108" i="70" s="1"/>
  <c r="Z108" i="70"/>
  <c r="X108" i="70" a="1"/>
  <c r="X108" i="70" s="1"/>
  <c r="AN108" i="70" s="1"/>
  <c r="AP92" i="70"/>
  <c r="Y92" i="70" a="1"/>
  <c r="Y92" i="70" s="1"/>
  <c r="Z92" i="70"/>
  <c r="X92" i="70" a="1"/>
  <c r="X92" i="70" s="1"/>
  <c r="AN92" i="70" s="1"/>
  <c r="AP87" i="70"/>
  <c r="Y87" i="70" a="1"/>
  <c r="Y87" i="70" s="1"/>
  <c r="Z87" i="70"/>
  <c r="X87" i="70" a="1"/>
  <c r="X87" i="70" s="1"/>
  <c r="AN87" i="70" s="1"/>
  <c r="AP71" i="70"/>
  <c r="Y71" i="70" a="1"/>
  <c r="Y71" i="70" s="1"/>
  <c r="Z71" i="70"/>
  <c r="X71" i="70" a="1"/>
  <c r="X71" i="70" s="1"/>
  <c r="AN71" i="70" s="1"/>
  <c r="AP47" i="70"/>
  <c r="Y47" i="70" a="1"/>
  <c r="Y47" i="70" s="1"/>
  <c r="Z47" i="70"/>
  <c r="X47" i="70" a="1"/>
  <c r="X47" i="70" s="1"/>
  <c r="AN47" i="70" s="1"/>
  <c r="AP84" i="70"/>
  <c r="Y84" i="70" a="1"/>
  <c r="Y84" i="70" s="1"/>
  <c r="Z84" i="70"/>
  <c r="X84" i="70" a="1"/>
  <c r="X84" i="70" s="1"/>
  <c r="AN84" i="70" s="1"/>
  <c r="AP69" i="70"/>
  <c r="Y69" i="70" a="1"/>
  <c r="Y69" i="70" s="1"/>
  <c r="Z69" i="70"/>
  <c r="X69" i="70" a="1"/>
  <c r="X69" i="70" s="1"/>
  <c r="AN69" i="70" s="1"/>
  <c r="AP60" i="70"/>
  <c r="Y60" i="70" a="1"/>
  <c r="Y60" i="70" s="1"/>
  <c r="Z60" i="70"/>
  <c r="X60" i="70" a="1"/>
  <c r="X60" i="70" s="1"/>
  <c r="AN60" i="70" s="1"/>
  <c r="AP44" i="70"/>
  <c r="Y44" i="70" a="1"/>
  <c r="Y44" i="70" s="1"/>
  <c r="Z44" i="70"/>
  <c r="X44" i="70" a="1"/>
  <c r="X44" i="70" s="1"/>
  <c r="AN44" i="70" s="1"/>
  <c r="AP28" i="70"/>
  <c r="Y28" i="70" a="1"/>
  <c r="Y28" i="70" s="1"/>
  <c r="Z28" i="70"/>
  <c r="X28" i="70" a="1"/>
  <c r="X28" i="70" s="1"/>
  <c r="AN28" i="70" s="1"/>
  <c r="Z23" i="70"/>
  <c r="AP23" i="70"/>
  <c r="X23" i="70" a="1"/>
  <c r="X23" i="70" s="1"/>
  <c r="AN23" i="70" s="1"/>
  <c r="Y23" i="70" a="1"/>
  <c r="Y23" i="70" s="1"/>
  <c r="AP17" i="70"/>
  <c r="Y17" i="70" a="1"/>
  <c r="Y17" i="70" s="1"/>
  <c r="Z17" i="70"/>
  <c r="X17" i="70" a="1"/>
  <c r="X17" i="70" s="1"/>
  <c r="AN17" i="70" s="1"/>
  <c r="AP33" i="70"/>
  <c r="Z33" i="70"/>
  <c r="Y33" i="70" a="1"/>
  <c r="Y33" i="70" s="1"/>
  <c r="X33" i="70" a="1"/>
  <c r="X33" i="70" s="1"/>
  <c r="AN33" i="70" s="1"/>
  <c r="AP89" i="70"/>
  <c r="Y89" i="70" a="1"/>
  <c r="Y89" i="70" s="1"/>
  <c r="Z89" i="70"/>
  <c r="X89" i="70" a="1"/>
  <c r="X89" i="70" s="1"/>
  <c r="AN89" i="70" s="1"/>
  <c r="AP118" i="70"/>
  <c r="Y118" i="70" a="1"/>
  <c r="Y118" i="70" s="1"/>
  <c r="Z118" i="70"/>
  <c r="X118" i="70" a="1"/>
  <c r="X118" i="70" s="1"/>
  <c r="AN118" i="70" s="1"/>
  <c r="AP102" i="70"/>
  <c r="Y102" i="70" a="1"/>
  <c r="Y102" i="70" s="1"/>
  <c r="Z102" i="70"/>
  <c r="X102" i="70" a="1"/>
  <c r="X102" i="70" s="1"/>
  <c r="AN102" i="70" s="1"/>
  <c r="AP81" i="70"/>
  <c r="Y81" i="70" a="1"/>
  <c r="Y81" i="70" s="1"/>
  <c r="Z81" i="70"/>
  <c r="X81" i="70" a="1"/>
  <c r="X81" i="70" s="1"/>
  <c r="AN81" i="70" s="1"/>
  <c r="AP57" i="70"/>
  <c r="Y57" i="70" a="1"/>
  <c r="Y57" i="70" s="1"/>
  <c r="Z57" i="70"/>
  <c r="X57" i="70" a="1"/>
  <c r="X57" i="70" s="1"/>
  <c r="AN57" i="70" s="1"/>
  <c r="AP41" i="70"/>
  <c r="Y41" i="70" a="1"/>
  <c r="Y41" i="70" s="1"/>
  <c r="Z41" i="70"/>
  <c r="X41" i="70" a="1"/>
  <c r="X41" i="70" s="1"/>
  <c r="AN41" i="70" s="1"/>
  <c r="AP78" i="70"/>
  <c r="Y78" i="70" a="1"/>
  <c r="Y78" i="70" s="1"/>
  <c r="Z78" i="70"/>
  <c r="X78" i="70" a="1"/>
  <c r="X78" i="70" s="1"/>
  <c r="AN78" i="70" s="1"/>
  <c r="AP65" i="70"/>
  <c r="Y65" i="70" a="1"/>
  <c r="Y65" i="70" s="1"/>
  <c r="Z65" i="70"/>
  <c r="X65" i="70" a="1"/>
  <c r="X65" i="70" s="1"/>
  <c r="AN65" i="70" s="1"/>
  <c r="AP54" i="70"/>
  <c r="Y54" i="70" a="1"/>
  <c r="Y54" i="70" s="1"/>
  <c r="Z54" i="70"/>
  <c r="X54" i="70" a="1"/>
  <c r="X54" i="70" s="1"/>
  <c r="AN54" i="70" s="1"/>
  <c r="AP38" i="70"/>
  <c r="Y38" i="70" a="1"/>
  <c r="Y38" i="70" s="1"/>
  <c r="Z38" i="70"/>
  <c r="X38" i="70" a="1"/>
  <c r="X38" i="70" s="1"/>
  <c r="AN38" i="70" s="1"/>
  <c r="AP22" i="70"/>
  <c r="Y22" i="70" a="1"/>
  <c r="Y22" i="70" s="1"/>
  <c r="Z22" i="70"/>
  <c r="X22" i="70" a="1"/>
  <c r="X22" i="70" s="1"/>
  <c r="AN22" i="70" s="1"/>
  <c r="AP11" i="70"/>
  <c r="Y11" i="70" a="1"/>
  <c r="Y11" i="70" s="1"/>
  <c r="Z11" i="70"/>
  <c r="X11" i="70" a="1"/>
  <c r="X11" i="70" s="1"/>
  <c r="AN11" i="70" s="1"/>
  <c r="AP20" i="70"/>
  <c r="Y20" i="70" a="1"/>
  <c r="Y20" i="70" s="1"/>
  <c r="Z20" i="70"/>
  <c r="X20" i="70" a="1"/>
  <c r="X20" i="70" s="1"/>
  <c r="AN20" i="70" s="1"/>
  <c r="AP155" i="80"/>
  <c r="Y155" i="80" a="1"/>
  <c r="Y155" i="80" s="1"/>
  <c r="Z155" i="80"/>
  <c r="X155" i="80" a="1"/>
  <c r="X155" i="80" s="1"/>
  <c r="AN155" i="80" s="1"/>
  <c r="AP48" i="84"/>
  <c r="Y48" i="84" a="1"/>
  <c r="Y48" i="84" s="1"/>
  <c r="Z48" i="84"/>
  <c r="X48" i="84" a="1"/>
  <c r="X48" i="84" s="1"/>
  <c r="AN48" i="84" s="1"/>
  <c r="AP23" i="84"/>
  <c r="Y23" i="84" a="1"/>
  <c r="Y23" i="84" s="1"/>
  <c r="Z23" i="84"/>
  <c r="X23" i="84" a="1"/>
  <c r="X23" i="84" s="1"/>
  <c r="AN23" i="84" s="1"/>
  <c r="AP45" i="84"/>
  <c r="Z45" i="84"/>
  <c r="Y45" i="84" a="1"/>
  <c r="Y45" i="84" s="1"/>
  <c r="X45" i="84" a="1"/>
  <c r="X45" i="84" s="1"/>
  <c r="AN45" i="84" s="1"/>
  <c r="AP201" i="82"/>
  <c r="Y201" i="82" a="1"/>
  <c r="Y201" i="82" s="1"/>
  <c r="Z201" i="82"/>
  <c r="X201" i="82" a="1"/>
  <c r="X201" i="82" s="1"/>
  <c r="AN201" i="82" s="1"/>
  <c r="AP163" i="82"/>
  <c r="Y163" i="82" a="1"/>
  <c r="Y163" i="82" s="1"/>
  <c r="Z163" i="82"/>
  <c r="X163" i="82" a="1"/>
  <c r="X163" i="82" s="1"/>
  <c r="AN163" i="82" s="1"/>
  <c r="AP153" i="82"/>
  <c r="Y153" i="82" a="1"/>
  <c r="Y153" i="82" s="1"/>
  <c r="Z153" i="82"/>
  <c r="X153" i="82" a="1"/>
  <c r="X153" i="82" s="1"/>
  <c r="AN153" i="82" s="1"/>
  <c r="AP88" i="82"/>
  <c r="Y88" i="82" a="1"/>
  <c r="Y88" i="82" s="1"/>
  <c r="Z88" i="82"/>
  <c r="X88" i="82" a="1"/>
  <c r="X88" i="82" s="1"/>
  <c r="AN88" i="82" s="1"/>
  <c r="AP64" i="82"/>
  <c r="Y64" i="82" a="1"/>
  <c r="Y64" i="82" s="1"/>
  <c r="Z64" i="82"/>
  <c r="X64" i="82" a="1"/>
  <c r="X64" i="82" s="1"/>
  <c r="AN64" i="82" s="1"/>
  <c r="AP71" i="82"/>
  <c r="Y71" i="82" a="1"/>
  <c r="Y71" i="82" s="1"/>
  <c r="Z71" i="82"/>
  <c r="X71" i="82" a="1"/>
  <c r="X71" i="82" s="1"/>
  <c r="AN71" i="82" s="1"/>
  <c r="AP153" i="80"/>
  <c r="Y153" i="80" a="1"/>
  <c r="Y153" i="80" s="1"/>
  <c r="Z153" i="80"/>
  <c r="X153" i="80" a="1"/>
  <c r="X153" i="80" s="1"/>
  <c r="AN153" i="80" s="1"/>
  <c r="AP154" i="80"/>
  <c r="Y154" i="80" a="1"/>
  <c r="Y154" i="80" s="1"/>
  <c r="Z154" i="80"/>
  <c r="X154" i="80" a="1"/>
  <c r="X154" i="80" s="1"/>
  <c r="AN154" i="80" s="1"/>
  <c r="AP113" i="80"/>
  <c r="Y113" i="80" a="1"/>
  <c r="Y113" i="80" s="1"/>
  <c r="Z113" i="80"/>
  <c r="X113" i="80" a="1"/>
  <c r="X113" i="80" s="1"/>
  <c r="AN113" i="80" s="1"/>
  <c r="AP118" i="80"/>
  <c r="Y118" i="80" a="1"/>
  <c r="Y118" i="80" s="1"/>
  <c r="Z118" i="80"/>
  <c r="X118" i="80" a="1"/>
  <c r="X118" i="80" s="1"/>
  <c r="AN118" i="80" s="1"/>
  <c r="AP86" i="80"/>
  <c r="Y86" i="80" a="1"/>
  <c r="Y86" i="80" s="1"/>
  <c r="Z86" i="80"/>
  <c r="X86" i="80" a="1"/>
  <c r="X86" i="80" s="1"/>
  <c r="AN86" i="80" s="1"/>
  <c r="AP57" i="80"/>
  <c r="Y57" i="80" a="1"/>
  <c r="Y57" i="80" s="1"/>
  <c r="Z57" i="80"/>
  <c r="X57" i="80" a="1"/>
  <c r="X57" i="80" s="1"/>
  <c r="AN57" i="80" s="1"/>
  <c r="AP65" i="80"/>
  <c r="Y65" i="80" a="1"/>
  <c r="Y65" i="80" s="1"/>
  <c r="Z65" i="80"/>
  <c r="X65" i="80" a="1"/>
  <c r="X65" i="80" s="1"/>
  <c r="AN65" i="80" s="1"/>
  <c r="AP38" i="80"/>
  <c r="Y38" i="80" a="1"/>
  <c r="Y38" i="80" s="1"/>
  <c r="Z38" i="80"/>
  <c r="X38" i="80" a="1"/>
  <c r="X38" i="80" s="1"/>
  <c r="AN38" i="80" s="1"/>
  <c r="AP27" i="80"/>
  <c r="Z27" i="80"/>
  <c r="Y27" i="80" a="1"/>
  <c r="Y27" i="80" s="1"/>
  <c r="X27" i="80" a="1"/>
  <c r="X27" i="80" s="1"/>
  <c r="AN27" i="80" s="1"/>
  <c r="AP198" i="78"/>
  <c r="Y198" i="78" a="1"/>
  <c r="Y198" i="78" s="1"/>
  <c r="Z198" i="78"/>
  <c r="X198" i="78" a="1"/>
  <c r="X198" i="78" s="1"/>
  <c r="AN198" i="78" s="1"/>
  <c r="AP191" i="78"/>
  <c r="Y191" i="78" a="1"/>
  <c r="Y191" i="78" s="1"/>
  <c r="Z191" i="78"/>
  <c r="X191" i="78" a="1"/>
  <c r="X191" i="78" s="1"/>
  <c r="AN191" i="78" s="1"/>
  <c r="AP125" i="78"/>
  <c r="Y125" i="78" a="1"/>
  <c r="Y125" i="78" s="1"/>
  <c r="Z125" i="78"/>
  <c r="X125" i="78" a="1"/>
  <c r="X125" i="78" s="1"/>
  <c r="AN125" i="78" s="1"/>
  <c r="AP148" i="78"/>
  <c r="Y148" i="78" a="1"/>
  <c r="Y148" i="78" s="1"/>
  <c r="Z148" i="78"/>
  <c r="X148" i="78" a="1"/>
  <c r="X148" i="78" s="1"/>
  <c r="AN148" i="78" s="1"/>
  <c r="AP95" i="78"/>
  <c r="Y95" i="78" a="1"/>
  <c r="Y95" i="78" s="1"/>
  <c r="Z95" i="78"/>
  <c r="X95" i="78" a="1"/>
  <c r="X95" i="78" s="1"/>
  <c r="AN95" i="78" s="1"/>
  <c r="AP108" i="78"/>
  <c r="Y108" i="78" a="1"/>
  <c r="Y108" i="78" s="1"/>
  <c r="Z108" i="78"/>
  <c r="X108" i="78" a="1"/>
  <c r="X108" i="78" s="1"/>
  <c r="AN108" i="78" s="1"/>
  <c r="AP57" i="78"/>
  <c r="Y57" i="78" a="1"/>
  <c r="Y57" i="78" s="1"/>
  <c r="Z57" i="78"/>
  <c r="X57" i="78" a="1"/>
  <c r="X57" i="78" s="1"/>
  <c r="AN57" i="78" s="1"/>
  <c r="AP69" i="78"/>
  <c r="Y69" i="78" a="1"/>
  <c r="Y69" i="78" s="1"/>
  <c r="Z69" i="78"/>
  <c r="X69" i="78" a="1"/>
  <c r="X69" i="78" s="1"/>
  <c r="AN69" i="78" s="1"/>
  <c r="AP44" i="78"/>
  <c r="Y44" i="78" a="1"/>
  <c r="Y44" i="78" s="1"/>
  <c r="Z44" i="78"/>
  <c r="X44" i="78" a="1"/>
  <c r="X44" i="78" s="1"/>
  <c r="AN44" i="78" s="1"/>
  <c r="AP18" i="78"/>
  <c r="Y18" i="78" a="1"/>
  <c r="Y18" i="78" s="1"/>
  <c r="Z18" i="78"/>
  <c r="X18" i="78" a="1"/>
  <c r="X18" i="78" s="1"/>
  <c r="AN18" i="78" s="1"/>
  <c r="AP31" i="78"/>
  <c r="Z31" i="78"/>
  <c r="Y31" i="78" a="1"/>
  <c r="Y31" i="78" s="1"/>
  <c r="X31" i="78" a="1"/>
  <c r="X31" i="78" s="1"/>
  <c r="AN31" i="78" s="1"/>
  <c r="AP202" i="76"/>
  <c r="Y202" i="76" a="1"/>
  <c r="Y202" i="76" s="1"/>
  <c r="Z202" i="76"/>
  <c r="X202" i="76" a="1"/>
  <c r="X202" i="76" s="1"/>
  <c r="AN202" i="76" s="1"/>
  <c r="AP123" i="80"/>
  <c r="Z123" i="80"/>
  <c r="Y123" i="80" a="1"/>
  <c r="Y123" i="80" s="1"/>
  <c r="X123" i="80" a="1"/>
  <c r="X123" i="80" s="1"/>
  <c r="AN123" i="80" s="1"/>
  <c r="AP91" i="80"/>
  <c r="Y91" i="80" a="1"/>
  <c r="Y91" i="80" s="1"/>
  <c r="Z91" i="80"/>
  <c r="X91" i="80" a="1"/>
  <c r="X91" i="80" s="1"/>
  <c r="AN91" i="80" s="1"/>
  <c r="AP96" i="80"/>
  <c r="Y96" i="80" a="1"/>
  <c r="Y96" i="80" s="1"/>
  <c r="Z96" i="80"/>
  <c r="X96" i="80" a="1"/>
  <c r="X96" i="80" s="1"/>
  <c r="AN96" i="80" s="1"/>
  <c r="AP75" i="80"/>
  <c r="Y75" i="80" a="1"/>
  <c r="Y75" i="80" s="1"/>
  <c r="Z75" i="80"/>
  <c r="X75" i="80" a="1"/>
  <c r="X75" i="80" s="1"/>
  <c r="AN75" i="80" s="1"/>
  <c r="AP72" i="80"/>
  <c r="Y72" i="80" a="1"/>
  <c r="Y72" i="80" s="1"/>
  <c r="Z72" i="80"/>
  <c r="X72" i="80" a="1"/>
  <c r="X72" i="80" s="1"/>
  <c r="AN72" i="80" s="1"/>
  <c r="AP48" i="80"/>
  <c r="Y48" i="80" a="1"/>
  <c r="Y48" i="80" s="1"/>
  <c r="Z48" i="80"/>
  <c r="X48" i="80" a="1"/>
  <c r="X48" i="80" s="1"/>
  <c r="AN48" i="80" s="1"/>
  <c r="Z33" i="80"/>
  <c r="AP33" i="80"/>
  <c r="X33" i="80" a="1"/>
  <c r="X33" i="80" s="1"/>
  <c r="AN33" i="80" s="1"/>
  <c r="Y33" i="80" a="1"/>
  <c r="Y33" i="80" s="1"/>
  <c r="AP208" i="78"/>
  <c r="Y208" i="78" a="1"/>
  <c r="Y208" i="78" s="1"/>
  <c r="Z208" i="78"/>
  <c r="X208" i="78" a="1"/>
  <c r="X208" i="78" s="1"/>
  <c r="AN208" i="78" s="1"/>
  <c r="AP186" i="78"/>
  <c r="Y186" i="78" a="1"/>
  <c r="Y186" i="78" s="1"/>
  <c r="Z186" i="78"/>
  <c r="X186" i="78" a="1"/>
  <c r="X186" i="78" s="1"/>
  <c r="AN186" i="78" s="1"/>
  <c r="AP158" i="78"/>
  <c r="Y158" i="78" a="1"/>
  <c r="Y158" i="78" s="1"/>
  <c r="Z158" i="78"/>
  <c r="X158" i="78" a="1"/>
  <c r="X158" i="78" s="1"/>
  <c r="AN158" i="78" s="1"/>
  <c r="AP135" i="78"/>
  <c r="Y135" i="78" a="1"/>
  <c r="Y135" i="78" s="1"/>
  <c r="Z135" i="78"/>
  <c r="X135" i="78" a="1"/>
  <c r="X135" i="78" s="1"/>
  <c r="AN135" i="78" s="1"/>
  <c r="AP126" i="78"/>
  <c r="Y126" i="78" a="1"/>
  <c r="Y126" i="78" s="1"/>
  <c r="Z126" i="78"/>
  <c r="X126" i="78" a="1"/>
  <c r="X126" i="78" s="1"/>
  <c r="AN126" i="78" s="1"/>
  <c r="AP105" i="78"/>
  <c r="Y105" i="78" a="1"/>
  <c r="Y105" i="78" s="1"/>
  <c r="Z105" i="78"/>
  <c r="X105" i="78" a="1"/>
  <c r="X105" i="78" s="1"/>
  <c r="AN105" i="78" s="1"/>
  <c r="AP118" i="78"/>
  <c r="Y118" i="78" a="1"/>
  <c r="Y118" i="78" s="1"/>
  <c r="Z118" i="78"/>
  <c r="X118" i="78" a="1"/>
  <c r="X118" i="78" s="1"/>
  <c r="AN118" i="78" s="1"/>
  <c r="AP75" i="78"/>
  <c r="Y75" i="78" a="1"/>
  <c r="Y75" i="78" s="1"/>
  <c r="Z75" i="78"/>
  <c r="X75" i="78" a="1"/>
  <c r="X75" i="78" s="1"/>
  <c r="AN75" i="78" s="1"/>
  <c r="AP70" i="78"/>
  <c r="Y70" i="78" a="1"/>
  <c r="Y70" i="78" s="1"/>
  <c r="Z70" i="78"/>
  <c r="X70" i="78" a="1"/>
  <c r="X70" i="78" s="1"/>
  <c r="AN70" i="78" s="1"/>
  <c r="AP61" i="78"/>
  <c r="Y61" i="78" a="1"/>
  <c r="Y61" i="78" s="1"/>
  <c r="Z61" i="78"/>
  <c r="X61" i="78" a="1"/>
  <c r="X61" i="78" s="1"/>
  <c r="AN61" i="78" s="1"/>
  <c r="AP46" i="78"/>
  <c r="Y46" i="78" a="1"/>
  <c r="Y46" i="78" s="1"/>
  <c r="Z46" i="78"/>
  <c r="X46" i="78" a="1"/>
  <c r="X46" i="78" s="1"/>
  <c r="AN46" i="78" s="1"/>
  <c r="AP30" i="78"/>
  <c r="Y30" i="78" a="1"/>
  <c r="Y30" i="78" s="1"/>
  <c r="Z30" i="78"/>
  <c r="X30" i="78" a="1"/>
  <c r="X30" i="78" s="1"/>
  <c r="AN30" i="78" s="1"/>
  <c r="Z29" i="78"/>
  <c r="AP29" i="78"/>
  <c r="X29" i="78" a="1"/>
  <c r="X29" i="78" s="1"/>
  <c r="AN29" i="78" s="1"/>
  <c r="Y29" i="78" a="1"/>
  <c r="Y29" i="78" s="1"/>
  <c r="AP20" i="78"/>
  <c r="Y20" i="78" a="1"/>
  <c r="Y20" i="78" s="1"/>
  <c r="Z20" i="78"/>
  <c r="X20" i="78" a="1"/>
  <c r="X20" i="78" s="1"/>
  <c r="AN20" i="78" s="1"/>
  <c r="AP35" i="78"/>
  <c r="Z35" i="78"/>
  <c r="Y35" i="78" a="1"/>
  <c r="Y35" i="78" s="1"/>
  <c r="X35" i="78" a="1"/>
  <c r="X35" i="78" s="1"/>
  <c r="AN35" i="78" s="1"/>
  <c r="AP13" i="78"/>
  <c r="Y13" i="78" a="1"/>
  <c r="Y13" i="78" s="1"/>
  <c r="Z13" i="78"/>
  <c r="X13" i="78" a="1"/>
  <c r="X13" i="78" s="1"/>
  <c r="AN13" i="78" s="1"/>
  <c r="AP204" i="76"/>
  <c r="Y204" i="76" a="1"/>
  <c r="Y204" i="76" s="1"/>
  <c r="Z204" i="76"/>
  <c r="X204" i="76" a="1"/>
  <c r="X204" i="76" s="1"/>
  <c r="AN204" i="76" s="1"/>
  <c r="AP198" i="76"/>
  <c r="Y198" i="76" a="1"/>
  <c r="Y198" i="76" s="1"/>
  <c r="Z198" i="76"/>
  <c r="X198" i="76" a="1"/>
  <c r="X198" i="76" s="1"/>
  <c r="AN198" i="76" s="1"/>
  <c r="AP181" i="76"/>
  <c r="Y181" i="76" a="1"/>
  <c r="Y181" i="76" s="1"/>
  <c r="Z181" i="76"/>
  <c r="X181" i="76" a="1"/>
  <c r="X181" i="76" s="1"/>
  <c r="AN181" i="76" s="1"/>
  <c r="AP182" i="76"/>
  <c r="Y182" i="76" a="1"/>
  <c r="Y182" i="76" s="1"/>
  <c r="Z182" i="76"/>
  <c r="X182" i="76" a="1"/>
  <c r="X182" i="76" s="1"/>
  <c r="AN182" i="76" s="1"/>
  <c r="AP167" i="76"/>
  <c r="Y167" i="76" a="1"/>
  <c r="Y167" i="76" s="1"/>
  <c r="Z167" i="76"/>
  <c r="X167" i="76" a="1"/>
  <c r="X167" i="76" s="1"/>
  <c r="AN167" i="76" s="1"/>
  <c r="AP168" i="76"/>
  <c r="Y168" i="76" a="1"/>
  <c r="Y168" i="76" s="1"/>
  <c r="Z168" i="76"/>
  <c r="X168" i="76" a="1"/>
  <c r="X168" i="76" s="1"/>
  <c r="AN168" i="76" s="1"/>
  <c r="AP151" i="76"/>
  <c r="Y151" i="76" a="1"/>
  <c r="Y151" i="76" s="1"/>
  <c r="Z151" i="76"/>
  <c r="X151" i="76" a="1"/>
  <c r="X151" i="76" s="1"/>
  <c r="AN151" i="76" s="1"/>
  <c r="AP135" i="76"/>
  <c r="Y135" i="76" a="1"/>
  <c r="Y135" i="76" s="1"/>
  <c r="Z135" i="76"/>
  <c r="X135" i="76" a="1"/>
  <c r="X135" i="76" s="1"/>
  <c r="AN135" i="76" s="1"/>
  <c r="AP152" i="76"/>
  <c r="Y152" i="76" a="1"/>
  <c r="Y152" i="76" s="1"/>
  <c r="Z152" i="76"/>
  <c r="X152" i="76" a="1"/>
  <c r="X152" i="76" s="1"/>
  <c r="AN152" i="76" s="1"/>
  <c r="AP136" i="76"/>
  <c r="Y136" i="76" a="1"/>
  <c r="Y136" i="76" s="1"/>
  <c r="Z136" i="76"/>
  <c r="X136" i="76" a="1"/>
  <c r="X136" i="76" s="1"/>
  <c r="AN136" i="76" s="1"/>
  <c r="AP109" i="76"/>
  <c r="Y109" i="76" a="1"/>
  <c r="Y109" i="76" s="1"/>
  <c r="Z109" i="76"/>
  <c r="X109" i="76" a="1"/>
  <c r="X109" i="76" s="1"/>
  <c r="AN109" i="76" s="1"/>
  <c r="AP93" i="76"/>
  <c r="Y93" i="76" a="1"/>
  <c r="Y93" i="76" s="1"/>
  <c r="Z93" i="76"/>
  <c r="X93" i="76" a="1"/>
  <c r="X93" i="76" s="1"/>
  <c r="AN93" i="76" s="1"/>
  <c r="AP124" i="76"/>
  <c r="Y124" i="76" a="1"/>
  <c r="Y124" i="76" s="1"/>
  <c r="Z124" i="76"/>
  <c r="X124" i="76" a="1"/>
  <c r="X124" i="76" s="1"/>
  <c r="AN124" i="76" s="1"/>
  <c r="AP108" i="76"/>
  <c r="Y108" i="76" a="1"/>
  <c r="Y108" i="76" s="1"/>
  <c r="Z108" i="76"/>
  <c r="X108" i="76" a="1"/>
  <c r="X108" i="76" s="1"/>
  <c r="AN108" i="76" s="1"/>
  <c r="AP92" i="76"/>
  <c r="Y92" i="76" a="1"/>
  <c r="Y92" i="76" s="1"/>
  <c r="Z92" i="76"/>
  <c r="X92" i="76" a="1"/>
  <c r="X92" i="76" s="1"/>
  <c r="AN92" i="76" s="1"/>
  <c r="AP86" i="76"/>
  <c r="Y86" i="76" a="1"/>
  <c r="Y86" i="76" s="1"/>
  <c r="Z86" i="76"/>
  <c r="X86" i="76" a="1"/>
  <c r="X86" i="76" s="1"/>
  <c r="AN86" i="76" s="1"/>
  <c r="AP70" i="76"/>
  <c r="Y70" i="76" a="1"/>
  <c r="Y70" i="76" s="1"/>
  <c r="Z70" i="76"/>
  <c r="X70" i="76" a="1"/>
  <c r="X70" i="76" s="1"/>
  <c r="AN70" i="76" s="1"/>
  <c r="AP61" i="76"/>
  <c r="Y61" i="76" a="1"/>
  <c r="Y61" i="76" s="1"/>
  <c r="Z61" i="76"/>
  <c r="X61" i="76" a="1"/>
  <c r="X61" i="76" s="1"/>
  <c r="AN61" i="76" s="1"/>
  <c r="AP46" i="76"/>
  <c r="Y46" i="76" a="1"/>
  <c r="Y46" i="76" s="1"/>
  <c r="Z46" i="76"/>
  <c r="X46" i="76" a="1"/>
  <c r="X46" i="76" s="1"/>
  <c r="AN46" i="76" s="1"/>
  <c r="AP30" i="76"/>
  <c r="Y30" i="76" a="1"/>
  <c r="Y30" i="76" s="1"/>
  <c r="Z30" i="76"/>
  <c r="X30" i="76" a="1"/>
  <c r="X30" i="76" s="1"/>
  <c r="AN30" i="76" s="1"/>
  <c r="AP87" i="76"/>
  <c r="Y87" i="76" a="1"/>
  <c r="Y87" i="76" s="1"/>
  <c r="Z87" i="76"/>
  <c r="X87" i="76" a="1"/>
  <c r="X87" i="76" s="1"/>
  <c r="AN87" i="76" s="1"/>
  <c r="AP71" i="76"/>
  <c r="Y71" i="76" a="1"/>
  <c r="Y71" i="76" s="1"/>
  <c r="Z71" i="76"/>
  <c r="X71" i="76" a="1"/>
  <c r="X71" i="76" s="1"/>
  <c r="AN71" i="76" s="1"/>
  <c r="AP47" i="76"/>
  <c r="Y47" i="76" a="1"/>
  <c r="Y47" i="76" s="1"/>
  <c r="Z47" i="76"/>
  <c r="X47" i="76" a="1"/>
  <c r="X47" i="76" s="1"/>
  <c r="AN47" i="76" s="1"/>
  <c r="AP31" i="76"/>
  <c r="Y31" i="76" a="1"/>
  <c r="Y31" i="76" s="1"/>
  <c r="Z31" i="76"/>
  <c r="X31" i="76" a="1"/>
  <c r="X31" i="76" s="1"/>
  <c r="AN31" i="76" s="1"/>
  <c r="AP17" i="76"/>
  <c r="Y17" i="76" a="1"/>
  <c r="Y17" i="76" s="1"/>
  <c r="Z17" i="76"/>
  <c r="X17" i="76" a="1"/>
  <c r="X17" i="76" s="1"/>
  <c r="AN17" i="76" s="1"/>
  <c r="AP12" i="76"/>
  <c r="Y12" i="76" a="1"/>
  <c r="Y12" i="76" s="1"/>
  <c r="Z12" i="76"/>
  <c r="X12" i="76" a="1"/>
  <c r="X12" i="76" s="1"/>
  <c r="AN12" i="76" s="1"/>
  <c r="AP208" i="74"/>
  <c r="Y208" i="74" a="1"/>
  <c r="Y208" i="74" s="1"/>
  <c r="Z208" i="74"/>
  <c r="X208" i="74" a="1"/>
  <c r="X208" i="74" s="1"/>
  <c r="AN208" i="74" s="1"/>
  <c r="AP193" i="74"/>
  <c r="Y193" i="74" a="1"/>
  <c r="Y193" i="74" s="1"/>
  <c r="Z193" i="74"/>
  <c r="X193" i="74" a="1"/>
  <c r="X193" i="74" s="1"/>
  <c r="AN193" i="74" s="1"/>
  <c r="AP178" i="74"/>
  <c r="Y178" i="74" a="1"/>
  <c r="Y178" i="74" s="1"/>
  <c r="Z178" i="74"/>
  <c r="X178" i="74" a="1"/>
  <c r="X178" i="74" s="1"/>
  <c r="AN178" i="74" s="1"/>
  <c r="AP166" i="74"/>
  <c r="Y166" i="74" a="1"/>
  <c r="Y166" i="74" s="1"/>
  <c r="Z166" i="74"/>
  <c r="X166" i="74" a="1"/>
  <c r="X166" i="74" s="1"/>
  <c r="AN166" i="74" s="1"/>
  <c r="AP135" i="74"/>
  <c r="Y135" i="74" a="1"/>
  <c r="Y135" i="74" s="1"/>
  <c r="Z135" i="74"/>
  <c r="X135" i="74" a="1"/>
  <c r="X135" i="74" s="1"/>
  <c r="AN135" i="74" s="1"/>
  <c r="AP136" i="74"/>
  <c r="Y136" i="74" a="1"/>
  <c r="Y136" i="74" s="1"/>
  <c r="Z136" i="74"/>
  <c r="X136" i="74" a="1"/>
  <c r="X136" i="74" s="1"/>
  <c r="AN136" i="74" s="1"/>
  <c r="AP105" i="74"/>
  <c r="Y105" i="74" a="1"/>
  <c r="Y105" i="74" s="1"/>
  <c r="Z105" i="74"/>
  <c r="X105" i="74" a="1"/>
  <c r="X105" i="74" s="1"/>
  <c r="AN105" i="74" s="1"/>
  <c r="AP108" i="74"/>
  <c r="Y108" i="74" a="1"/>
  <c r="Y108" i="74" s="1"/>
  <c r="Z108" i="74"/>
  <c r="X108" i="74" a="1"/>
  <c r="X108" i="74" s="1"/>
  <c r="AN108" i="74" s="1"/>
  <c r="AP57" i="74"/>
  <c r="Y57" i="74" a="1"/>
  <c r="Y57" i="74" s="1"/>
  <c r="Z57" i="74"/>
  <c r="X57" i="74" a="1"/>
  <c r="X57" i="74" s="1"/>
  <c r="AN57" i="74" s="1"/>
  <c r="AP62" i="74"/>
  <c r="Y62" i="74" a="1"/>
  <c r="Y62" i="74" s="1"/>
  <c r="Z62" i="74"/>
  <c r="X62" i="74" a="1"/>
  <c r="X62" i="74" s="1"/>
  <c r="AN62" i="74" s="1"/>
  <c r="AP32" i="74"/>
  <c r="Y32" i="74" a="1"/>
  <c r="Y32" i="74" s="1"/>
  <c r="Z32" i="74"/>
  <c r="X32" i="74" a="1"/>
  <c r="X32" i="74" s="1"/>
  <c r="AN32" i="74" s="1"/>
  <c r="AP18" i="74"/>
  <c r="Y18" i="74" a="1"/>
  <c r="Y18" i="74" s="1"/>
  <c r="Z18" i="74"/>
  <c r="X18" i="74" a="1"/>
  <c r="X18" i="74" s="1"/>
  <c r="AN18" i="74" s="1"/>
  <c r="AP13" i="74"/>
  <c r="Y13" i="74" a="1"/>
  <c r="Y13" i="74" s="1"/>
  <c r="Z13" i="74"/>
  <c r="X13" i="74" a="1"/>
  <c r="X13" i="74" s="1"/>
  <c r="AN13" i="74" s="1"/>
  <c r="AP197" i="72"/>
  <c r="Y197" i="72" a="1"/>
  <c r="Y197" i="72" s="1"/>
  <c r="Z197" i="72"/>
  <c r="X197" i="72" a="1"/>
  <c r="X197" i="72" s="1"/>
  <c r="AN197" i="72" s="1"/>
  <c r="AP181" i="72"/>
  <c r="Y181" i="72" a="1"/>
  <c r="Y181" i="72" s="1"/>
  <c r="Z181" i="72"/>
  <c r="X181" i="72" a="1"/>
  <c r="X181" i="72" s="1"/>
  <c r="AN181" i="72" s="1"/>
  <c r="AP160" i="72"/>
  <c r="Y160" i="72" a="1"/>
  <c r="Y160" i="72" s="1"/>
  <c r="Z160" i="72"/>
  <c r="X160" i="72" a="1"/>
  <c r="X160" i="72" s="1"/>
  <c r="AN160" i="72" s="1"/>
  <c r="AP169" i="72"/>
  <c r="Y169" i="72" a="1"/>
  <c r="Y169" i="72" s="1"/>
  <c r="Z169" i="72"/>
  <c r="X169" i="72" a="1"/>
  <c r="X169" i="72" s="1"/>
  <c r="AN169" i="72" s="1"/>
  <c r="AP137" i="72"/>
  <c r="Y137" i="72" a="1"/>
  <c r="Y137" i="72" s="1"/>
  <c r="Z137" i="72"/>
  <c r="X137" i="72" a="1"/>
  <c r="X137" i="72" s="1"/>
  <c r="AN137" i="72" s="1"/>
  <c r="AP140" i="72"/>
  <c r="Y140" i="72" a="1"/>
  <c r="Y140" i="72" s="1"/>
  <c r="Z140" i="72"/>
  <c r="X140" i="72" a="1"/>
  <c r="X140" i="72" s="1"/>
  <c r="AN140" i="72" s="1"/>
  <c r="AP119" i="72"/>
  <c r="Y119" i="72" a="1"/>
  <c r="Y119" i="72" s="1"/>
  <c r="Z119" i="72"/>
  <c r="X119" i="72" a="1"/>
  <c r="X119" i="72" s="1"/>
  <c r="AN119" i="72" s="1"/>
  <c r="AP106" i="72"/>
  <c r="Y106" i="72" a="1"/>
  <c r="Y106" i="72" s="1"/>
  <c r="Z106" i="72"/>
  <c r="X106" i="72" a="1"/>
  <c r="X106" i="72" s="1"/>
  <c r="AN106" i="72" s="1"/>
  <c r="AP76" i="72"/>
  <c r="Y76" i="72" a="1"/>
  <c r="Y76" i="72" s="1"/>
  <c r="Z76" i="72"/>
  <c r="X76" i="72" a="1"/>
  <c r="X76" i="72" s="1"/>
  <c r="AN76" i="72" s="1"/>
  <c r="AP52" i="72"/>
  <c r="Y52" i="72" a="1"/>
  <c r="Y52" i="72" s="1"/>
  <c r="Z52" i="72"/>
  <c r="X52" i="72" a="1"/>
  <c r="X52" i="72" s="1"/>
  <c r="AN52" i="72" s="1"/>
  <c r="AP87" i="72"/>
  <c r="Y87" i="72" a="1"/>
  <c r="Y87" i="72" s="1"/>
  <c r="Z87" i="72"/>
  <c r="X87" i="72" a="1"/>
  <c r="X87" i="72" s="1"/>
  <c r="AN87" i="72" s="1"/>
  <c r="AP47" i="72"/>
  <c r="Y47" i="72" a="1"/>
  <c r="Y47" i="72" s="1"/>
  <c r="Z47" i="72"/>
  <c r="X47" i="72" a="1"/>
  <c r="X47" i="72" s="1"/>
  <c r="AN47" i="72" s="1"/>
  <c r="AP17" i="72"/>
  <c r="Y17" i="72" a="1"/>
  <c r="Y17" i="72" s="1"/>
  <c r="Z17" i="72"/>
  <c r="X17" i="72" a="1"/>
  <c r="X17" i="72" s="1"/>
  <c r="AN17" i="72" s="1"/>
  <c r="AP193" i="70"/>
  <c r="Y193" i="70" a="1"/>
  <c r="Y193" i="70" s="1"/>
  <c r="Z193" i="70"/>
  <c r="X193" i="70" a="1"/>
  <c r="X193" i="70" s="1"/>
  <c r="AN193" i="70" s="1"/>
  <c r="AP187" i="70"/>
  <c r="Y187" i="70" a="1"/>
  <c r="Y187" i="70" s="1"/>
  <c r="Z187" i="70"/>
  <c r="X187" i="70" a="1"/>
  <c r="X187" i="70" s="1"/>
  <c r="AN187" i="70" s="1"/>
  <c r="AP174" i="70"/>
  <c r="Y174" i="70" a="1"/>
  <c r="Y174" i="70" s="1"/>
  <c r="Z174" i="70"/>
  <c r="X174" i="70" a="1"/>
  <c r="X174" i="70" s="1"/>
  <c r="AN174" i="70" s="1"/>
  <c r="AP143" i="70"/>
  <c r="Y143" i="70" a="1"/>
  <c r="Y143" i="70" s="1"/>
  <c r="Z143" i="70"/>
  <c r="X143" i="70" a="1"/>
  <c r="X143" i="70" s="1"/>
  <c r="AN143" i="70" s="1"/>
  <c r="AP142" i="70"/>
  <c r="Y142" i="70" a="1"/>
  <c r="Y142" i="70" s="1"/>
  <c r="Z142" i="70"/>
  <c r="X142" i="70" a="1"/>
  <c r="X142" i="70" s="1"/>
  <c r="AN142" i="70" s="1"/>
  <c r="AP101" i="70"/>
  <c r="Y101" i="70" a="1"/>
  <c r="Y101" i="70" s="1"/>
  <c r="Z101" i="70"/>
  <c r="X101" i="70" a="1"/>
  <c r="X101" i="70" s="1"/>
  <c r="AN101" i="70" s="1"/>
  <c r="AP173" i="76"/>
  <c r="Y173" i="76" a="1"/>
  <c r="Y173" i="76" s="1"/>
  <c r="Z173" i="76"/>
  <c r="X173" i="76" a="1"/>
  <c r="X173" i="76" s="1"/>
  <c r="AN173" i="76" s="1"/>
  <c r="AP157" i="76"/>
  <c r="Y157" i="76" a="1"/>
  <c r="Y157" i="76" s="1"/>
  <c r="Z157" i="76"/>
  <c r="X157" i="76" a="1"/>
  <c r="X157" i="76" s="1"/>
  <c r="AN157" i="76" s="1"/>
  <c r="AP158" i="76"/>
  <c r="Y158" i="76" a="1"/>
  <c r="Y158" i="76" s="1"/>
  <c r="Z158" i="76"/>
  <c r="X158" i="76" a="1"/>
  <c r="X158" i="76" s="1"/>
  <c r="AN158" i="76" s="1"/>
  <c r="AP126" i="76"/>
  <c r="Y126" i="76" a="1"/>
  <c r="Y126" i="76" s="1"/>
  <c r="Z126" i="76"/>
  <c r="X126" i="76" a="1"/>
  <c r="X126" i="76" s="1"/>
  <c r="AN126" i="76" s="1"/>
  <c r="AP115" i="76"/>
  <c r="Y115" i="76" a="1"/>
  <c r="Y115" i="76" s="1"/>
  <c r="Z115" i="76"/>
  <c r="X115" i="76" a="1"/>
  <c r="X115" i="76" s="1"/>
  <c r="AN115" i="76" s="1"/>
  <c r="AP98" i="76"/>
  <c r="Y98" i="76" a="1"/>
  <c r="Y98" i="76" s="1"/>
  <c r="Z98" i="76"/>
  <c r="X98" i="76" a="1"/>
  <c r="X98" i="76" s="1"/>
  <c r="AN98" i="76" s="1"/>
  <c r="AP76" i="76"/>
  <c r="Y76" i="76" a="1"/>
  <c r="Y76" i="76" s="1"/>
  <c r="Z76" i="76"/>
  <c r="X76" i="76" a="1"/>
  <c r="X76" i="76" s="1"/>
  <c r="AN76" i="76" s="1"/>
  <c r="AP52" i="76"/>
  <c r="Y52" i="76" a="1"/>
  <c r="Y52" i="76" s="1"/>
  <c r="Z52" i="76"/>
  <c r="X52" i="76" a="1"/>
  <c r="X52" i="76" s="1"/>
  <c r="AN52" i="76" s="1"/>
  <c r="AP77" i="76"/>
  <c r="Y77" i="76" a="1"/>
  <c r="Y77" i="76" s="1"/>
  <c r="Z77" i="76"/>
  <c r="X77" i="76" a="1"/>
  <c r="X77" i="76" s="1"/>
  <c r="AN77" i="76" s="1"/>
  <c r="AP37" i="76"/>
  <c r="Y37" i="76" a="1"/>
  <c r="Y37" i="76" s="1"/>
  <c r="Z37" i="76"/>
  <c r="X37" i="76" a="1"/>
  <c r="X37" i="76" s="1"/>
  <c r="AN37" i="76" s="1"/>
  <c r="Z25" i="76"/>
  <c r="AP25" i="76"/>
  <c r="X25" i="76" a="1"/>
  <c r="X25" i="76" s="1"/>
  <c r="AN25" i="76" s="1"/>
  <c r="Y25" i="76" a="1"/>
  <c r="Y25" i="76" s="1"/>
  <c r="AP18" i="76"/>
  <c r="Y18" i="76" a="1"/>
  <c r="Y18" i="76" s="1"/>
  <c r="Z18" i="76"/>
  <c r="X18" i="76" a="1"/>
  <c r="X18" i="76" s="1"/>
  <c r="AN18" i="76" s="1"/>
  <c r="AP207" i="74"/>
  <c r="Y207" i="74" a="1"/>
  <c r="Y207" i="74" s="1"/>
  <c r="Z207" i="74"/>
  <c r="X207" i="74" a="1"/>
  <c r="X207" i="74" s="1"/>
  <c r="AN207" i="74" s="1"/>
  <c r="AP191" i="74"/>
  <c r="Y191" i="74" a="1"/>
  <c r="Y191" i="74" s="1"/>
  <c r="Z191" i="74"/>
  <c r="X191" i="74" a="1"/>
  <c r="X191" i="74" s="1"/>
  <c r="AN191" i="74" s="1"/>
  <c r="AP176" i="74"/>
  <c r="Y176" i="74" a="1"/>
  <c r="Y176" i="74" s="1"/>
  <c r="Z176" i="74"/>
  <c r="X176" i="74" a="1"/>
  <c r="X176" i="74" s="1"/>
  <c r="AN176" i="74" s="1"/>
  <c r="AP164" i="74"/>
  <c r="Y164" i="74" a="1"/>
  <c r="Y164" i="74" s="1"/>
  <c r="Z164" i="74"/>
  <c r="X164" i="74" a="1"/>
  <c r="X164" i="74" s="1"/>
  <c r="AN164" i="74" s="1"/>
  <c r="AP133" i="74"/>
  <c r="Y133" i="74" a="1"/>
  <c r="Y133" i="74" s="1"/>
  <c r="Z133" i="74"/>
  <c r="X133" i="74" a="1"/>
  <c r="X133" i="74" s="1"/>
  <c r="AN133" i="74" s="1"/>
  <c r="AP134" i="74"/>
  <c r="Y134" i="74" a="1"/>
  <c r="Y134" i="74" s="1"/>
  <c r="Z134" i="74"/>
  <c r="X134" i="74" a="1"/>
  <c r="X134" i="74" s="1"/>
  <c r="AN134" i="74" s="1"/>
  <c r="AP103" i="74"/>
  <c r="Y103" i="74" a="1"/>
  <c r="Y103" i="74" s="1"/>
  <c r="Z103" i="74"/>
  <c r="X103" i="74" a="1"/>
  <c r="X103" i="74" s="1"/>
  <c r="AN103" i="74" s="1"/>
  <c r="AP106" i="74"/>
  <c r="Y106" i="74" a="1"/>
  <c r="Y106" i="74" s="1"/>
  <c r="Z106" i="74"/>
  <c r="X106" i="74" a="1"/>
  <c r="X106" i="74" s="1"/>
  <c r="AN106" i="74" s="1"/>
  <c r="AP55" i="74"/>
  <c r="Y55" i="74" a="1"/>
  <c r="Y55" i="74" s="1"/>
  <c r="Z55" i="74"/>
  <c r="X55" i="74" a="1"/>
  <c r="X55" i="74" s="1"/>
  <c r="AN55" i="74" s="1"/>
  <c r="AP61" i="74"/>
  <c r="Y61" i="74" a="1"/>
  <c r="Y61" i="74" s="1"/>
  <c r="Z61" i="74"/>
  <c r="X61" i="74" a="1"/>
  <c r="X61" i="74" s="1"/>
  <c r="AN61" i="74" s="1"/>
  <c r="AP30" i="74"/>
  <c r="Y30" i="74" a="1"/>
  <c r="Y30" i="74" s="1"/>
  <c r="Z30" i="74"/>
  <c r="X30" i="74" a="1"/>
  <c r="X30" i="74" s="1"/>
  <c r="AN30" i="74" s="1"/>
  <c r="AP16" i="74"/>
  <c r="Y16" i="74" a="1"/>
  <c r="Y16" i="74" s="1"/>
  <c r="Z16" i="74"/>
  <c r="X16" i="74" a="1"/>
  <c r="X16" i="74" s="1"/>
  <c r="AN16" i="74" s="1"/>
  <c r="AP11" i="74"/>
  <c r="Y11" i="74" a="1"/>
  <c r="Y11" i="74" s="1"/>
  <c r="Z11" i="74"/>
  <c r="X11" i="74" a="1"/>
  <c r="X11" i="74" s="1"/>
  <c r="AN11" i="74" s="1"/>
  <c r="AP195" i="72"/>
  <c r="Y195" i="72" a="1"/>
  <c r="Y195" i="72" s="1"/>
  <c r="Z195" i="72"/>
  <c r="X195" i="72" a="1"/>
  <c r="X195" i="72" s="1"/>
  <c r="AN195" i="72" s="1"/>
  <c r="AP179" i="72"/>
  <c r="Y179" i="72" a="1"/>
  <c r="Y179" i="72" s="1"/>
  <c r="Z179" i="72"/>
  <c r="X179" i="72" a="1"/>
  <c r="X179" i="72" s="1"/>
  <c r="AN179" i="72" s="1"/>
  <c r="AP158" i="72"/>
  <c r="Y158" i="72" a="1"/>
  <c r="Y158" i="72" s="1"/>
  <c r="Z158" i="72"/>
  <c r="X158" i="72" a="1"/>
  <c r="X158" i="72" s="1"/>
  <c r="AN158" i="72" s="1"/>
  <c r="AP167" i="72"/>
  <c r="Y167" i="72" a="1"/>
  <c r="Y167" i="72" s="1"/>
  <c r="Z167" i="72"/>
  <c r="X167" i="72" a="1"/>
  <c r="X167" i="72" s="1"/>
  <c r="AN167" i="72" s="1"/>
  <c r="AP135" i="72"/>
  <c r="Y135" i="72" a="1"/>
  <c r="Y135" i="72" s="1"/>
  <c r="Z135" i="72"/>
  <c r="X135" i="72" a="1"/>
  <c r="X135" i="72" s="1"/>
  <c r="AN135" i="72" s="1"/>
  <c r="AP138" i="72"/>
  <c r="Y138" i="72" a="1"/>
  <c r="Y138" i="72" s="1"/>
  <c r="Z138" i="72"/>
  <c r="X138" i="72" a="1"/>
  <c r="X138" i="72" s="1"/>
  <c r="AN138" i="72" s="1"/>
  <c r="AP117" i="72"/>
  <c r="Y117" i="72" a="1"/>
  <c r="Y117" i="72" s="1"/>
  <c r="Z117" i="72"/>
  <c r="X117" i="72" a="1"/>
  <c r="X117" i="72" s="1"/>
  <c r="AN117" i="72" s="1"/>
  <c r="AP104" i="72"/>
  <c r="Y104" i="72" a="1"/>
  <c r="Y104" i="72" s="1"/>
  <c r="Z104" i="72"/>
  <c r="X104" i="72" a="1"/>
  <c r="X104" i="72" s="1"/>
  <c r="AN104" i="72" s="1"/>
  <c r="AP74" i="72"/>
  <c r="Y74" i="72" a="1"/>
  <c r="Y74" i="72" s="1"/>
  <c r="Z74" i="72"/>
  <c r="X74" i="72" a="1"/>
  <c r="X74" i="72" s="1"/>
  <c r="AN74" i="72" s="1"/>
  <c r="AP50" i="72"/>
  <c r="Y50" i="72" a="1"/>
  <c r="Y50" i="72" s="1"/>
  <c r="Z50" i="72"/>
  <c r="X50" i="72" a="1"/>
  <c r="X50" i="72" s="1"/>
  <c r="AN50" i="72" s="1"/>
  <c r="AP85" i="72"/>
  <c r="Y85" i="72" a="1"/>
  <c r="Y85" i="72" s="1"/>
  <c r="Z85" i="72"/>
  <c r="X85" i="72" a="1"/>
  <c r="X85" i="72" s="1"/>
  <c r="AN85" i="72" s="1"/>
  <c r="AP45" i="72"/>
  <c r="Y45" i="72" a="1"/>
  <c r="Y45" i="72" s="1"/>
  <c r="Z45" i="72"/>
  <c r="X45" i="72" a="1"/>
  <c r="X45" i="72" s="1"/>
  <c r="AN45" i="72" s="1"/>
  <c r="AP15" i="72"/>
  <c r="Y15" i="72" a="1"/>
  <c r="Y15" i="72" s="1"/>
  <c r="Z15" i="72"/>
  <c r="X15" i="72" a="1"/>
  <c r="X15" i="72" s="1"/>
  <c r="AN15" i="72" s="1"/>
  <c r="AP200" i="70"/>
  <c r="Y200" i="70" a="1"/>
  <c r="Y200" i="70" s="1"/>
  <c r="Z200" i="70"/>
  <c r="X200" i="70" a="1"/>
  <c r="X200" i="70" s="1"/>
  <c r="AN200" i="70" s="1"/>
  <c r="AP185" i="70"/>
  <c r="Y185" i="70" a="1"/>
  <c r="Y185" i="70" s="1"/>
  <c r="Z185" i="70"/>
  <c r="X185" i="70" a="1"/>
  <c r="X185" i="70" s="1"/>
  <c r="AN185" i="70" s="1"/>
  <c r="AP172" i="70"/>
  <c r="Y172" i="70" a="1"/>
  <c r="Y172" i="70" s="1"/>
  <c r="Z172" i="70"/>
  <c r="X172" i="70" a="1"/>
  <c r="X172" i="70" s="1"/>
  <c r="AN172" i="70" s="1"/>
  <c r="AP141" i="70"/>
  <c r="Y141" i="70" a="1"/>
  <c r="Y141" i="70" s="1"/>
  <c r="Z141" i="70"/>
  <c r="X141" i="70" a="1"/>
  <c r="X141" i="70" s="1"/>
  <c r="AN141" i="70" s="1"/>
  <c r="AP140" i="70"/>
  <c r="Y140" i="70" a="1"/>
  <c r="Y140" i="70" s="1"/>
  <c r="Z140" i="70"/>
  <c r="X140" i="70" a="1"/>
  <c r="X140" i="70" s="1"/>
  <c r="AN140" i="70" s="1"/>
  <c r="AP99" i="70"/>
  <c r="Y99" i="70" a="1"/>
  <c r="Y99" i="70" s="1"/>
  <c r="Z99" i="70"/>
  <c r="X99" i="70" a="1"/>
  <c r="X99" i="70" s="1"/>
  <c r="AN99" i="70" s="1"/>
  <c r="AP112" i="70"/>
  <c r="Y112" i="70" a="1"/>
  <c r="Y112" i="70" s="1"/>
  <c r="Z112" i="70"/>
  <c r="X112" i="70" a="1"/>
  <c r="X112" i="70" s="1"/>
  <c r="AN112" i="70" s="1"/>
  <c r="AP51" i="70"/>
  <c r="Y51" i="70" a="1"/>
  <c r="Y51" i="70" s="1"/>
  <c r="Z51" i="70"/>
  <c r="X51" i="70" a="1"/>
  <c r="X51" i="70" s="1"/>
  <c r="AN51" i="70" s="1"/>
  <c r="AP62" i="70"/>
  <c r="Y62" i="70" a="1"/>
  <c r="Y62" i="70" s="1"/>
  <c r="Z62" i="70"/>
  <c r="X62" i="70" a="1"/>
  <c r="X62" i="70" s="1"/>
  <c r="AN62" i="70" s="1"/>
  <c r="AP32" i="70"/>
  <c r="Y32" i="70" a="1"/>
  <c r="Y32" i="70" s="1"/>
  <c r="Z32" i="70"/>
  <c r="X32" i="70" a="1"/>
  <c r="X32" i="70" s="1"/>
  <c r="AN32" i="70" s="1"/>
  <c r="AP21" i="70"/>
  <c r="Y21" i="70" a="1"/>
  <c r="Y21" i="70" s="1"/>
  <c r="Z21" i="70"/>
  <c r="X21" i="70" a="1"/>
  <c r="X21" i="70" s="1"/>
  <c r="AN21" i="70" s="1"/>
  <c r="AP90" i="70"/>
  <c r="Y90" i="70" a="1"/>
  <c r="Y90" i="70" s="1"/>
  <c r="Z90" i="70"/>
  <c r="X90" i="70" a="1"/>
  <c r="X90" i="70" s="1"/>
  <c r="AN90" i="70" s="1"/>
  <c r="AP68" i="70"/>
  <c r="Y68" i="70" a="1"/>
  <c r="Y68" i="70" s="1"/>
  <c r="Z68" i="70"/>
  <c r="X68" i="70" a="1"/>
  <c r="X68" i="70" s="1"/>
  <c r="AN68" i="70" s="1"/>
  <c r="AP67" i="70"/>
  <c r="Y67" i="70" a="1"/>
  <c r="Y67" i="70" s="1"/>
  <c r="Z67" i="70"/>
  <c r="X67" i="70" a="1"/>
  <c r="X67" i="70" s="1"/>
  <c r="AN67" i="70" s="1"/>
  <c r="AP42" i="70"/>
  <c r="Y42" i="70" a="1"/>
  <c r="Y42" i="70" s="1"/>
  <c r="Z42" i="70"/>
  <c r="X42" i="70" a="1"/>
  <c r="X42" i="70" s="1"/>
  <c r="AN42" i="70" s="1"/>
  <c r="AP185" i="74"/>
  <c r="Y185" i="74" a="1"/>
  <c r="Y185" i="74" s="1"/>
  <c r="Z185" i="74"/>
  <c r="X185" i="74" a="1"/>
  <c r="X185" i="74" s="1"/>
  <c r="AN185" i="74" s="1"/>
  <c r="AP171" i="74"/>
  <c r="Y171" i="74" a="1"/>
  <c r="Y171" i="74" s="1"/>
  <c r="Z171" i="74"/>
  <c r="X171" i="74" a="1"/>
  <c r="X171" i="74" s="1"/>
  <c r="AN171" i="74" s="1"/>
  <c r="AP158" i="74"/>
  <c r="Y158" i="74" a="1"/>
  <c r="Y158" i="74" s="1"/>
  <c r="Z158" i="74"/>
  <c r="X158" i="74" a="1"/>
  <c r="X158" i="74" s="1"/>
  <c r="AN158" i="74" s="1"/>
  <c r="AP127" i="74"/>
  <c r="Y127" i="74" a="1"/>
  <c r="Y127" i="74" s="1"/>
  <c r="Z127" i="74"/>
  <c r="X127" i="74" a="1"/>
  <c r="X127" i="74" s="1"/>
  <c r="AN127" i="74" s="1"/>
  <c r="AP128" i="74"/>
  <c r="Y128" i="74" a="1"/>
  <c r="Y128" i="74" s="1"/>
  <c r="Z128" i="74"/>
  <c r="X128" i="74" a="1"/>
  <c r="X128" i="74" s="1"/>
  <c r="AN128" i="74" s="1"/>
  <c r="AP97" i="74"/>
  <c r="Y97" i="74" a="1"/>
  <c r="Y97" i="74" s="1"/>
  <c r="Z97" i="74"/>
  <c r="X97" i="74" a="1"/>
  <c r="X97" i="74" s="1"/>
  <c r="AN97" i="74" s="1"/>
  <c r="AP100" i="74"/>
  <c r="Y100" i="74" a="1"/>
  <c r="Y100" i="74" s="1"/>
  <c r="Z100" i="74"/>
  <c r="X100" i="74" a="1"/>
  <c r="X100" i="74" s="1"/>
  <c r="AN100" i="74" s="1"/>
  <c r="AP49" i="74"/>
  <c r="Y49" i="74" a="1"/>
  <c r="Y49" i="74" s="1"/>
  <c r="Z49" i="74"/>
  <c r="X49" i="74" a="1"/>
  <c r="X49" i="74" s="1"/>
  <c r="AN49" i="74" s="1"/>
  <c r="AP80" i="74"/>
  <c r="Y80" i="74" a="1"/>
  <c r="Y80" i="74" s="1"/>
  <c r="Z80" i="74"/>
  <c r="X80" i="74" a="1"/>
  <c r="X80" i="74" s="1"/>
  <c r="AN80" i="74" s="1"/>
  <c r="AP56" i="74"/>
  <c r="Y56" i="74" a="1"/>
  <c r="Y56" i="74" s="1"/>
  <c r="Z56" i="74"/>
  <c r="X56" i="74" a="1"/>
  <c r="X56" i="74" s="1"/>
  <c r="AN56" i="74" s="1"/>
  <c r="AP24" i="74"/>
  <c r="Y24" i="74" a="1"/>
  <c r="Y24" i="74" s="1"/>
  <c r="Z24" i="74"/>
  <c r="X24" i="74" a="1"/>
  <c r="X24" i="74" s="1"/>
  <c r="AN24" i="74" s="1"/>
  <c r="AP205" i="72"/>
  <c r="Y205" i="72" a="1"/>
  <c r="Y205" i="72" s="1"/>
  <c r="Z205" i="72"/>
  <c r="X205" i="72" a="1"/>
  <c r="X205" i="72" s="1"/>
  <c r="AN205" i="72" s="1"/>
  <c r="AP190" i="72"/>
  <c r="Y190" i="72" a="1"/>
  <c r="Y190" i="72" s="1"/>
  <c r="Z190" i="72"/>
  <c r="X190" i="72" a="1"/>
  <c r="X190" i="72" s="1"/>
  <c r="AN190" i="72" s="1"/>
  <c r="AP161" i="72"/>
  <c r="Y161" i="72" a="1"/>
  <c r="Y161" i="72" s="1"/>
  <c r="Z161" i="72"/>
  <c r="X161" i="72" a="1"/>
  <c r="X161" i="72" s="1"/>
  <c r="AN161" i="72" s="1"/>
  <c r="AP129" i="72"/>
  <c r="Y129" i="72" a="1"/>
  <c r="Y129" i="72" s="1"/>
  <c r="Z129" i="72"/>
  <c r="X129" i="72" a="1"/>
  <c r="X129" i="72" s="1"/>
  <c r="AN129" i="72" s="1"/>
  <c r="AP132" i="72"/>
  <c r="Y132" i="72" a="1"/>
  <c r="Y132" i="72" s="1"/>
  <c r="Z132" i="72"/>
  <c r="X132" i="72" a="1"/>
  <c r="X132" i="72" s="1"/>
  <c r="AN132" i="72" s="1"/>
  <c r="AP111" i="72"/>
  <c r="Y111" i="72" a="1"/>
  <c r="Y111" i="72" s="1"/>
  <c r="Z111" i="72"/>
  <c r="X111" i="72" a="1"/>
  <c r="X111" i="72" s="1"/>
  <c r="AN111" i="72" s="1"/>
  <c r="AP98" i="72"/>
  <c r="Y98" i="72" a="1"/>
  <c r="Y98" i="72" s="1"/>
  <c r="Z98" i="72"/>
  <c r="X98" i="72" a="1"/>
  <c r="X98" i="72" s="1"/>
  <c r="AN98" i="72" s="1"/>
  <c r="Z89" i="72"/>
  <c r="AP89" i="72"/>
  <c r="X89" i="72" a="1"/>
  <c r="X89" i="72" s="1"/>
  <c r="AN89" i="72" s="1"/>
  <c r="Y89" i="72" a="1"/>
  <c r="Y89" i="72" s="1"/>
  <c r="AP69" i="72"/>
  <c r="Y69" i="72" a="1"/>
  <c r="Y69" i="72" s="1"/>
  <c r="Z69" i="72"/>
  <c r="X69" i="72" a="1"/>
  <c r="X69" i="72" s="1"/>
  <c r="AN69" i="72" s="1"/>
  <c r="AP44" i="72"/>
  <c r="Y44" i="72" a="1"/>
  <c r="Y44" i="72" s="1"/>
  <c r="Z44" i="72"/>
  <c r="X44" i="72" a="1"/>
  <c r="X44" i="72" s="1"/>
  <c r="AN44" i="72" s="1"/>
  <c r="AP79" i="72"/>
  <c r="Y79" i="72" a="1"/>
  <c r="Y79" i="72" s="1"/>
  <c r="Z79" i="72"/>
  <c r="X79" i="72" a="1"/>
  <c r="X79" i="72" s="1"/>
  <c r="AN79" i="72" s="1"/>
  <c r="AP39" i="72"/>
  <c r="Y39" i="72" a="1"/>
  <c r="Y39" i="72" s="1"/>
  <c r="Z39" i="72"/>
  <c r="X39" i="72" a="1"/>
  <c r="X39" i="72" s="1"/>
  <c r="AN39" i="72" s="1"/>
  <c r="Z23" i="72"/>
  <c r="AP23" i="72"/>
  <c r="X23" i="72" a="1"/>
  <c r="X23" i="72" s="1"/>
  <c r="AN23" i="72" s="1"/>
  <c r="Y23" i="72" a="1"/>
  <c r="Y23" i="72" s="1"/>
  <c r="AP209" i="70"/>
  <c r="Y209" i="70" a="1"/>
  <c r="Y209" i="70" s="1"/>
  <c r="Z209" i="70"/>
  <c r="X209" i="70" a="1"/>
  <c r="X209" i="70" s="1"/>
  <c r="AN209" i="70" s="1"/>
  <c r="AP194" i="70"/>
  <c r="Y194" i="70" a="1"/>
  <c r="Y194" i="70" s="1"/>
  <c r="Z194" i="70"/>
  <c r="X194" i="70" a="1"/>
  <c r="X194" i="70" s="1"/>
  <c r="AN194" i="70" s="1"/>
  <c r="AP179" i="70"/>
  <c r="Y179" i="70" a="1"/>
  <c r="Y179" i="70" s="1"/>
  <c r="Z179" i="70"/>
  <c r="X179" i="70" a="1"/>
  <c r="X179" i="70" s="1"/>
  <c r="AN179" i="70" s="1"/>
  <c r="AP166" i="70"/>
  <c r="Y166" i="70" a="1"/>
  <c r="Y166" i="70" s="1"/>
  <c r="Z166" i="70"/>
  <c r="X166" i="70" a="1"/>
  <c r="X166" i="70" s="1"/>
  <c r="AN166" i="70" s="1"/>
  <c r="AP135" i="70"/>
  <c r="Y135" i="70" a="1"/>
  <c r="Y135" i="70" s="1"/>
  <c r="Z135" i="70"/>
  <c r="X135" i="70" a="1"/>
  <c r="X135" i="70" s="1"/>
  <c r="AN135" i="70" s="1"/>
  <c r="AP134" i="70"/>
  <c r="Y134" i="70" a="1"/>
  <c r="Y134" i="70" s="1"/>
  <c r="Z134" i="70"/>
  <c r="X134" i="70" a="1"/>
  <c r="X134" i="70" s="1"/>
  <c r="AN134" i="70" s="1"/>
  <c r="AP93" i="70"/>
  <c r="Y93" i="70" a="1"/>
  <c r="Y93" i="70" s="1"/>
  <c r="Z93" i="70"/>
  <c r="X93" i="70" a="1"/>
  <c r="X93" i="70" s="1"/>
  <c r="AN93" i="70" s="1"/>
  <c r="AP179" i="76"/>
  <c r="Y179" i="76" a="1"/>
  <c r="Y179" i="76" s="1"/>
  <c r="Z179" i="76"/>
  <c r="X179" i="76" a="1"/>
  <c r="X179" i="76" s="1"/>
  <c r="AN179" i="76" s="1"/>
  <c r="AP165" i="76"/>
  <c r="Y165" i="76" a="1"/>
  <c r="Y165" i="76" s="1"/>
  <c r="Z165" i="76"/>
  <c r="X165" i="76" a="1"/>
  <c r="X165" i="76" s="1"/>
  <c r="AN165" i="76" s="1"/>
  <c r="AP149" i="76"/>
  <c r="Y149" i="76" a="1"/>
  <c r="Y149" i="76" s="1"/>
  <c r="Z149" i="76"/>
  <c r="X149" i="76" a="1"/>
  <c r="X149" i="76" s="1"/>
  <c r="AN149" i="76" s="1"/>
  <c r="AP150" i="76"/>
  <c r="Y150" i="76" a="1"/>
  <c r="Y150" i="76" s="1"/>
  <c r="Z150" i="76"/>
  <c r="X150" i="76" a="1"/>
  <c r="X150" i="76" s="1"/>
  <c r="AN150" i="76" s="1"/>
  <c r="AP107" i="76"/>
  <c r="Y107" i="76" a="1"/>
  <c r="Y107" i="76" s="1"/>
  <c r="Z107" i="76"/>
  <c r="X107" i="76" a="1"/>
  <c r="X107" i="76" s="1"/>
  <c r="AN107" i="76" s="1"/>
  <c r="AP122" i="76"/>
  <c r="Y122" i="76" a="1"/>
  <c r="Y122" i="76" s="1"/>
  <c r="Z122" i="76"/>
  <c r="X122" i="76" a="1"/>
  <c r="X122" i="76" s="1"/>
  <c r="AN122" i="76" s="1"/>
  <c r="AP90" i="76"/>
  <c r="Y90" i="76" a="1"/>
  <c r="Y90" i="76" s="1"/>
  <c r="Z90" i="76"/>
  <c r="X90" i="76" a="1"/>
  <c r="X90" i="76" s="1"/>
  <c r="AN90" i="76" s="1"/>
  <c r="AP69" i="76"/>
  <c r="Y69" i="76" a="1"/>
  <c r="Y69" i="76" s="1"/>
  <c r="Z69" i="76"/>
  <c r="X69" i="76" a="1"/>
  <c r="X69" i="76" s="1"/>
  <c r="AN69" i="76" s="1"/>
  <c r="AP44" i="76"/>
  <c r="Y44" i="76" a="1"/>
  <c r="Y44" i="76" s="1"/>
  <c r="Z44" i="76"/>
  <c r="X44" i="76" a="1"/>
  <c r="X44" i="76" s="1"/>
  <c r="AN44" i="76" s="1"/>
  <c r="AP68" i="76"/>
  <c r="Y68" i="76" a="1"/>
  <c r="Y68" i="76" s="1"/>
  <c r="Z68" i="76"/>
  <c r="X68" i="76" a="1"/>
  <c r="X68" i="76" s="1"/>
  <c r="AN68" i="76" s="1"/>
  <c r="AP29" i="76"/>
  <c r="Y29" i="76" a="1"/>
  <c r="Y29" i="76" s="1"/>
  <c r="Z29" i="76"/>
  <c r="X29" i="76" a="1"/>
  <c r="X29" i="76" s="1"/>
  <c r="AN29" i="76" s="1"/>
  <c r="AP15" i="76"/>
  <c r="Y15" i="76" a="1"/>
  <c r="Y15" i="76" s="1"/>
  <c r="Z15" i="76"/>
  <c r="X15" i="76" a="1"/>
  <c r="X15" i="76" s="1"/>
  <c r="AN15" i="76" s="1"/>
  <c r="AP206" i="74"/>
  <c r="Y206" i="74" a="1"/>
  <c r="Y206" i="74" s="1"/>
  <c r="Z206" i="74"/>
  <c r="X206" i="74" a="1"/>
  <c r="X206" i="74" s="1"/>
  <c r="AN206" i="74" s="1"/>
  <c r="AP183" i="74"/>
  <c r="Y183" i="74" a="1"/>
  <c r="Y183" i="74" s="1"/>
  <c r="Z183" i="74"/>
  <c r="X183" i="74" a="1"/>
  <c r="X183" i="74" s="1"/>
  <c r="AN183" i="74" s="1"/>
  <c r="AP169" i="74"/>
  <c r="Y169" i="74" a="1"/>
  <c r="Y169" i="74" s="1"/>
  <c r="Z169" i="74"/>
  <c r="X169" i="74" a="1"/>
  <c r="X169" i="74" s="1"/>
  <c r="AN169" i="74" s="1"/>
  <c r="AP156" i="74"/>
  <c r="Y156" i="74" a="1"/>
  <c r="Y156" i="74" s="1"/>
  <c r="Z156" i="74"/>
  <c r="X156" i="74" a="1"/>
  <c r="X156" i="74" s="1"/>
  <c r="AN156" i="74" s="1"/>
  <c r="AP125" i="74"/>
  <c r="Y125" i="74" a="1"/>
  <c r="Y125" i="74" s="1"/>
  <c r="Z125" i="74"/>
  <c r="X125" i="74" a="1"/>
  <c r="X125" i="74" s="1"/>
  <c r="AN125" i="74" s="1"/>
  <c r="AP126" i="74"/>
  <c r="Y126" i="74" a="1"/>
  <c r="Y126" i="74" s="1"/>
  <c r="Z126" i="74"/>
  <c r="X126" i="74" a="1"/>
  <c r="X126" i="74" s="1"/>
  <c r="AN126" i="74" s="1"/>
  <c r="AP95" i="74"/>
  <c r="Y95" i="74" a="1"/>
  <c r="Y95" i="74" s="1"/>
  <c r="Z95" i="74"/>
  <c r="X95" i="74" a="1"/>
  <c r="X95" i="74" s="1"/>
  <c r="AN95" i="74" s="1"/>
  <c r="AP98" i="74"/>
  <c r="Y98" i="74" a="1"/>
  <c r="Y98" i="74" s="1"/>
  <c r="Z98" i="74"/>
  <c r="X98" i="74" a="1"/>
  <c r="X98" i="74" s="1"/>
  <c r="AN98" i="74" s="1"/>
  <c r="AP47" i="74"/>
  <c r="Y47" i="74" a="1"/>
  <c r="Y47" i="74" s="1"/>
  <c r="Z47" i="74"/>
  <c r="X47" i="74" a="1"/>
  <c r="X47" i="74" s="1"/>
  <c r="AN47" i="74" s="1"/>
  <c r="AP78" i="74"/>
  <c r="Y78" i="74" a="1"/>
  <c r="Y78" i="74" s="1"/>
  <c r="Z78" i="74"/>
  <c r="X78" i="74" a="1"/>
  <c r="X78" i="74" s="1"/>
  <c r="AN78" i="74" s="1"/>
  <c r="AP54" i="74"/>
  <c r="Y54" i="74" a="1"/>
  <c r="Y54" i="74" s="1"/>
  <c r="Z54" i="74"/>
  <c r="X54" i="74" a="1"/>
  <c r="X54" i="74" s="1"/>
  <c r="AN54" i="74" s="1"/>
  <c r="AP22" i="74"/>
  <c r="Y22" i="74" a="1"/>
  <c r="Y22" i="74" s="1"/>
  <c r="Z22" i="74"/>
  <c r="X22" i="74" a="1"/>
  <c r="X22" i="74" s="1"/>
  <c r="AN22" i="74" s="1"/>
  <c r="AP203" i="72"/>
  <c r="Y203" i="72" a="1"/>
  <c r="Y203" i="72" s="1"/>
  <c r="Z203" i="72"/>
  <c r="X203" i="72" a="1"/>
  <c r="X203" i="72" s="1"/>
  <c r="AN203" i="72" s="1"/>
  <c r="AP188" i="72"/>
  <c r="Y188" i="72" a="1"/>
  <c r="Y188" i="72" s="1"/>
  <c r="Z188" i="72"/>
  <c r="X188" i="72" a="1"/>
  <c r="X188" i="72" s="1"/>
  <c r="AN188" i="72" s="1"/>
  <c r="AP159" i="72"/>
  <c r="Y159" i="72" a="1"/>
  <c r="Y159" i="72" s="1"/>
  <c r="Z159" i="72"/>
  <c r="X159" i="72" a="1"/>
  <c r="X159" i="72" s="1"/>
  <c r="AN159" i="72" s="1"/>
  <c r="AP127" i="72"/>
  <c r="Y127" i="72" a="1"/>
  <c r="Y127" i="72" s="1"/>
  <c r="Z127" i="72"/>
  <c r="X127" i="72" a="1"/>
  <c r="X127" i="72" s="1"/>
  <c r="AN127" i="72" s="1"/>
  <c r="AP130" i="72"/>
  <c r="Y130" i="72" a="1"/>
  <c r="Y130" i="72" s="1"/>
  <c r="Z130" i="72"/>
  <c r="X130" i="72" a="1"/>
  <c r="X130" i="72" s="1"/>
  <c r="AN130" i="72" s="1"/>
  <c r="AP109" i="72"/>
  <c r="Y109" i="72" a="1"/>
  <c r="Y109" i="72" s="1"/>
  <c r="Z109" i="72"/>
  <c r="X109" i="72" a="1"/>
  <c r="X109" i="72" s="1"/>
  <c r="AN109" i="72" s="1"/>
  <c r="AP96" i="72"/>
  <c r="Y96" i="72" a="1"/>
  <c r="Y96" i="72" s="1"/>
  <c r="Z96" i="72"/>
  <c r="X96" i="72" a="1"/>
  <c r="X96" i="72" s="1"/>
  <c r="AN96" i="72" s="1"/>
  <c r="AP67" i="72"/>
  <c r="Y67" i="72" a="1"/>
  <c r="Y67" i="72" s="1"/>
  <c r="Z67" i="72"/>
  <c r="X67" i="72" a="1"/>
  <c r="X67" i="72" s="1"/>
  <c r="AN67" i="72" s="1"/>
  <c r="AP42" i="72"/>
  <c r="Y42" i="72" a="1"/>
  <c r="Y42" i="72" s="1"/>
  <c r="Z42" i="72"/>
  <c r="X42" i="72" a="1"/>
  <c r="X42" i="72" s="1"/>
  <c r="AN42" i="72" s="1"/>
  <c r="AP77" i="72"/>
  <c r="Y77" i="72" a="1"/>
  <c r="Y77" i="72" s="1"/>
  <c r="Z77" i="72"/>
  <c r="X77" i="72" a="1"/>
  <c r="X77" i="72" s="1"/>
  <c r="AN77" i="72" s="1"/>
  <c r="AP37" i="72"/>
  <c r="Y37" i="72" a="1"/>
  <c r="Y37" i="72" s="1"/>
  <c r="Z37" i="72"/>
  <c r="X37" i="72" a="1"/>
  <c r="X37" i="72" s="1"/>
  <c r="AN37" i="72" s="1"/>
  <c r="AP207" i="70"/>
  <c r="Y207" i="70" a="1"/>
  <c r="Y207" i="70" s="1"/>
  <c r="Z207" i="70"/>
  <c r="X207" i="70" a="1"/>
  <c r="X207" i="70" s="1"/>
  <c r="AN207" i="70" s="1"/>
  <c r="AP192" i="70"/>
  <c r="Y192" i="70" a="1"/>
  <c r="Y192" i="70" s="1"/>
  <c r="Z192" i="70"/>
  <c r="X192" i="70" a="1"/>
  <c r="X192" i="70" s="1"/>
  <c r="AN192" i="70" s="1"/>
  <c r="AP177" i="70"/>
  <c r="Y177" i="70" a="1"/>
  <c r="Y177" i="70" s="1"/>
  <c r="Z177" i="70"/>
  <c r="X177" i="70" a="1"/>
  <c r="X177" i="70" s="1"/>
  <c r="AN177" i="70" s="1"/>
  <c r="AP164" i="70"/>
  <c r="Y164" i="70" a="1"/>
  <c r="Y164" i="70" s="1"/>
  <c r="Z164" i="70"/>
  <c r="X164" i="70" a="1"/>
  <c r="X164" i="70" s="1"/>
  <c r="AN164" i="70" s="1"/>
  <c r="AP133" i="70"/>
  <c r="Y133" i="70" a="1"/>
  <c r="Y133" i="70" s="1"/>
  <c r="Z133" i="70"/>
  <c r="X133" i="70" a="1"/>
  <c r="X133" i="70" s="1"/>
  <c r="AN133" i="70" s="1"/>
  <c r="AP132" i="70"/>
  <c r="Y132" i="70" a="1"/>
  <c r="Y132" i="70" s="1"/>
  <c r="Z132" i="70"/>
  <c r="X132" i="70" a="1"/>
  <c r="X132" i="70" s="1"/>
  <c r="AN132" i="70" s="1"/>
  <c r="AP91" i="70"/>
  <c r="Y91" i="70" a="1"/>
  <c r="Y91" i="70" s="1"/>
  <c r="Z91" i="70"/>
  <c r="X91" i="70" a="1"/>
  <c r="X91" i="70" s="1"/>
  <c r="AN91" i="70" s="1"/>
  <c r="AP104" i="70"/>
  <c r="Y104" i="70" a="1"/>
  <c r="Y104" i="70" s="1"/>
  <c r="Z104" i="70"/>
  <c r="X104" i="70" a="1"/>
  <c r="X104" i="70" s="1"/>
  <c r="AN104" i="70" s="1"/>
  <c r="AP83" i="70"/>
  <c r="Y83" i="70" a="1"/>
  <c r="Y83" i="70" s="1"/>
  <c r="Z83" i="70"/>
  <c r="X83" i="70" a="1"/>
  <c r="X83" i="70" s="1"/>
  <c r="AN83" i="70" s="1"/>
  <c r="AP43" i="70"/>
  <c r="Y43" i="70" a="1"/>
  <c r="Y43" i="70" s="1"/>
  <c r="Z43" i="70"/>
  <c r="X43" i="70" a="1"/>
  <c r="X43" i="70" s="1"/>
  <c r="AN43" i="70" s="1"/>
  <c r="AP80" i="70"/>
  <c r="Y80" i="70" a="1"/>
  <c r="Y80" i="70" s="1"/>
  <c r="Z80" i="70"/>
  <c r="X80" i="70" a="1"/>
  <c r="X80" i="70" s="1"/>
  <c r="AN80" i="70" s="1"/>
  <c r="AP56" i="70"/>
  <c r="Y56" i="70" a="1"/>
  <c r="Y56" i="70" s="1"/>
  <c r="Z56" i="70"/>
  <c r="X56" i="70" a="1"/>
  <c r="X56" i="70" s="1"/>
  <c r="AN56" i="70" s="1"/>
  <c r="AP24" i="70"/>
  <c r="Y24" i="70" a="1"/>
  <c r="Y24" i="70" s="1"/>
  <c r="Z24" i="70"/>
  <c r="X24" i="70" a="1"/>
  <c r="X24" i="70" s="1"/>
  <c r="AN24" i="70" s="1"/>
  <c r="AP13" i="70"/>
  <c r="Y13" i="70" a="1"/>
  <c r="Y13" i="70" s="1"/>
  <c r="Z13" i="70"/>
  <c r="X13" i="70" a="1"/>
  <c r="X13" i="70" s="1"/>
  <c r="AN13" i="70" s="1"/>
  <c r="AP25" i="70"/>
  <c r="Z25" i="70"/>
  <c r="Y25" i="70" a="1"/>
  <c r="Y25" i="70" s="1"/>
  <c r="X25" i="70" a="1"/>
  <c r="X25" i="70" s="1"/>
  <c r="AN25" i="70" s="1"/>
  <c r="AP114" i="70"/>
  <c r="Y114" i="70" a="1"/>
  <c r="Y114" i="70" s="1"/>
  <c r="Z114" i="70"/>
  <c r="X114" i="70" a="1"/>
  <c r="X114" i="70" s="1"/>
  <c r="AN114" i="70" s="1"/>
  <c r="AP53" i="70"/>
  <c r="Y53" i="70" a="1"/>
  <c r="Y53" i="70" s="1"/>
  <c r="Z53" i="70"/>
  <c r="X53" i="70" a="1"/>
  <c r="X53" i="70" s="1"/>
  <c r="AN53" i="70" s="1"/>
  <c r="AP63" i="70"/>
  <c r="Y63" i="70" a="1"/>
  <c r="Y63" i="70" s="1"/>
  <c r="Z63" i="70"/>
  <c r="X63" i="70" a="1"/>
  <c r="X63" i="70" s="1"/>
  <c r="AN63" i="70" s="1"/>
  <c r="AP34" i="70"/>
  <c r="Y34" i="70" a="1"/>
  <c r="Y34" i="70" s="1"/>
  <c r="Z34" i="70"/>
  <c r="X34" i="70" a="1"/>
  <c r="X34" i="70" s="1"/>
  <c r="AN34" i="70" s="1"/>
  <c r="I3" i="54"/>
  <c r="D40" i="3" s="1"/>
  <c r="L40" i="3" s="1"/>
  <c r="S187" i="86" a="1"/>
  <c r="S131" i="86" a="1"/>
  <c r="S121" i="86" a="1"/>
  <c r="S122" i="86" a="1"/>
  <c r="S90" i="86" a="1"/>
  <c r="S70" i="86" a="1"/>
  <c r="S203" i="86" a="1"/>
  <c r="S128" i="86" a="1"/>
  <c r="S102" i="86" a="1"/>
  <c r="S205" i="86" a="1"/>
  <c r="S130" i="86" a="1"/>
  <c r="S133" i="86" a="1"/>
  <c r="S108" i="86" a="1"/>
  <c r="S29" i="86" a="1"/>
  <c r="S204" i="84" a="1"/>
  <c r="S173" i="84" a="1"/>
  <c r="S195" i="86" a="1"/>
  <c r="S93" i="86" a="1"/>
  <c r="S177" i="86" a="1"/>
  <c r="S112" i="86" a="1"/>
  <c r="S186" i="86" a="1"/>
  <c r="S13" i="86" a="1"/>
  <c r="S143" i="84" a="1"/>
  <c r="S111" i="84" a="1"/>
  <c r="S73" i="84" a="1"/>
  <c r="S15" i="86" a="1"/>
  <c r="S192" i="84" a="1"/>
  <c r="S144" i="84" a="1"/>
  <c r="S125" i="84" a="1"/>
  <c r="S100" i="84" a="1"/>
  <c r="S94" i="84" a="1"/>
  <c r="S39" i="84" a="1"/>
  <c r="D10" i="84" a="1"/>
  <c r="S200" i="82" a="1"/>
  <c r="S127" i="82" a="1"/>
  <c r="S42" i="82" a="1"/>
  <c r="S14" i="82" a="1"/>
  <c r="S94" i="86" a="1"/>
  <c r="S56" i="86" a="1"/>
  <c r="S123" i="84" a="1"/>
  <c r="S11" i="86" a="1"/>
  <c r="S178" i="84" a="1"/>
  <c r="S89" i="84" a="1"/>
  <c r="S63" i="84" a="1"/>
  <c r="S196" i="82" a="1"/>
  <c r="S136" i="82" a="1"/>
  <c r="S78" i="82" a="1"/>
  <c r="S194" i="80" a="1"/>
  <c r="S185" i="80" a="1"/>
  <c r="S159" i="80" a="1"/>
  <c r="S144" i="80" a="1"/>
  <c r="S27" i="84" a="1"/>
  <c r="S204" i="82" a="1"/>
  <c r="S188" i="82" a="1"/>
  <c r="S167" i="82" a="1"/>
  <c r="S138" i="82" a="1"/>
  <c r="S92" i="82" a="1"/>
  <c r="S66" i="82" a="1"/>
  <c r="S51" i="82" a="1"/>
  <c r="S208" i="80" a="1"/>
  <c r="S183" i="80" a="1"/>
  <c r="S173" i="80" a="1"/>
  <c r="S141" i="80" a="1"/>
  <c r="S132" i="80" a="1"/>
  <c r="S101" i="80" a="1"/>
  <c r="S45" i="80" a="1"/>
  <c r="S35" i="80" a="1"/>
  <c r="S145" i="78" a="1"/>
  <c r="S115" i="78" a="1"/>
  <c r="S68" i="78" a="1"/>
  <c r="S88" i="78" a="1"/>
  <c r="S62" i="78" a="1"/>
  <c r="S33" i="78" a="1"/>
  <c r="S95" i="80" a="1"/>
  <c r="S39" i="80" a="1"/>
  <c r="S196" i="78" a="1"/>
  <c r="S161" i="78" a="1"/>
  <c r="S146" i="78" a="1"/>
  <c r="S79" i="78" a="1"/>
  <c r="S191" i="86" a="1"/>
  <c r="S44" i="86" a="1"/>
  <c r="S148" i="84" a="1"/>
  <c r="S189" i="82" a="1"/>
  <c r="S87" i="82" a="1"/>
  <c r="S192" i="80" a="1"/>
  <c r="S171" i="82" a="1"/>
  <c r="S96" i="82" a="1"/>
  <c r="S79" i="82" a="1"/>
  <c r="S161" i="80" a="1"/>
  <c r="S55" i="86" a="1"/>
  <c r="S106" i="84" a="1"/>
  <c r="S58" i="84" a="1"/>
  <c r="S128" i="82" a="1"/>
  <c r="S139" i="80" a="1"/>
  <c r="S137" i="82" a="1"/>
  <c r="S145" i="80" a="1"/>
  <c r="S49" i="80" a="1"/>
  <c r="S172" i="78" a="1"/>
  <c r="S140" i="78" a="1"/>
  <c r="S64" i="78" a="1"/>
  <c r="H10" i="78" a="1"/>
  <c r="S115" i="80" a="1"/>
  <c r="S88" i="80" a="1"/>
  <c r="S31" i="80" a="1"/>
  <c r="S178" i="78" a="1"/>
  <c r="S82" i="78" a="1"/>
  <c r="S58" i="78" a="1"/>
  <c r="S27" i="78" a="1"/>
  <c r="S194" i="76" a="1"/>
  <c r="S163" i="76" a="1"/>
  <c r="S147" i="76" a="1"/>
  <c r="S132" i="76" a="1"/>
  <c r="S42" i="76" a="1"/>
  <c r="S204" i="74" a="1"/>
  <c r="S167" i="74" a="1"/>
  <c r="S124" i="74" a="1"/>
  <c r="S96" i="74" a="1"/>
  <c r="S64" i="74" a="1"/>
  <c r="S33" i="74" a="1"/>
  <c r="S185" i="72" a="1"/>
  <c r="S173" i="72" a="1"/>
  <c r="S125" i="72" a="1"/>
  <c r="S128" i="72" a="1"/>
  <c r="S80" i="72" a="1"/>
  <c r="S191" i="70" a="1"/>
  <c r="S147" i="70" a="1"/>
  <c r="S162" i="76" a="1"/>
  <c r="S102" i="76" a="1"/>
  <c r="S56" i="76" a="1"/>
  <c r="S11" i="76" a="1"/>
  <c r="S202" i="74" a="1"/>
  <c r="S180" i="74" a="1"/>
  <c r="S168" i="74" a="1"/>
  <c r="S154" i="74" a="1"/>
  <c r="S107" i="74" a="1"/>
  <c r="S110" i="74" a="1"/>
  <c r="S59" i="74" a="1"/>
  <c r="S29" i="74" a="1"/>
  <c r="S199" i="72" a="1"/>
  <c r="S155" i="72" a="1"/>
  <c r="S123" i="72" a="1"/>
  <c r="S121" i="72" a="1"/>
  <c r="S92" i="72" a="1"/>
  <c r="S65" i="72" a="1"/>
  <c r="S91" i="72" a="1"/>
  <c r="S188" i="70" a="1"/>
  <c r="S128" i="70" a="1"/>
  <c r="S103" i="70" a="1"/>
  <c r="S79" i="70" a="1"/>
  <c r="S39" i="70" a="1"/>
  <c r="S110" i="70" a="1"/>
  <c r="S27" i="70" a="1"/>
  <c r="S12" i="70" a="1"/>
  <c r="S72" i="84" a="1"/>
  <c r="S120" i="82" a="1"/>
  <c r="S137" i="80" a="1"/>
  <c r="S97" i="80" a="1"/>
  <c r="S81" i="80" a="1"/>
  <c r="D10" i="80" a="1"/>
  <c r="S92" i="78" a="1"/>
  <c r="S41" i="78" a="1"/>
  <c r="S28" i="78" a="1"/>
  <c r="S196" i="76" a="1"/>
  <c r="S62" i="80" a="1"/>
  <c r="S17" i="80" a="1"/>
  <c r="S142" i="78" a="1"/>
  <c r="S89" i="78" a="1"/>
  <c r="S12" i="78" a="1"/>
  <c r="S197" i="76" a="1"/>
  <c r="S175" i="76" a="1"/>
  <c r="S143" i="76" a="1"/>
  <c r="S144" i="76" a="1"/>
  <c r="S101" i="76" a="1"/>
  <c r="S78" i="76" a="1"/>
  <c r="S79" i="76" a="1"/>
  <c r="S201" i="74" a="1"/>
  <c r="S151" i="74" a="1"/>
  <c r="S92" i="74" a="1"/>
  <c r="S48" i="74" a="1"/>
  <c r="S182" i="72" a="1"/>
  <c r="S90" i="72" a="1"/>
  <c r="S36" i="72" a="1"/>
  <c r="S171" i="70" a="1"/>
  <c r="S117" i="70" a="1"/>
  <c r="S142" i="76" a="1"/>
  <c r="S114" i="76" a="1"/>
  <c r="S36" i="76" a="1"/>
  <c r="S23" i="76" a="1"/>
  <c r="S174" i="72" a="1"/>
  <c r="S101" i="72" a="1"/>
  <c r="S68" i="72" a="1"/>
  <c r="S184" i="70" a="1"/>
  <c r="S96" i="70" a="1"/>
  <c r="S48" i="70" a="1"/>
  <c r="S45" i="70" a="1"/>
  <c r="S186" i="74" a="1"/>
  <c r="S143" i="74" a="1"/>
  <c r="S113" i="74" a="1"/>
  <c r="S73" i="74" a="1"/>
  <c r="S66" i="74" a="1"/>
  <c r="S23" i="74" a="1"/>
  <c r="S189" i="72" a="1"/>
  <c r="S114" i="72" a="1"/>
  <c r="S29" i="72" a="1"/>
  <c r="S151" i="70" a="1"/>
  <c r="S109" i="70" a="1"/>
  <c r="S60" i="76" a="1"/>
  <c r="S111" i="74" a="1"/>
  <c r="S65" i="74" a="1"/>
  <c r="S19" i="74" a="1"/>
  <c r="S187" i="72" a="1"/>
  <c r="S143" i="72" a="1"/>
  <c r="S112" i="72" a="1"/>
  <c r="S199" i="70" a="1"/>
  <c r="S161" i="70" a="1"/>
  <c r="S148" i="70" a="1"/>
  <c r="S120" i="70" a="1"/>
  <c r="S59" i="70" a="1"/>
  <c r="S40" i="70" a="1"/>
  <c r="S77" i="70" a="1"/>
  <c r="S179" i="86" a="1"/>
  <c r="S156" i="86" a="1"/>
  <c r="S97" i="86" a="1"/>
  <c r="S54" i="86" a="1"/>
  <c r="S188" i="86" a="1"/>
  <c r="S143" i="86" a="1"/>
  <c r="S101" i="86" a="1"/>
  <c r="S67" i="86" a="1"/>
  <c r="S185" i="86" a="1"/>
  <c r="S146" i="86" a="1"/>
  <c r="S189" i="86" a="1"/>
  <c r="S51" i="86" a="1"/>
  <c r="S26" i="86" a="1"/>
  <c r="S18" i="86" a="1"/>
  <c r="S159" i="84" a="1"/>
  <c r="S182" i="86" a="1"/>
  <c r="S142" i="86" a="1"/>
  <c r="S116" i="86" a="1"/>
  <c r="S22" i="86" a="1"/>
  <c r="S177" i="84" a="1"/>
  <c r="S130" i="84" a="1"/>
  <c r="S119" i="84" a="1"/>
  <c r="S87" i="84" a="1"/>
  <c r="S25" i="86" a="1"/>
  <c r="S187" i="84" a="1"/>
  <c r="S155" i="84" a="1"/>
  <c r="S117" i="84" a="1"/>
  <c r="S79" i="84" a="1"/>
  <c r="S80" i="84" a="1"/>
  <c r="S30" i="84" a="1"/>
  <c r="S18" i="84" a="1"/>
  <c r="S182" i="82" a="1"/>
  <c r="S161" i="82" a="1"/>
  <c r="S132" i="82" a="1"/>
  <c r="S102" i="82" a="1"/>
  <c r="S91" i="82" a="1"/>
  <c r="S63" i="82" a="1"/>
  <c r="S25" i="82" a="1"/>
  <c r="S59" i="86" a="1"/>
  <c r="S107" i="84" a="1"/>
  <c r="S33" i="86" a="1"/>
  <c r="S169" i="84" a="1"/>
  <c r="S132" i="84" a="1"/>
  <c r="S105" i="84" a="1"/>
  <c r="S74" i="84" a="1"/>
  <c r="D10" i="82" a="1"/>
  <c r="S195" i="80" a="1"/>
  <c r="S164" i="80" a="1"/>
  <c r="S44" i="84" a="1"/>
  <c r="S59" i="84" a="1"/>
  <c r="S16" i="84" a="1"/>
  <c r="S197" i="82" a="1"/>
  <c r="S159" i="82" a="1"/>
  <c r="S121" i="82" a="1"/>
  <c r="S59" i="82" a="1"/>
  <c r="S188" i="80" a="1"/>
  <c r="S150" i="80" a="1"/>
  <c r="S109" i="80" a="1"/>
  <c r="S114" i="80" a="1"/>
  <c r="S53" i="80" a="1"/>
  <c r="S194" i="78" a="1"/>
  <c r="S160" i="78" a="1"/>
  <c r="S107" i="78" a="1"/>
  <c r="S120" i="78" a="1"/>
  <c r="S77" i="78" a="1"/>
  <c r="S80" i="78" a="1"/>
  <c r="S24" i="78" a="1"/>
  <c r="S23" i="78" a="1"/>
  <c r="S199" i="76" a="1"/>
  <c r="S87" i="80" a="1"/>
  <c r="S71" i="80" a="1"/>
  <c r="S60" i="80" a="1"/>
  <c r="S28" i="80" a="1"/>
  <c r="S197" i="78" a="1"/>
  <c r="S170" i="78" a="1"/>
  <c r="S147" i="78" a="1"/>
  <c r="S117" i="78" a="1"/>
  <c r="S98" i="78" a="1"/>
  <c r="S50" i="86" a="1"/>
  <c r="S151" i="84" a="1"/>
  <c r="S196" i="84" a="1"/>
  <c r="S17" i="84" a="1"/>
  <c r="S61" i="82" a="1"/>
  <c r="S186" i="80" a="1"/>
  <c r="S66" i="84" a="1"/>
  <c r="S187" i="82" a="1"/>
  <c r="S142" i="82" a="1"/>
  <c r="S112" i="82" a="1"/>
  <c r="S84" i="82" a="1"/>
  <c r="S28" i="82" a="1"/>
  <c r="S196" i="80" a="1"/>
  <c r="S152" i="86" a="1"/>
  <c r="S150" i="84" a="1"/>
  <c r="S20" i="86" a="1"/>
  <c r="S149" i="84" a="1"/>
  <c r="S57" i="84" a="1"/>
  <c r="S131" i="82" a="1"/>
  <c r="S207" i="80" a="1"/>
  <c r="S209" i="82" a="1"/>
  <c r="S104" i="82" a="1"/>
  <c r="S29" i="82" a="1"/>
  <c r="S129" i="80" a="1"/>
  <c r="S103" i="78" a="1"/>
  <c r="S73" i="78" a="1"/>
  <c r="S52" i="78" a="1"/>
  <c r="S12" i="80" a="1"/>
  <c r="S177" i="78" a="1"/>
  <c r="S165" i="78" a="1"/>
  <c r="S134" i="78" a="1"/>
  <c r="S83" i="78" a="1"/>
  <c r="S34" i="78" a="1"/>
  <c r="S193" i="76" a="1"/>
  <c r="S172" i="76" a="1"/>
  <c r="S140" i="76" a="1"/>
  <c r="S112" i="76" a="1"/>
  <c r="S50" i="76" a="1"/>
  <c r="S51" i="76" a="1"/>
  <c r="S175" i="74" a="1"/>
  <c r="S101" i="74" a="1"/>
  <c r="S60" i="74" a="1"/>
  <c r="S28" i="74" a="1"/>
  <c r="S209" i="72" a="1"/>
  <c r="S178" i="72" a="1"/>
  <c r="S165" i="72" a="1"/>
  <c r="S133" i="72" a="1"/>
  <c r="S115" i="72" a="1"/>
  <c r="S118" i="72" a="1"/>
  <c r="S32" i="72" a="1"/>
  <c r="S13" i="72" a="1"/>
  <c r="S167" i="70" a="1"/>
  <c r="S113" i="70" a="1"/>
  <c r="S137" i="76" a="1"/>
  <c r="S110" i="76" a="1"/>
  <c r="S73" i="76" a="1"/>
  <c r="S33" i="76" a="1"/>
  <c r="S195" i="74" a="1"/>
  <c r="S188" i="74" a="1"/>
  <c r="S145" i="74" a="1"/>
  <c r="S115" i="74" a="1"/>
  <c r="S82" i="74" a="1"/>
  <c r="S58" i="74" a="1"/>
  <c r="S12" i="74" a="1"/>
  <c r="S198" i="72" a="1"/>
  <c r="S191" i="72" a="1"/>
  <c r="S147" i="72" a="1"/>
  <c r="S150" i="72" a="1"/>
  <c r="S46" i="72" a="1"/>
  <c r="S41" i="72" a="1"/>
  <c r="S33" i="72" a="1"/>
  <c r="S181" i="70" a="1"/>
  <c r="S137" i="70" a="1"/>
  <c r="S136" i="70" a="1"/>
  <c r="S95" i="70" a="1"/>
  <c r="S87" i="70" a="1"/>
  <c r="S47" i="70" a="1"/>
  <c r="S69" i="70" a="1"/>
  <c r="S23" i="70" a="1"/>
  <c r="S102" i="70" a="1"/>
  <c r="S65" i="70" a="1"/>
  <c r="S22" i="70" a="1"/>
  <c r="C10" i="70" a="1"/>
  <c r="S48" i="84" a="1"/>
  <c r="S163" i="82" a="1"/>
  <c r="S71" i="82" a="1"/>
  <c r="S118" i="80" a="1"/>
  <c r="S38" i="80" a="1"/>
  <c r="S148" i="78" a="1"/>
  <c r="S31" i="78" a="1"/>
  <c r="S91" i="80" a="1"/>
  <c r="S126" i="78" a="1"/>
  <c r="S61" i="78" a="1"/>
  <c r="S30" i="78" a="1"/>
  <c r="S13" i="78" a="1"/>
  <c r="S198" i="76" a="1"/>
  <c r="S168" i="76" a="1"/>
  <c r="S136" i="76" a="1"/>
  <c r="S108" i="76" a="1"/>
  <c r="S86" i="76" a="1"/>
  <c r="S46" i="76" a="1"/>
  <c r="S71" i="76" a="1"/>
  <c r="S12" i="76" a="1"/>
  <c r="S166" i="74" a="1"/>
  <c r="S136" i="74" a="1"/>
  <c r="S108" i="74" a="1"/>
  <c r="S32" i="74" a="1"/>
  <c r="S197" i="72" a="1"/>
  <c r="S160" i="72" a="1"/>
  <c r="S119" i="72" a="1"/>
  <c r="S76" i="72" a="1"/>
  <c r="C10" i="72" a="1"/>
  <c r="S17" i="72" a="1"/>
  <c r="S187" i="70" a="1"/>
  <c r="S143" i="70" a="1"/>
  <c r="S173" i="76" a="1"/>
  <c r="S158" i="76" a="1"/>
  <c r="S115" i="76" a="1"/>
  <c r="S77" i="76" a="1"/>
  <c r="S25" i="76" a="1"/>
  <c r="S176" i="74" a="1"/>
  <c r="S103" i="74" a="1"/>
  <c r="S16" i="74" a="1"/>
  <c r="S104" i="72" a="1"/>
  <c r="S172" i="70" a="1"/>
  <c r="S140" i="70" a="1"/>
  <c r="S62" i="70" a="1"/>
  <c r="S68" i="70" a="1"/>
  <c r="S185" i="74" a="1"/>
  <c r="S158" i="74" a="1"/>
  <c r="S128" i="74" a="1"/>
  <c r="S100" i="74" a="1"/>
  <c r="S80" i="74" a="1"/>
  <c r="S24" i="74" a="1"/>
  <c r="C10" i="74" a="1"/>
  <c r="S129" i="72" a="1"/>
  <c r="S98" i="72" a="1"/>
  <c r="S44" i="72" a="1"/>
  <c r="S209" i="70" a="1"/>
  <c r="S69" i="76" a="1"/>
  <c r="S68" i="76" a="1"/>
  <c r="D10" i="76" a="1"/>
  <c r="S95" i="74" a="1"/>
  <c r="S47" i="74" a="1"/>
  <c r="S188" i="72" a="1"/>
  <c r="S127" i="72" a="1"/>
  <c r="S77" i="72" a="1"/>
  <c r="S192" i="70" a="1"/>
  <c r="S132" i="70" a="1"/>
  <c r="S104" i="70" a="1"/>
  <c r="S114" i="70" a="1"/>
  <c r="S63" i="70" a="1"/>
  <c r="S208" i="86" a="1"/>
  <c r="S192" i="86" a="1"/>
  <c r="S160" i="86" a="1"/>
  <c r="S148" i="86" a="1"/>
  <c r="S73" i="86" a="1"/>
  <c r="S61" i="86" a="1"/>
  <c r="S159" i="86" a="1"/>
  <c r="S68" i="86" a="1"/>
  <c r="S174" i="86" a="1"/>
  <c r="S119" i="86" a="1"/>
  <c r="S71" i="86" a="1"/>
  <c r="S193" i="86" a="1"/>
  <c r="S165" i="86" a="1"/>
  <c r="S75" i="86" a="1"/>
  <c r="S64" i="86" a="1"/>
  <c r="D10" i="86" a="1"/>
  <c r="S201" i="84" a="1"/>
  <c r="S174" i="84" a="1"/>
  <c r="S170" i="84" a="1"/>
  <c r="S110" i="86" a="1"/>
  <c r="S169" i="86" a="1"/>
  <c r="S39" i="86" a="1"/>
  <c r="S83" i="86" a="1"/>
  <c r="S190" i="84" a="1"/>
  <c r="S138" i="84" a="1"/>
  <c r="S127" i="84" a="1"/>
  <c r="S98" i="84" a="1"/>
  <c r="S23" i="86" a="1"/>
  <c r="S202" i="84" a="1"/>
  <c r="S179" i="84" a="1"/>
  <c r="S136" i="84" a="1"/>
  <c r="S109" i="84" a="1"/>
  <c r="S65" i="84" a="1"/>
  <c r="S29" i="84" a="1"/>
  <c r="H10" i="84" a="1"/>
  <c r="S190" i="82" a="1"/>
  <c r="S185" i="82" a="1"/>
  <c r="S172" i="82" a="1"/>
  <c r="S124" i="82" a="1"/>
  <c r="S110" i="82" a="1"/>
  <c r="S115" i="82" a="1"/>
  <c r="S67" i="82" a="1"/>
  <c r="S26" i="82" a="1"/>
  <c r="S53" i="82" a="1"/>
  <c r="S153" i="86" a="1"/>
  <c r="S185" i="84" a="1"/>
  <c r="S91" i="84" a="1"/>
  <c r="S172" i="84" a="1"/>
  <c r="S34" i="84" a="1"/>
  <c r="S186" i="82" a="1"/>
  <c r="S139" i="82" a="1"/>
  <c r="S54" i="82" a="1"/>
  <c r="S172" i="80" a="1"/>
  <c r="S76" i="84" a="1"/>
  <c r="S52" i="84" a="1"/>
  <c r="S11" i="84" a="1"/>
  <c r="S170" i="82" a="1"/>
  <c r="S141" i="82" a="1"/>
  <c r="S97" i="82" a="1"/>
  <c r="S56" i="82" a="1"/>
  <c r="S24" i="82" a="1"/>
  <c r="S180" i="80" a="1"/>
  <c r="S125" i="80" a="1"/>
  <c r="S106" i="80" a="1"/>
  <c r="S82" i="80" a="1"/>
  <c r="S58" i="80" a="1"/>
  <c r="S21" i="80" a="1"/>
  <c r="S11" i="80" a="1"/>
  <c r="S180" i="78" a="1"/>
  <c r="S168" i="78" a="1"/>
  <c r="S129" i="78" a="1"/>
  <c r="S99" i="78" a="1"/>
  <c r="S96" i="78" a="1"/>
  <c r="S48" i="78" a="1"/>
  <c r="S206" i="76" a="1"/>
  <c r="S126" i="80" a="1"/>
  <c r="S116" i="80" a="1"/>
  <c r="S85" i="80" a="1"/>
  <c r="S64" i="80" a="1"/>
  <c r="S36" i="80" a="1"/>
  <c r="S23" i="80" a="1"/>
  <c r="S190" i="78" a="1"/>
  <c r="S139" i="78" a="1"/>
  <c r="S130" i="78" a="1"/>
  <c r="S93" i="78" a="1"/>
  <c r="S106" i="78" a="1"/>
  <c r="S126" i="86" a="1"/>
  <c r="S198" i="84" a="1"/>
  <c r="S129" i="84" a="1"/>
  <c r="S19" i="82" a="1"/>
  <c r="S131" i="80" a="1"/>
  <c r="S12" i="84" a="1"/>
  <c r="S158" i="82" a="1"/>
  <c r="S101" i="82" a="1"/>
  <c r="S39" i="82" a="1"/>
  <c r="S16" i="82" a="1"/>
  <c r="S109" i="86" a="1"/>
  <c r="S100" i="86" a="1"/>
  <c r="S28" i="86" a="1"/>
  <c r="S140" i="84" a="1"/>
  <c r="S203" i="82" a="1"/>
  <c r="S98" i="82" a="1"/>
  <c r="S81" i="82" a="1"/>
  <c r="S20" i="84" a="1"/>
  <c r="S166" i="82" a="1"/>
  <c r="S52" i="82" a="1"/>
  <c r="S136" i="80" a="1"/>
  <c r="S110" i="80" a="1"/>
  <c r="S18" i="80" a="1"/>
  <c r="S199" i="78" a="1"/>
  <c r="S149" i="78" a="1"/>
  <c r="S100" i="78" a="1"/>
  <c r="C10" i="78" a="1"/>
  <c r="S59" i="80" a="1"/>
  <c r="S127" i="78" a="1"/>
  <c r="S97" i="78" a="1"/>
  <c r="S42" i="78" a="1"/>
  <c r="S209" i="76" a="1"/>
  <c r="S131" i="76" a="1"/>
  <c r="S105" i="76" a="1"/>
  <c r="S104" i="76" a="1"/>
  <c r="S67" i="76" a="1"/>
  <c r="S26" i="76" a="1"/>
  <c r="S43" i="76" a="1"/>
  <c r="S181" i="74" a="1"/>
  <c r="S155" i="74" a="1"/>
  <c r="S123" i="74" a="1"/>
  <c r="S93" i="74" a="1"/>
  <c r="S85" i="74" a="1"/>
  <c r="S45" i="74" a="1"/>
  <c r="S17" i="74" a="1"/>
  <c r="S186" i="72" a="1"/>
  <c r="S107" i="72" a="1"/>
  <c r="S66" i="72" a="1"/>
  <c r="S40" i="72" a="1"/>
  <c r="S51" i="72" a="1"/>
  <c r="S14" i="72" a="1"/>
  <c r="S205" i="70" a="1"/>
  <c r="S190" i="70" a="1"/>
  <c r="S162" i="70" a="1"/>
  <c r="S130" i="70" a="1"/>
  <c r="S105" i="70" a="1"/>
  <c r="S176" i="76" a="1"/>
  <c r="S145" i="76" a="1"/>
  <c r="S146" i="76" a="1"/>
  <c r="S103" i="76" a="1"/>
  <c r="S80" i="76" a="1"/>
  <c r="S24" i="76" a="1"/>
  <c r="S41" i="76" a="1"/>
  <c r="S153" i="74" a="1"/>
  <c r="S94" i="74" a="1"/>
  <c r="S74" i="74" a="1"/>
  <c r="S50" i="74" a="1"/>
  <c r="S15" i="74" a="1"/>
  <c r="S183" i="72" a="1"/>
  <c r="S142" i="72" a="1"/>
  <c r="S54" i="72" a="1"/>
  <c r="S12" i="72" a="1"/>
  <c r="S203" i="70" a="1"/>
  <c r="S189" i="70" a="1"/>
  <c r="S157" i="70" a="1"/>
  <c r="S129" i="70" a="1"/>
  <c r="S123" i="70" a="1"/>
  <c r="S55" i="70" a="1"/>
  <c r="S52" i="70" a="1"/>
  <c r="S94" i="70" a="1"/>
  <c r="S49" i="70" a="1"/>
  <c r="S61" i="70" a="1"/>
  <c r="S30" i="70" a="1"/>
  <c r="S206" i="80" a="1"/>
  <c r="S36" i="82" a="1"/>
  <c r="S204" i="80" a="1"/>
  <c r="S54" i="80" a="1"/>
  <c r="H10" i="80" a="1"/>
  <c r="S164" i="78" a="1"/>
  <c r="S141" i="78" a="1"/>
  <c r="S111" i="78" a="1"/>
  <c r="S11" i="78" a="1"/>
  <c r="S65" i="78" a="1"/>
  <c r="S38" i="78" a="1"/>
  <c r="S100" i="76" a="1"/>
  <c r="S89" i="74" a="1"/>
  <c r="S72" i="74" a="1"/>
  <c r="S186" i="70" a="1"/>
  <c r="S141" i="76" a="1"/>
  <c r="S122" i="72" a="1"/>
  <c r="S156" i="70" a="1"/>
  <c r="S124" i="70" a="1"/>
  <c r="S85" i="70" a="1"/>
  <c r="S84" i="76" a="1"/>
  <c r="S93" i="72" a="1"/>
  <c r="S25" i="72" a="1"/>
  <c r="S139" i="86" a="1"/>
  <c r="S41" i="86" a="1"/>
  <c r="S65" i="86" a="1"/>
  <c r="S45" i="86" a="1"/>
  <c r="S145" i="86" a="1"/>
  <c r="S150" i="86" a="1"/>
  <c r="S92" i="86" a="1"/>
  <c r="S63" i="86" a="1"/>
  <c r="S203" i="84" a="1"/>
  <c r="S82" i="84" a="1"/>
  <c r="S32" i="86" a="1"/>
  <c r="S152" i="84" a="1"/>
  <c r="S85" i="84" a="1"/>
  <c r="S61" i="84" a="1"/>
  <c r="S21" i="84" a="1"/>
  <c r="S192" i="82" a="1"/>
  <c r="S118" i="82" a="1"/>
  <c r="S17" i="82" a="1"/>
  <c r="S139" i="84" a="1"/>
  <c r="S86" i="84" a="1"/>
  <c r="S202" i="82" a="1"/>
  <c r="S152" i="82" a="1"/>
  <c r="S123" i="82" a="1"/>
  <c r="S95" i="82" a="1"/>
  <c r="S38" i="82" a="1"/>
  <c r="S33" i="82" a="1"/>
  <c r="S177" i="80" a="1"/>
  <c r="S152" i="80" a="1"/>
  <c r="S60" i="84" a="1"/>
  <c r="S19" i="84" a="1"/>
  <c r="S133" i="82" a="1"/>
  <c r="S100" i="82" a="1"/>
  <c r="S32" i="82" a="1"/>
  <c r="S209" i="80" a="1"/>
  <c r="S193" i="80" a="1"/>
  <c r="S165" i="80" a="1"/>
  <c r="S133" i="80" a="1"/>
  <c r="S34" i="80" a="1"/>
  <c r="S19" i="80" a="1"/>
  <c r="S187" i="78" a="1"/>
  <c r="S128" i="78" a="1"/>
  <c r="S119" i="80" a="1"/>
  <c r="S92" i="80" a="1"/>
  <c r="S13" i="80" a="1"/>
  <c r="S181" i="78" a="1"/>
  <c r="S164" i="86" a="1"/>
  <c r="S19" i="86" a="1"/>
  <c r="S157" i="82" a="1"/>
  <c r="S119" i="82" a="1"/>
  <c r="S147" i="80" a="1"/>
  <c r="S15" i="84" a="1"/>
  <c r="S193" i="82" a="1"/>
  <c r="S77" i="84" a="1"/>
  <c r="S13" i="82" a="1"/>
  <c r="S134" i="82" a="1"/>
  <c r="S94" i="80" a="1"/>
  <c r="S70" i="80" a="1"/>
  <c r="S29" i="80" a="1"/>
  <c r="S184" i="78" a="1"/>
  <c r="S133" i="78" a="1"/>
  <c r="S124" i="78" a="1"/>
  <c r="S83" i="80" a="1"/>
  <c r="S80" i="80" a="1"/>
  <c r="S24" i="80" a="1"/>
  <c r="S94" i="78" a="1"/>
  <c r="S74" i="78" a="1"/>
  <c r="S50" i="78" a="1"/>
  <c r="S189" i="74" a="1"/>
  <c r="S148" i="74" a="1"/>
  <c r="S117" i="74" a="1"/>
  <c r="S69" i="74" a="1"/>
  <c r="S172" i="72" a="1"/>
  <c r="S22" i="72" a="1"/>
  <c r="S182" i="70" a="1"/>
  <c r="S138" i="70" a="1"/>
  <c r="S32" i="76" a="1"/>
  <c r="S14" i="76" a="1"/>
  <c r="S157" i="74" a="1"/>
  <c r="S146" i="74" a="1"/>
  <c r="S118" i="74" a="1"/>
  <c r="S75" i="74" a="1"/>
  <c r="S35" i="74" a="1"/>
  <c r="S86" i="72" a="1"/>
  <c r="S61" i="72" a="1"/>
  <c r="S57" i="72" a="1"/>
  <c r="S44" i="70" a="1"/>
  <c r="S20" i="70" a="1"/>
  <c r="S201" i="82" a="1"/>
  <c r="S154" i="80" a="1"/>
  <c r="S108" i="78" a="1"/>
  <c r="S69" i="78" a="1"/>
  <c r="S18" i="78" a="1"/>
  <c r="S72" i="80" a="1"/>
  <c r="S33" i="80" a="1"/>
  <c r="S186" i="78" a="1"/>
  <c r="S135" i="78" a="1"/>
  <c r="S35" i="78" a="1"/>
  <c r="S31" i="76" a="1"/>
  <c r="S13" i="74" a="1"/>
  <c r="S47" i="72" a="1"/>
  <c r="S76" i="76" a="1"/>
  <c r="S191" i="74" a="1"/>
  <c r="S167" i="72" a="1"/>
  <c r="S138" i="72" a="1"/>
  <c r="S200" i="70" a="1"/>
  <c r="S90" i="70" a="1"/>
  <c r="S161" i="72" a="1"/>
  <c r="S23" i="72" a="1"/>
  <c r="S166" i="70" a="1"/>
  <c r="S134" i="70" a="1"/>
  <c r="S179" i="76" a="1"/>
  <c r="S149" i="76" a="1"/>
  <c r="S107" i="76" a="1"/>
  <c r="S90" i="76" a="1"/>
  <c r="S67" i="72" a="1"/>
  <c r="S207" i="70" a="1"/>
  <c r="S24" i="70" a="1"/>
  <c r="S25" i="70" a="1"/>
  <c r="C10" i="80" a="1"/>
  <c r="S107" i="80" a="1"/>
  <c r="S201" i="78" a="1"/>
  <c r="S174" i="78" a="1"/>
  <c r="S51" i="78" a="1"/>
  <c r="S189" i="76" a="1"/>
  <c r="S65" i="76" a="1"/>
  <c r="S55" i="76" a="1"/>
  <c r="S27" i="76" a="1"/>
  <c r="S194" i="74" a="1"/>
  <c r="S25" i="74" a="1"/>
  <c r="S156" i="72" a="1"/>
  <c r="S158" i="70" a="1"/>
  <c r="S199" i="74" a="1"/>
  <c r="S161" i="74" a="1"/>
  <c r="S150" i="74" a="1"/>
  <c r="S87" i="74" a="1"/>
  <c r="S79" i="74" a="1"/>
  <c r="S70" i="74" a="1"/>
  <c r="S21" i="74" a="1"/>
  <c r="S120" i="72" a="1"/>
  <c r="S31" i="70" a="1"/>
  <c r="S82" i="70" a="1"/>
  <c r="S26" i="70" a="1"/>
  <c r="S145" i="72" a="1"/>
  <c r="S84" i="72" a="1"/>
  <c r="S28" i="72" a="1"/>
  <c r="S201" i="70" a="1"/>
  <c r="S180" i="76" a="1"/>
  <c r="S133" i="76" a="1"/>
  <c r="S123" i="76" a="1"/>
  <c r="S28" i="76" a="1"/>
  <c r="S45" i="76" a="1"/>
  <c r="S184" i="74" a="1"/>
  <c r="S141" i="74" a="1"/>
  <c r="S82" i="72" a="1"/>
  <c r="S26" i="72" a="1"/>
  <c r="S50" i="70" a="1"/>
  <c r="S184" i="86" a="1"/>
  <c r="S171" i="86" a="1"/>
  <c r="S114" i="86" a="1"/>
  <c r="S81" i="86" a="1"/>
  <c r="S118" i="86" a="1"/>
  <c r="S190" i="86" a="1"/>
  <c r="S120" i="86" a="1"/>
  <c r="S162" i="86" a="1"/>
  <c r="S17" i="86" a="1"/>
  <c r="S194" i="84" a="1"/>
  <c r="S146" i="84" a="1"/>
  <c r="S135" i="86" a="1"/>
  <c r="S79" i="86" a="1"/>
  <c r="S43" i="86" a="1"/>
  <c r="S88" i="84" a="1"/>
  <c r="S165" i="84" a="1"/>
  <c r="S207" i="82" a="1"/>
  <c r="S50" i="82" a="1"/>
  <c r="S85" i="82" a="1"/>
  <c r="S45" i="82" a="1"/>
  <c r="S30" i="86" a="1"/>
  <c r="S12" i="86" a="1"/>
  <c r="S186" i="84" a="1"/>
  <c r="H10" i="82" a="1"/>
  <c r="S162" i="82" a="1"/>
  <c r="S130" i="82" a="1"/>
  <c r="S89" i="82" a="1"/>
  <c r="S43" i="82" a="1"/>
  <c r="S15" i="82" a="1"/>
  <c r="S98" i="80" a="1"/>
  <c r="S63" i="80" a="1"/>
  <c r="S159" i="78" a="1"/>
  <c r="S66" i="78" a="1"/>
  <c r="S191" i="76" a="1"/>
  <c r="S25" i="80" a="1"/>
  <c r="S101" i="78" a="1"/>
  <c r="S71" i="78" a="1"/>
  <c r="S126" i="84" a="1"/>
  <c r="S161" i="84" a="1"/>
  <c r="S124" i="84" a="1"/>
  <c r="S33" i="84" a="1"/>
  <c r="S40" i="84" a="1"/>
  <c r="S187" i="80" a="1"/>
  <c r="S153" i="84" a="1"/>
  <c r="S199" i="80" a="1"/>
  <c r="S203" i="76" a="1"/>
  <c r="S130" i="80" a="1"/>
  <c r="S185" i="76" a="1"/>
  <c r="S155" i="76" a="1"/>
  <c r="S113" i="76" a="1"/>
  <c r="S74" i="76" a="1"/>
  <c r="S35" i="76" a="1"/>
  <c r="S16" i="76" a="1"/>
  <c r="S104" i="74" a="1"/>
  <c r="S77" i="74" a="1"/>
  <c r="S42" i="74" a="1"/>
  <c r="S153" i="82" a="1"/>
  <c r="S105" i="78" a="1"/>
  <c r="S181" i="76" a="1"/>
  <c r="S151" i="76" a="1"/>
  <c r="S109" i="76" a="1"/>
  <c r="S70" i="76" a="1"/>
  <c r="S137" i="72" a="1"/>
  <c r="S164" i="74" a="1"/>
  <c r="S132" i="72" a="1"/>
  <c r="S177" i="70" a="1"/>
  <c r="S103" i="82" a="1"/>
  <c r="S184" i="82" a="1"/>
  <c r="S159" i="74" a="1"/>
  <c r="S147" i="74" a="1"/>
  <c r="S102" i="72" a="1"/>
  <c r="S72" i="72" a="1"/>
  <c r="S83" i="72" a="1"/>
  <c r="S43" i="72" a="1"/>
  <c r="S155" i="70" a="1"/>
  <c r="S97" i="70" a="1"/>
  <c r="S184" i="76" a="1"/>
  <c r="S170" i="76" a="1"/>
  <c r="S138" i="76" a="1"/>
  <c r="S94" i="76" a="1"/>
  <c r="S72" i="76" a="1"/>
  <c r="S176" i="72" a="1"/>
  <c r="S134" i="72" a="1"/>
  <c r="S97" i="72" a="1"/>
  <c r="S11" i="72" a="1"/>
  <c r="S196" i="70" a="1"/>
  <c r="S168" i="70" a="1"/>
  <c r="S17" i="70" a="1"/>
  <c r="S89" i="70" a="1"/>
  <c r="S57" i="70" a="1"/>
  <c r="S54" i="70" a="1"/>
  <c r="S86" i="80" a="1"/>
  <c r="S27" i="80" a="1"/>
  <c r="S191" i="78" a="1"/>
  <c r="S208" i="74" a="1"/>
  <c r="S57" i="74" a="1"/>
  <c r="S106" i="74" a="1"/>
  <c r="S61" i="74" a="1"/>
  <c r="S195" i="72" a="1"/>
  <c r="S74" i="72" a="1"/>
  <c r="S85" i="72" a="1"/>
  <c r="S99" i="70" a="1"/>
  <c r="S32" i="70" a="1"/>
  <c r="S79" i="72" a="1"/>
  <c r="S206" i="74" a="1"/>
  <c r="S169" i="74" a="1"/>
  <c r="S125" i="74" a="1"/>
  <c r="S54" i="74" a="1"/>
  <c r="S130" i="72" a="1"/>
  <c r="S83" i="70" a="1"/>
  <c r="S80" i="70" a="1"/>
  <c r="S133" i="84" a="1"/>
  <c r="S73" i="82" a="1"/>
  <c r="S135" i="80" a="1"/>
  <c r="S69" i="84" a="1"/>
  <c r="S51" i="84" a="1"/>
  <c r="S175" i="82" a="1"/>
  <c r="S48" i="82" a="1"/>
  <c r="S200" i="80" a="1"/>
  <c r="S149" i="80" a="1"/>
  <c r="S203" i="78" a="1"/>
  <c r="S37" i="78" a="1"/>
  <c r="S69" i="80" a="1"/>
  <c r="S138" i="78" a="1"/>
  <c r="S47" i="84" a="1"/>
  <c r="S147" i="82" a="1"/>
  <c r="S28" i="84" a="1"/>
  <c r="S75" i="84" a="1"/>
  <c r="S169" i="80" a="1"/>
  <c r="S73" i="80" a="1"/>
  <c r="S176" i="78" a="1"/>
  <c r="S104" i="80" a="1"/>
  <c r="S56" i="80" a="1"/>
  <c r="S86" i="78" a="1"/>
  <c r="S197" i="74" a="1"/>
  <c r="S132" i="74" a="1"/>
  <c r="S136" i="72" a="1"/>
  <c r="S183" i="70" a="1"/>
  <c r="S89" i="76" a="1"/>
  <c r="S130" i="74" a="1"/>
  <c r="S51" i="74" a="1"/>
  <c r="S70" i="72" a="1"/>
  <c r="S20" i="72" a="1"/>
  <c r="S64" i="82" a="1"/>
  <c r="S57" i="78" a="1"/>
  <c r="S75" i="80" a="1"/>
  <c r="S208" i="78" a="1"/>
  <c r="S87" i="76" a="1"/>
  <c r="S87" i="72" a="1"/>
  <c r="S52" i="76" a="1"/>
  <c r="S135" i="72" a="1"/>
  <c r="S185" i="70" a="1"/>
  <c r="S69" i="72" a="1"/>
  <c r="S179" i="70" a="1"/>
  <c r="S93" i="70" a="1"/>
  <c r="S150" i="76" a="1"/>
  <c r="H10" i="76" a="1"/>
  <c r="S39" i="76" a="1"/>
  <c r="S153" i="72" a="1"/>
  <c r="S188" i="76" a="1"/>
  <c r="S149" i="74" a="1"/>
  <c r="S90" i="74" a="1"/>
  <c r="S46" i="74" a="1"/>
  <c r="S75" i="70" a="1"/>
  <c r="S58" i="70" a="1"/>
  <c r="S168" i="72" a="1"/>
  <c r="S60" i="72" a="1"/>
  <c r="S178" i="70" a="1"/>
  <c r="S91" i="76" a="1"/>
  <c r="S200" i="74" a="1"/>
  <c r="S166" i="72" a="1"/>
  <c r="S35" i="70" a="1"/>
  <c r="S140" i="86" a="1"/>
  <c r="S204" i="86" a="1"/>
  <c r="S103" i="86" a="1"/>
  <c r="S72" i="86" a="1"/>
  <c r="S162" i="84" a="1"/>
  <c r="S137" i="86" a="1"/>
  <c r="S171" i="84" a="1"/>
  <c r="S164" i="82" a="1"/>
  <c r="S68" i="82" a="1"/>
  <c r="S96" i="84" a="1"/>
  <c r="S50" i="84" a="1"/>
  <c r="S105" i="82" a="1"/>
  <c r="S23" i="82" a="1"/>
  <c r="S74" i="80" a="1"/>
  <c r="S56" i="78" a="1"/>
  <c r="S131" i="78" a="1"/>
  <c r="S166" i="86" a="1"/>
  <c r="S147" i="84" a="1"/>
  <c r="S184" i="80" a="1"/>
  <c r="S183" i="84" a="1"/>
  <c r="S187" i="76" a="1"/>
  <c r="S139" i="76" a="1"/>
  <c r="S34" i="76" a="1"/>
  <c r="S120" i="74" a="1"/>
  <c r="S53" i="74" a="1"/>
  <c r="S202" i="76" a="1"/>
  <c r="S118" i="78" a="1"/>
  <c r="S182" i="76" a="1"/>
  <c r="S93" i="76" a="1"/>
  <c r="D10" i="72" a="1"/>
  <c r="S162" i="74" a="1"/>
  <c r="S88" i="72" a="1"/>
  <c r="S170" i="70" a="1"/>
  <c r="S183" i="76" a="1"/>
  <c r="S111" i="76" a="1"/>
  <c r="S62" i="76" a="1"/>
  <c r="S113" i="72" a="1"/>
  <c r="S116" i="72" a="1"/>
  <c r="S108" i="70" a="1"/>
  <c r="S81" i="70" a="1"/>
  <c r="S23" i="84" a="1"/>
  <c r="S198" i="78" a="1"/>
  <c r="S193" i="74" a="1"/>
  <c r="S11" i="74" a="1"/>
  <c r="S50" i="72" a="1"/>
  <c r="S112" i="70" a="1"/>
  <c r="S183" i="74" a="1"/>
  <c r="S156" i="74" a="1"/>
  <c r="S22" i="74" a="1"/>
  <c r="S43" i="70" a="1"/>
  <c r="S207" i="86" a="1"/>
  <c r="S163" i="86" a="1"/>
  <c r="S132" i="86" a="1"/>
  <c r="S105" i="86" a="1"/>
  <c r="S106" i="86" a="1"/>
  <c r="S86" i="86" a="1"/>
  <c r="S46" i="86" a="1"/>
  <c r="S127" i="86" a="1"/>
  <c r="S117" i="86" a="1"/>
  <c r="S82" i="86" a="1"/>
  <c r="S161" i="86" a="1"/>
  <c r="S87" i="86" a="1"/>
  <c r="S134" i="86" a="1"/>
  <c r="S35" i="86" a="1"/>
  <c r="H10" i="86" a="1"/>
  <c r="S184" i="84" a="1"/>
  <c r="S154" i="84" a="1"/>
  <c r="S167" i="86" a="1"/>
  <c r="S37" i="86" a="1"/>
  <c r="S138" i="86" a="1"/>
  <c r="S202" i="86" a="1"/>
  <c r="S66" i="86" a="1"/>
  <c r="S195" i="84" a="1"/>
  <c r="S122" i="84" a="1"/>
  <c r="S95" i="84" a="1"/>
  <c r="S40" i="86" a="1"/>
  <c r="S16" i="86" a="1"/>
  <c r="S180" i="84" a="1"/>
  <c r="S120" i="84" a="1"/>
  <c r="S93" i="84" a="1"/>
  <c r="S71" i="84" a="1"/>
  <c r="S54" i="84" a="1"/>
  <c r="S13" i="84" a="1"/>
  <c r="C10" i="84" a="1"/>
  <c r="S156" i="82" a="1"/>
  <c r="S99" i="82" a="1"/>
  <c r="S37" i="82" a="1"/>
  <c r="S151" i="86" a="1"/>
  <c r="S96" i="86" a="1"/>
  <c r="S166" i="84" a="1"/>
  <c r="S36" i="86" a="1"/>
  <c r="S191" i="84" a="1"/>
  <c r="S116" i="84" a="1"/>
  <c r="S83" i="84" a="1"/>
  <c r="S31" i="84" a="1"/>
  <c r="S181" i="82" a="1"/>
  <c r="S106" i="82" a="1"/>
  <c r="S22" i="82" a="1"/>
  <c r="S182" i="80" a="1"/>
  <c r="S178" i="80" a="1"/>
  <c r="S143" i="80" a="1"/>
  <c r="S36" i="84" a="1"/>
  <c r="S53" i="84" a="1"/>
  <c r="S198" i="82" a="1"/>
  <c r="S183" i="82" a="1"/>
  <c r="S154" i="82" a="1"/>
  <c r="S125" i="82" a="1"/>
  <c r="S113" i="82" a="1"/>
  <c r="S75" i="82" a="1"/>
  <c r="S35" i="82" a="1"/>
  <c r="S201" i="80" a="1"/>
  <c r="S176" i="80" a="1"/>
  <c r="S157" i="80" a="1"/>
  <c r="S142" i="80" a="1"/>
  <c r="S117" i="80" a="1"/>
  <c r="S90" i="80" a="1"/>
  <c r="S42" i="80" a="1"/>
  <c r="S202" i="78" a="1"/>
  <c r="S152" i="78" a="1"/>
  <c r="S123" i="78" a="1"/>
  <c r="S45" i="78" a="1"/>
  <c r="S72" i="78" a="1"/>
  <c r="S32" i="78" a="1"/>
  <c r="S22" i="78" a="1"/>
  <c r="S55" i="80" a="1"/>
  <c r="S76" i="80" a="1"/>
  <c r="S162" i="78" a="1"/>
  <c r="S155" i="78" a="1"/>
  <c r="S90" i="78" a="1"/>
  <c r="S55" i="78" a="1"/>
  <c r="S131" i="84" a="1"/>
  <c r="S31" i="86" a="1"/>
  <c r="S67" i="84" a="1"/>
  <c r="S144" i="82" a="1"/>
  <c r="S30" i="82" a="1"/>
  <c r="S176" i="82" a="1"/>
  <c r="S126" i="82" a="1"/>
  <c r="S69" i="82" a="1"/>
  <c r="S205" i="80" a="1"/>
  <c r="S53" i="86" a="1"/>
  <c r="S142" i="84" a="1"/>
  <c r="S113" i="84" a="1"/>
  <c r="S173" i="82" a="1"/>
  <c r="S181" i="80" a="1"/>
  <c r="S32" i="84" a="1"/>
  <c r="S179" i="80" a="1"/>
  <c r="S146" i="80" a="1"/>
  <c r="S61" i="80" a="1"/>
  <c r="S171" i="78" a="1"/>
  <c r="S49" i="78" a="1"/>
  <c r="S36" i="78" a="1"/>
  <c r="S19" i="78" a="1"/>
  <c r="S120" i="80" a="1"/>
  <c r="S66" i="80" a="1"/>
  <c r="S200" i="78" a="1"/>
  <c r="S110" i="78" a="1"/>
  <c r="S67" i="78" a="1"/>
  <c r="S26" i="78" a="1"/>
  <c r="S201" i="76" a="1"/>
  <c r="S177" i="76" a="1"/>
  <c r="S164" i="76" a="1"/>
  <c r="S148" i="76" a="1"/>
  <c r="S125" i="76" a="1"/>
  <c r="S83" i="76" a="1"/>
  <c r="S198" i="74" a="1"/>
  <c r="S170" i="74" a="1"/>
  <c r="S109" i="74" a="1"/>
  <c r="S76" i="74" a="1"/>
  <c r="S52" i="74" a="1"/>
  <c r="S208" i="72" a="1"/>
  <c r="S164" i="72" a="1"/>
  <c r="S157" i="72" a="1"/>
  <c r="S144" i="72" a="1"/>
  <c r="S110" i="72" a="1"/>
  <c r="S24" i="72" a="1"/>
  <c r="S175" i="70" a="1"/>
  <c r="S131" i="70" a="1"/>
  <c r="S130" i="76" a="1"/>
  <c r="S66" i="76" a="1"/>
  <c r="S81" i="76" a="1"/>
  <c r="S22" i="76" a="1"/>
  <c r="S196" i="74" a="1"/>
  <c r="S165" i="74" a="1"/>
  <c r="S137" i="74" a="1"/>
  <c r="S138" i="74" a="1"/>
  <c r="S91" i="74" a="1"/>
  <c r="S83" i="74" a="1"/>
  <c r="S34" i="74" a="1"/>
  <c r="S206" i="72" a="1"/>
  <c r="S162" i="72" a="1"/>
  <c r="S139" i="72" a="1"/>
  <c r="S126" i="72" a="1"/>
  <c r="S108" i="72" a="1"/>
  <c r="S78" i="72" a="1"/>
  <c r="S38" i="72" a="1"/>
  <c r="S73" i="72" a="1"/>
  <c r="S160" i="70" a="1"/>
  <c r="S119" i="70" a="1"/>
  <c r="S116" i="70" a="1"/>
  <c r="S76" i="70" a="1"/>
  <c r="S18" i="70" a="1"/>
  <c r="S86" i="70" a="1"/>
  <c r="S19" i="70" a="1"/>
  <c r="S156" i="80" a="1"/>
  <c r="S150" i="82" a="1"/>
  <c r="S93" i="82" a="1"/>
  <c r="S128" i="80" a="1"/>
  <c r="S102" i="80" a="1"/>
  <c r="S78" i="80" a="1"/>
  <c r="S207" i="78" a="1"/>
  <c r="S81" i="78" a="1"/>
  <c r="S84" i="78" a="1"/>
  <c r="S25" i="78" a="1"/>
  <c r="S51" i="80" a="1"/>
  <c r="S32" i="80" a="1"/>
  <c r="S173" i="78" a="1"/>
  <c r="S121" i="78" a="1"/>
  <c r="S78" i="78" a="1"/>
  <c r="S205" i="76" a="1"/>
  <c r="S190" i="76" a="1"/>
  <c r="S159" i="76" a="1"/>
  <c r="S127" i="76" a="1"/>
  <c r="S117" i="76" a="1"/>
  <c r="S116" i="76" a="1"/>
  <c r="S38" i="76" a="1"/>
  <c r="S209" i="74" a="1"/>
  <c r="S177" i="74" a="1"/>
  <c r="S121" i="74" a="1"/>
  <c r="S81" i="74" a="1"/>
  <c r="S204" i="72" a="1"/>
  <c r="S124" i="72" a="1"/>
  <c r="S64" i="72" a="1"/>
  <c r="S208" i="70" a="1"/>
  <c r="S127" i="70" a="1"/>
  <c r="S174" i="76" a="1"/>
  <c r="S99" i="76" a="1"/>
  <c r="S64" i="76" a="1"/>
  <c r="S53" i="76" a="1"/>
  <c r="S202" i="72" a="1"/>
  <c r="S154" i="72" a="1"/>
  <c r="S63" i="72" a="1"/>
  <c r="S206" i="70" a="1"/>
  <c r="S169" i="70" a="1"/>
  <c r="S72" i="70" a="1"/>
  <c r="S106" i="70" a="1"/>
  <c r="S15" i="70" a="1"/>
  <c r="S174" i="74" a="1"/>
  <c r="S144" i="74" a="1"/>
  <c r="S116" i="74" a="1"/>
  <c r="S86" i="74" a="1"/>
  <c r="S40" i="74" a="1"/>
  <c r="S196" i="72" a="1"/>
  <c r="S95" i="72" a="1"/>
  <c r="S18" i="72" a="1"/>
  <c r="S163" i="70" a="1"/>
  <c r="S150" i="70" a="1"/>
  <c r="S106" i="76" a="1"/>
  <c r="S142" i="74" a="1"/>
  <c r="S114" i="74" a="1"/>
  <c r="S38" i="74" a="1"/>
  <c r="S194" i="72" a="1"/>
  <c r="S175" i="72" a="1"/>
  <c r="S146" i="72" a="1"/>
  <c r="S53" i="72" a="1"/>
  <c r="S176" i="70" a="1"/>
  <c r="S149" i="70" a="1"/>
  <c r="S107" i="70" a="1"/>
  <c r="S88" i="70" a="1"/>
  <c r="S66" i="70" a="1"/>
  <c r="S98" i="70" a="1"/>
  <c r="S16" i="70" a="1"/>
  <c r="S155" i="86" a="1"/>
  <c r="S124" i="86" a="1"/>
  <c r="S57" i="86" a="1"/>
  <c r="S194" i="86" a="1"/>
  <c r="S175" i="86" a="1"/>
  <c r="S144" i="86" a="1"/>
  <c r="S85" i="86" a="1"/>
  <c r="S206" i="86" a="1"/>
  <c r="S158" i="86" a="1"/>
  <c r="S47" i="86" a="1"/>
  <c r="S149" i="86" a="1"/>
  <c r="S48" i="86" a="1"/>
  <c r="S27" i="86" a="1"/>
  <c r="S181" i="84" a="1"/>
  <c r="S77" i="86" a="1"/>
  <c r="S181" i="86" a="1"/>
  <c r="S99" i="86" a="1"/>
  <c r="S76" i="86" a="1"/>
  <c r="S14" i="86" a="1"/>
  <c r="S158" i="84" a="1"/>
  <c r="S114" i="84" a="1"/>
  <c r="S103" i="84" a="1"/>
  <c r="S81" i="84" a="1"/>
  <c r="S206" i="84" a="1"/>
  <c r="S168" i="84" a="1"/>
  <c r="S157" i="84" a="1"/>
  <c r="S101" i="84" a="1"/>
  <c r="S110" i="84" a="1"/>
  <c r="S70" i="84" a="1"/>
  <c r="S55" i="84" a="1"/>
  <c r="S199" i="82" a="1"/>
  <c r="S177" i="82" a="1"/>
  <c r="S148" i="82" a="1"/>
  <c r="S151" i="82" a="1"/>
  <c r="S86" i="82" a="1"/>
  <c r="S74" i="82" a="1"/>
  <c r="S27" i="82" a="1"/>
  <c r="S125" i="86" a="1"/>
  <c r="S134" i="84" a="1"/>
  <c r="S90" i="84" a="1"/>
  <c r="S175" i="84" a="1"/>
  <c r="S156" i="84" a="1"/>
  <c r="S137" i="84" a="1"/>
  <c r="S92" i="84" a="1"/>
  <c r="S25" i="84" a="1"/>
  <c r="S202" i="80" a="1"/>
  <c r="S190" i="80" a="1"/>
  <c r="S151" i="80" a="1"/>
  <c r="S68" i="84" a="1"/>
  <c r="S37" i="84" a="1"/>
  <c r="S205" i="82" a="1"/>
  <c r="S180" i="82" a="1"/>
  <c r="S149" i="82" a="1"/>
  <c r="S62" i="82" a="1"/>
  <c r="S21" i="82" a="1"/>
  <c r="S175" i="80" a="1"/>
  <c r="S140" i="80" a="1"/>
  <c r="S93" i="80" a="1"/>
  <c r="S77" i="80" a="1"/>
  <c r="S50" i="80" a="1"/>
  <c r="S188" i="78" a="1"/>
  <c r="S137" i="78" a="1"/>
  <c r="S91" i="78" a="1"/>
  <c r="S104" i="78" a="1"/>
  <c r="S53" i="78" a="1"/>
  <c r="S40" i="78" a="1"/>
  <c r="S14" i="78" a="1"/>
  <c r="S207" i="76" a="1"/>
  <c r="S134" i="80" a="1"/>
  <c r="S108" i="80" a="1"/>
  <c r="S84" i="80" a="1"/>
  <c r="S44" i="80" a="1"/>
  <c r="S16" i="80" a="1"/>
  <c r="S182" i="78" a="1"/>
  <c r="S169" i="78" a="1"/>
  <c r="S154" i="78" a="1"/>
  <c r="S114" i="78" a="1"/>
  <c r="S47" i="78" a="1"/>
  <c r="S80" i="86" a="1"/>
  <c r="S99" i="84" a="1"/>
  <c r="S42" i="84" a="1"/>
  <c r="S195" i="82" a="1"/>
  <c r="S198" i="80" a="1"/>
  <c r="S189" i="80" a="1"/>
  <c r="S43" i="84" a="1"/>
  <c r="S174" i="82" a="1"/>
  <c r="S145" i="82" a="1"/>
  <c r="S117" i="82" a="1"/>
  <c r="S60" i="82" a="1"/>
  <c r="S55" i="82" a="1"/>
  <c r="S158" i="80" a="1"/>
  <c r="S157" i="86" a="1"/>
  <c r="S112" i="84" a="1"/>
  <c r="S164" i="84" a="1"/>
  <c r="S108" i="84" a="1"/>
  <c r="S160" i="82" a="1"/>
  <c r="S41" i="82" a="1"/>
  <c r="S171" i="80" a="1"/>
  <c r="S179" i="82" a="1"/>
  <c r="S20" i="82" a="1"/>
  <c r="S197" i="80" a="1"/>
  <c r="S89" i="80" a="1"/>
  <c r="S116" i="78" a="1"/>
  <c r="S76" i="78" a="1"/>
  <c r="S99" i="80" a="1"/>
  <c r="S209" i="78" a="1"/>
  <c r="S166" i="78" a="1"/>
  <c r="S143" i="78" a="1"/>
  <c r="S113" i="78" a="1"/>
  <c r="S43" i="78" a="1"/>
  <c r="S208" i="76" a="1"/>
  <c r="S171" i="76" a="1"/>
  <c r="S156" i="76" a="1"/>
  <c r="S97" i="76" a="1"/>
  <c r="S63" i="76" a="1"/>
  <c r="S75" i="76" a="1"/>
  <c r="S205" i="74" a="1"/>
  <c r="S131" i="74" a="1"/>
  <c r="S37" i="74" a="1"/>
  <c r="S44" i="74" a="1"/>
  <c r="S14" i="74" a="1"/>
  <c r="S193" i="72" a="1"/>
  <c r="S177" i="72" a="1"/>
  <c r="S149" i="72" a="1"/>
  <c r="S152" i="72" a="1"/>
  <c r="S99" i="72" a="1"/>
  <c r="S48" i="72" a="1"/>
  <c r="S31" i="72" a="1"/>
  <c r="S204" i="70" a="1"/>
  <c r="S154" i="70" a="1"/>
  <c r="S153" i="76" a="1"/>
  <c r="S95" i="76" a="1"/>
  <c r="S48" i="76" a="1"/>
  <c r="S49" i="76" a="1"/>
  <c r="S19" i="76" a="1"/>
  <c r="S187" i="74" a="1"/>
  <c r="S173" i="74" a="1"/>
  <c r="S129" i="74" a="1"/>
  <c r="S99" i="74" a="1"/>
  <c r="S67" i="74" a="1"/>
  <c r="S26" i="74" a="1"/>
  <c r="S27" i="74" a="1"/>
  <c r="S192" i="72" a="1"/>
  <c r="S163" i="72" a="1"/>
  <c r="S131" i="72" a="1"/>
  <c r="S100" i="72" a="1"/>
  <c r="S30" i="72" a="1"/>
  <c r="S27" i="72" a="1"/>
  <c r="S180" i="70" a="1"/>
  <c r="S153" i="70" a="1"/>
  <c r="S152" i="70" a="1"/>
  <c r="S111" i="70" a="1"/>
  <c r="S92" i="70" a="1"/>
  <c r="S71" i="70" a="1"/>
  <c r="S84" i="70" a="1"/>
  <c r="S60" i="70" a="1"/>
  <c r="S118" i="70" a="1"/>
  <c r="S78" i="70" a="1"/>
  <c r="S38" i="70" a="1"/>
  <c r="S11" i="70" a="1"/>
  <c r="H10" i="70" a="1"/>
  <c r="S45" i="84" a="1"/>
  <c r="S88" i="82" a="1"/>
  <c r="S153" i="80" a="1"/>
  <c r="S65" i="80" a="1"/>
  <c r="S125" i="78" a="1"/>
  <c r="S95" i="78" a="1"/>
  <c r="S123" i="80" a="1"/>
  <c r="S96" i="80" a="1"/>
  <c r="S75" i="78" a="1"/>
  <c r="S46" i="78" a="1"/>
  <c r="S20" i="78" a="1"/>
  <c r="S204" i="76" a="1"/>
  <c r="S167" i="76" a="1"/>
  <c r="S152" i="76" a="1"/>
  <c r="S124" i="76" a="1"/>
  <c r="S92" i="76" a="1"/>
  <c r="S61" i="76" a="1"/>
  <c r="S30" i="76" a="1"/>
  <c r="S47" i="76" a="1"/>
  <c r="S178" i="74" a="1"/>
  <c r="S135" i="74" a="1"/>
  <c r="S105" i="74" a="1"/>
  <c r="S62" i="74" a="1"/>
  <c r="S18" i="74" a="1"/>
  <c r="S181" i="72" a="1"/>
  <c r="S140" i="72" a="1"/>
  <c r="S106" i="72" a="1"/>
  <c r="S52" i="72" a="1"/>
  <c r="H10" i="72" a="1"/>
  <c r="S193" i="70" a="1"/>
  <c r="S174" i="70" a="1"/>
  <c r="S142" i="70" a="1"/>
  <c r="S157" i="76" a="1"/>
  <c r="S126" i="76" a="1"/>
  <c r="S98" i="76" a="1"/>
  <c r="S37" i="76" a="1"/>
  <c r="S207" i="74" a="1"/>
  <c r="S133" i="74" a="1"/>
  <c r="S30" i="74" a="1"/>
  <c r="S158" i="72" a="1"/>
  <c r="S15" i="72" a="1"/>
  <c r="S141" i="70" a="1"/>
  <c r="S51" i="70" a="1"/>
  <c r="S21" i="70" a="1"/>
  <c r="S42" i="70" a="1"/>
  <c r="S171" i="74" a="1"/>
  <c r="S127" i="74" a="1"/>
  <c r="S97" i="74" a="1"/>
  <c r="S49" i="74" a="1"/>
  <c r="S56" i="74" a="1"/>
  <c r="H10" i="74" a="1"/>
  <c r="S190" i="72" a="1"/>
  <c r="S111" i="72" a="1"/>
  <c r="S89" i="72" a="1"/>
  <c r="S39" i="72" a="1"/>
  <c r="S194" i="70" a="1"/>
  <c r="S44" i="76" a="1"/>
  <c r="S15" i="76" a="1"/>
  <c r="S126" i="74" a="1"/>
  <c r="S98" i="74" a="1"/>
  <c r="S203" i="72" a="1"/>
  <c r="S159" i="72" a="1"/>
  <c r="S96" i="72" a="1"/>
  <c r="S37" i="72" a="1"/>
  <c r="S164" i="70" a="1"/>
  <c r="S91" i="70" a="1"/>
  <c r="S56" i="70" a="1"/>
  <c r="S53" i="70" a="1"/>
  <c r="S34" i="70" a="1"/>
  <c r="S198" i="86" a="1"/>
  <c r="S176" i="86" a="1"/>
  <c r="S147" i="86" a="1"/>
  <c r="S89" i="86" a="1"/>
  <c r="S49" i="86" a="1"/>
  <c r="S172" i="86" a="1"/>
  <c r="S123" i="86" a="1"/>
  <c r="S58" i="86" a="1"/>
  <c r="S129" i="86" a="1"/>
  <c r="S104" i="86" a="1"/>
  <c r="S84" i="86" a="1"/>
  <c r="S178" i="86" a="1"/>
  <c r="S91" i="86" a="1"/>
  <c r="S62" i="86" a="1"/>
  <c r="S34" i="86" a="1"/>
  <c r="C10" i="86" a="1"/>
  <c r="S189" i="84" a="1"/>
  <c r="S167" i="84" a="1"/>
  <c r="S136" i="86" a="1"/>
  <c r="S197" i="86" a="1"/>
  <c r="S95" i="86" a="1"/>
  <c r="S141" i="86" a="1"/>
  <c r="S38" i="86" a="1"/>
  <c r="S176" i="84" a="1"/>
  <c r="S145" i="84" a="1"/>
  <c r="S104" i="84" a="1"/>
  <c r="S24" i="86" a="1"/>
  <c r="S205" i="84" a="1"/>
  <c r="S199" i="84" a="1"/>
  <c r="S160" i="84" a="1"/>
  <c r="S141" i="84" a="1"/>
  <c r="S78" i="84" a="1"/>
  <c r="S38" i="84" a="1"/>
  <c r="S26" i="84" a="1"/>
  <c r="S206" i="82" a="1"/>
  <c r="S191" i="82" a="1"/>
  <c r="S169" i="82" a="1"/>
  <c r="S140" i="82" a="1"/>
  <c r="S143" i="82" a="1"/>
  <c r="S94" i="82" a="1"/>
  <c r="S82" i="82" a="1"/>
  <c r="S58" i="82" a="1"/>
  <c r="S77" i="82" a="1"/>
  <c r="S203" i="80" a="1"/>
  <c r="S170" i="86" a="1"/>
  <c r="S118" i="84" a="1"/>
  <c r="S197" i="84" a="1"/>
  <c r="S121" i="84" a="1"/>
  <c r="S22" i="84" a="1"/>
  <c r="S168" i="82" a="1"/>
  <c r="S111" i="82" a="1"/>
  <c r="S49" i="82" a="1"/>
  <c r="S127" i="80" a="1"/>
  <c r="S64" i="84" a="1"/>
  <c r="S35" i="84" a="1"/>
  <c r="S24" i="84" a="1"/>
  <c r="S122" i="82" a="1"/>
  <c r="S108" i="82" a="1"/>
  <c r="S80" i="82" a="1"/>
  <c r="S40" i="82" a="1"/>
  <c r="S12" i="82" a="1"/>
  <c r="S170" i="80" a="1"/>
  <c r="S122" i="80" a="1"/>
  <c r="S68" i="80" a="1"/>
  <c r="S67" i="80" a="1"/>
  <c r="S26" i="80" a="1"/>
  <c r="S14" i="80" a="1"/>
  <c r="S195" i="78" a="1"/>
  <c r="S179" i="78" a="1"/>
  <c r="S167" i="78" a="1"/>
  <c r="S136" i="78" a="1"/>
  <c r="S112" i="78" a="1"/>
  <c r="S85" i="78" a="1"/>
  <c r="S15" i="78" a="1"/>
  <c r="S200" i="76" a="1"/>
  <c r="S111" i="80" a="1"/>
  <c r="S100" i="80" a="1"/>
  <c r="S79" i="80" a="1"/>
  <c r="S52" i="80" a="1"/>
  <c r="S20" i="80" a="1"/>
  <c r="S205" i="78" a="1"/>
  <c r="S189" i="78" a="1"/>
  <c r="S157" i="78" a="1"/>
  <c r="S109" i="78" a="1"/>
  <c r="S122" i="78" a="1"/>
  <c r="S39" i="78" a="1"/>
  <c r="S21" i="86" a="1"/>
  <c r="S188" i="84" a="1"/>
  <c r="S114" i="82" a="1"/>
  <c r="S163" i="80" a="1"/>
  <c r="S56" i="84" a="1"/>
  <c r="S208" i="82" a="1"/>
  <c r="S129" i="82" a="1"/>
  <c r="S44" i="82" a="1"/>
  <c r="S11" i="82" a="1"/>
  <c r="S174" i="80" a="1"/>
  <c r="S111" i="86" a="1"/>
  <c r="S115" i="84" a="1"/>
  <c r="S209" i="84" a="1"/>
  <c r="S102" i="84" a="1"/>
  <c r="S178" i="82" a="1"/>
  <c r="S70" i="82" a="1"/>
  <c r="S18" i="82" a="1"/>
  <c r="S194" i="82" a="1"/>
  <c r="S109" i="82" a="1"/>
  <c r="S47" i="82" a="1"/>
  <c r="S105" i="80" a="1"/>
  <c r="S30" i="80" a="1"/>
  <c r="S15" i="80" a="1"/>
  <c r="S183" i="78" a="1"/>
  <c r="S119" i="78" a="1"/>
  <c r="D10" i="78" a="1"/>
  <c r="S195" i="76" a="1"/>
  <c r="S40" i="80" a="1"/>
  <c r="S150" i="78" a="1"/>
  <c r="S59" i="78" a="1"/>
  <c r="S16" i="78" a="1"/>
  <c r="S178" i="76" a="1"/>
  <c r="S121" i="76" a="1"/>
  <c r="S120" i="76" a="1"/>
  <c r="S82" i="76" a="1"/>
  <c r="S58" i="76" a="1"/>
  <c r="S59" i="76" a="1"/>
  <c r="S13" i="76" a="1"/>
  <c r="S182" i="74" a="1"/>
  <c r="S139" i="74" a="1"/>
  <c r="S140" i="74" a="1"/>
  <c r="S112" i="74" a="1"/>
  <c r="S68" i="74" a="1"/>
  <c r="S36" i="74" a="1"/>
  <c r="S201" i="72" a="1"/>
  <c r="S141" i="72" a="1"/>
  <c r="S94" i="72" a="1"/>
  <c r="S56" i="72" a="1"/>
  <c r="S75" i="72" a="1"/>
  <c r="S35" i="72" a="1"/>
  <c r="S21" i="72" a="1"/>
  <c r="S197" i="70" a="1"/>
  <c r="S159" i="70" a="1"/>
  <c r="S146" i="70" a="1"/>
  <c r="S121" i="70" a="1"/>
  <c r="S192" i="76" a="1"/>
  <c r="S161" i="76" a="1"/>
  <c r="S129" i="76" a="1"/>
  <c r="S119" i="76" a="1"/>
  <c r="S118" i="76" a="1"/>
  <c r="S40" i="76" a="1"/>
  <c r="S57" i="76" a="1"/>
  <c r="S179" i="74" a="1"/>
  <c r="S122" i="74" a="1"/>
  <c r="S43" i="74" a="1"/>
  <c r="S63" i="74" a="1"/>
  <c r="S20" i="74" a="1"/>
  <c r="S184" i="72" a="1"/>
  <c r="S171" i="72" a="1"/>
  <c r="S105" i="72" a="1"/>
  <c r="S49" i="72" a="1"/>
  <c r="S19" i="72" a="1"/>
  <c r="S195" i="70" a="1"/>
  <c r="S173" i="70" a="1"/>
  <c r="S145" i="70" a="1"/>
  <c r="S144" i="70" a="1"/>
  <c r="S100" i="70" a="1"/>
  <c r="S64" i="70" a="1"/>
  <c r="S36" i="70" a="1"/>
  <c r="S73" i="70" a="1"/>
  <c r="S70" i="70" a="1"/>
  <c r="S46" i="70" a="1"/>
  <c r="S37" i="70" a="1"/>
  <c r="S168" i="80" a="1"/>
  <c r="S31" i="82" a="1"/>
  <c r="S166" i="80" a="1"/>
  <c r="S22" i="80" a="1"/>
  <c r="S192" i="78" a="1"/>
  <c r="S163" i="78" a="1"/>
  <c r="S132" i="78" a="1"/>
  <c r="S60" i="78" a="1"/>
  <c r="S151" i="78" a="1"/>
  <c r="S54" i="78" a="1"/>
  <c r="S160" i="76" a="1"/>
  <c r="S163" i="74" a="1"/>
  <c r="S41" i="74" a="1"/>
  <c r="S103" i="72" a="1"/>
  <c r="S126" i="70" a="1"/>
  <c r="S180" i="72" a="1"/>
  <c r="S34" i="72" a="1"/>
  <c r="S125" i="70" a="1"/>
  <c r="S115" i="70" a="1"/>
  <c r="S29" i="70" a="1"/>
  <c r="S71" i="74" a="1"/>
  <c r="S16" i="72" a="1"/>
  <c r="S199" i="86" a="1"/>
  <c r="S113" i="86" a="1"/>
  <c r="S78" i="86" a="1"/>
  <c r="S183" i="86" a="1"/>
  <c r="S196" i="86" a="1"/>
  <c r="S200" i="86" a="1"/>
  <c r="S107" i="86" a="1"/>
  <c r="S42" i="86" a="1"/>
  <c r="S173" i="86" a="1"/>
  <c r="S135" i="84" a="1"/>
  <c r="S60" i="86" a="1"/>
  <c r="S182" i="84" a="1"/>
  <c r="S84" i="84" a="1"/>
  <c r="S46" i="84" a="1"/>
  <c r="S41" i="84" a="1"/>
  <c r="S135" i="82" a="1"/>
  <c r="S107" i="82" a="1"/>
  <c r="S115" i="86" a="1"/>
  <c r="S69" i="86" a="1"/>
  <c r="S49" i="84" a="1"/>
  <c r="S165" i="82" a="1"/>
  <c r="S155" i="82" a="1"/>
  <c r="S90" i="82" a="1"/>
  <c r="S65" i="82" a="1"/>
  <c r="C10" i="82" a="1"/>
  <c r="S116" i="82" a="1"/>
  <c r="S83" i="82" a="1"/>
  <c r="S162" i="80" a="1"/>
  <c r="S124" i="80" a="1"/>
  <c r="S37" i="80" a="1"/>
  <c r="S144" i="78" a="1"/>
  <c r="S103" i="80" a="1"/>
  <c r="S204" i="78" a="1"/>
  <c r="S163" i="84" a="1"/>
  <c r="S160" i="80" a="1"/>
  <c r="S148" i="80" a="1"/>
  <c r="S52" i="86" a="1"/>
  <c r="S62" i="84" a="1"/>
  <c r="S46" i="80" a="1"/>
  <c r="S206" i="78" a="1"/>
  <c r="S156" i="78" a="1"/>
  <c r="S43" i="80" a="1"/>
  <c r="S193" i="78" a="1"/>
  <c r="S63" i="78" a="1"/>
  <c r="S190" i="74" a="1"/>
  <c r="S84" i="74" a="1"/>
  <c r="S31" i="74" a="1"/>
  <c r="S198" i="70" a="1"/>
  <c r="S122" i="70" a="1"/>
  <c r="S203" i="74" a="1"/>
  <c r="S160" i="74" a="1"/>
  <c r="S102" i="74" a="1"/>
  <c r="S207" i="72" a="1"/>
  <c r="S81" i="72" a="1"/>
  <c r="S28" i="70" a="1"/>
  <c r="S155" i="80" a="1"/>
  <c r="S113" i="80" a="1"/>
  <c r="S44" i="78" a="1"/>
  <c r="S48" i="80" a="1"/>
  <c r="S158" i="78" a="1"/>
  <c r="S70" i="78" a="1"/>
  <c r="S17" i="76" a="1"/>
  <c r="S101" i="70" a="1"/>
  <c r="S134" i="74" a="1"/>
  <c r="S117" i="72" a="1"/>
  <c r="D10" i="74" a="1"/>
  <c r="S135" i="70" a="1"/>
  <c r="S165" i="76" a="1"/>
  <c r="S122" i="76" a="1"/>
  <c r="S42" i="72" a="1"/>
  <c r="S133" i="70" a="1"/>
  <c r="S13" i="70" a="1"/>
  <c r="S41" i="80" a="1"/>
  <c r="S138" i="80" a="1"/>
  <c r="S112" i="80" a="1"/>
  <c r="S185" i="78" a="1"/>
  <c r="S102" i="78" a="1"/>
  <c r="S21" i="78" a="1"/>
  <c r="S128" i="76" a="1"/>
  <c r="S54" i="76" a="1"/>
  <c r="S20" i="76" a="1"/>
  <c r="S152" i="74" a="1"/>
  <c r="S71" i="72" a="1"/>
  <c r="S192" i="74" a="1"/>
  <c r="S119" i="74" a="1"/>
  <c r="S39" i="74" a="1"/>
  <c r="S151" i="72" a="1"/>
  <c r="S14" i="70" a="1"/>
  <c r="S148" i="72" a="1"/>
  <c r="S55" i="72" a="1"/>
  <c r="S166" i="76" a="1"/>
  <c r="S134" i="76" a="1"/>
  <c r="S85" i="76" a="1"/>
  <c r="S172" i="74" a="1"/>
  <c r="S58" i="72" a="1"/>
  <c r="S74" i="70" a="1"/>
  <c r="S168" i="86" a="1"/>
  <c r="S98" i="86" a="1"/>
  <c r="S209" i="86" a="1"/>
  <c r="S88" i="86" a="1"/>
  <c r="S207" i="84" a="1"/>
  <c r="S180" i="86" a="1"/>
  <c r="S201" i="86" a="1"/>
  <c r="S200" i="84" a="1"/>
  <c r="S128" i="84" a="1"/>
  <c r="S34" i="82" a="1"/>
  <c r="S74" i="86" a="1"/>
  <c r="S208" i="84" a="1"/>
  <c r="S167" i="80" a="1"/>
  <c r="S146" i="82" a="1"/>
  <c r="S72" i="82" a="1"/>
  <c r="S191" i="80" a="1"/>
  <c r="S175" i="78" a="1"/>
  <c r="S153" i="78" a="1"/>
  <c r="S47" i="80" a="1"/>
  <c r="S87" i="78" a="1"/>
  <c r="S193" i="84" a="1"/>
  <c r="S97" i="84" a="1"/>
  <c r="S57" i="82" a="1"/>
  <c r="S154" i="86" a="1"/>
  <c r="S76" i="82" a="1"/>
  <c r="S17" i="78" a="1"/>
  <c r="S186" i="76" a="1"/>
  <c r="S96" i="76" a="1"/>
  <c r="S21" i="76" a="1"/>
  <c r="S88" i="74" a="1"/>
  <c r="D10" i="70" a="1"/>
  <c r="S135" i="76" a="1"/>
  <c r="S169" i="72" a="1"/>
  <c r="S67" i="70" a="1"/>
  <c r="S29" i="76" a="1"/>
  <c r="S14" i="84" a="1"/>
  <c r="S46" i="82" a="1"/>
  <c r="S121" i="80" a="1"/>
  <c r="S200" i="72" a="1"/>
  <c r="S62" i="72" a="1"/>
  <c r="S59" i="72" a="1"/>
  <c r="S139" i="70" a="1"/>
  <c r="S169" i="76" a="1"/>
  <c r="S154" i="76" a="1"/>
  <c r="S88" i="76" a="1"/>
  <c r="S170" i="72" a="1"/>
  <c r="S202" i="70" a="1"/>
  <c r="S165" i="70" a="1"/>
  <c r="S33" i="70" a="1"/>
  <c r="S41" i="70" a="1"/>
  <c r="S57" i="80" a="1"/>
  <c r="S29" i="78" a="1"/>
  <c r="S18" i="76" a="1"/>
  <c r="S55" i="74" a="1"/>
  <c r="S179" i="72" a="1"/>
  <c r="S45" i="72" a="1"/>
  <c r="S205" i="72" a="1"/>
  <c r="C10" i="76" a="1"/>
  <c r="S78" i="74" a="1"/>
  <c r="S109" i="72" a="1"/>
  <c r="X176" i="86" l="1" a="1"/>
  <c r="X176" i="86" s="1"/>
  <c r="AN176" i="86" s="1"/>
  <c r="Y192" i="86" a="1"/>
  <c r="Y192" i="86" s="1"/>
  <c r="Y207" i="86" a="1"/>
  <c r="Y207" i="86" s="1"/>
  <c r="AA61" i="76"/>
  <c r="AA61" i="72"/>
  <c r="AA69" i="74"/>
  <c r="AA60" i="84"/>
  <c r="AA68" i="82"/>
  <c r="AA61" i="84"/>
  <c r="AA60" i="86"/>
  <c r="AA63" i="72"/>
  <c r="AA65" i="78"/>
  <c r="AA61" i="70"/>
  <c r="AA63" i="74"/>
  <c r="AA68" i="74"/>
  <c r="AA67" i="76"/>
  <c r="AA64" i="80"/>
  <c r="AA67" i="80"/>
  <c r="AA64" i="84"/>
  <c r="AA67" i="82"/>
  <c r="AA64" i="86"/>
  <c r="S80" i="70"/>
  <c r="S43" i="70"/>
  <c r="S83" i="70"/>
  <c r="S109" i="72"/>
  <c r="S130" i="72"/>
  <c r="S22" i="74"/>
  <c r="S54" i="74"/>
  <c r="S78" i="74"/>
  <c r="S125" i="74"/>
  <c r="S156" i="74"/>
  <c r="S169" i="74"/>
  <c r="S183" i="74"/>
  <c r="S206" i="74"/>
  <c r="C10" i="76"/>
  <c r="S79" i="72"/>
  <c r="S205" i="72"/>
  <c r="S32" i="70"/>
  <c r="S112" i="70"/>
  <c r="S99" i="70"/>
  <c r="S45" i="72"/>
  <c r="S85" i="72"/>
  <c r="S50" i="72"/>
  <c r="S74" i="72"/>
  <c r="S179" i="72"/>
  <c r="S195" i="72"/>
  <c r="S11" i="74"/>
  <c r="S61" i="74"/>
  <c r="S55" i="74"/>
  <c r="S106" i="74"/>
  <c r="S18" i="76"/>
  <c r="S57" i="74"/>
  <c r="S193" i="74"/>
  <c r="S208" i="74"/>
  <c r="S29" i="78"/>
  <c r="S191" i="78"/>
  <c r="S198" i="78"/>
  <c r="S27" i="80"/>
  <c r="S57" i="80"/>
  <c r="S86" i="80"/>
  <c r="S23" i="84"/>
  <c r="S54" i="70"/>
  <c r="S41" i="70"/>
  <c r="S57" i="70"/>
  <c r="S81" i="70"/>
  <c r="S89" i="70"/>
  <c r="S33" i="70"/>
  <c r="S17" i="70"/>
  <c r="S108" i="70"/>
  <c r="S168" i="70"/>
  <c r="S165" i="70"/>
  <c r="S196" i="70"/>
  <c r="S202" i="70"/>
  <c r="S11" i="72"/>
  <c r="S116" i="72"/>
  <c r="S97" i="72"/>
  <c r="S113" i="72"/>
  <c r="S134" i="72"/>
  <c r="S170" i="72"/>
  <c r="S176" i="72"/>
  <c r="S62" i="76"/>
  <c r="S72" i="76"/>
  <c r="S88" i="76"/>
  <c r="S94" i="76"/>
  <c r="S111" i="76"/>
  <c r="S138" i="76"/>
  <c r="S154" i="76"/>
  <c r="S170" i="76"/>
  <c r="S169" i="76"/>
  <c r="S184" i="76"/>
  <c r="S183" i="76"/>
  <c r="S97" i="70"/>
  <c r="S139" i="70"/>
  <c r="S155" i="70"/>
  <c r="S170" i="70"/>
  <c r="S43" i="72"/>
  <c r="S59" i="72"/>
  <c r="S83" i="72"/>
  <c r="S62" i="72"/>
  <c r="S72" i="72"/>
  <c r="S88" i="72"/>
  <c r="S102" i="72"/>
  <c r="S200" i="72"/>
  <c r="S147" i="74"/>
  <c r="S162" i="74"/>
  <c r="S159" i="74"/>
  <c r="S121" i="80"/>
  <c r="S184" i="82"/>
  <c r="S46" i="82"/>
  <c r="S103" i="82"/>
  <c r="S14" i="84"/>
  <c r="S177" i="70"/>
  <c r="S29" i="76"/>
  <c r="S132" i="72"/>
  <c r="S67" i="70"/>
  <c r="S164" i="74"/>
  <c r="D10" i="72"/>
  <c r="S137" i="72"/>
  <c r="S169" i="72"/>
  <c r="S70" i="76"/>
  <c r="S93" i="76"/>
  <c r="S109" i="76"/>
  <c r="S135" i="76"/>
  <c r="S151" i="76"/>
  <c r="S182" i="76"/>
  <c r="S181" i="76"/>
  <c r="S118" i="78"/>
  <c r="S105" i="78"/>
  <c r="S202" i="76"/>
  <c r="S153" i="82"/>
  <c r="D10" i="70"/>
  <c r="S42" i="74"/>
  <c r="S53" i="74"/>
  <c r="S77" i="74"/>
  <c r="S88" i="74"/>
  <c r="S104" i="74"/>
  <c r="S120" i="74"/>
  <c r="S16" i="76"/>
  <c r="S21" i="76"/>
  <c r="S35" i="76"/>
  <c r="S34" i="76"/>
  <c r="S74" i="76"/>
  <c r="S96" i="76"/>
  <c r="S113" i="76"/>
  <c r="S139" i="76"/>
  <c r="S155" i="76"/>
  <c r="S186" i="76"/>
  <c r="S185" i="76"/>
  <c r="S17" i="78"/>
  <c r="S130" i="80"/>
  <c r="S187" i="76"/>
  <c r="S203" i="76"/>
  <c r="S76" i="82"/>
  <c r="S199" i="80"/>
  <c r="S183" i="84"/>
  <c r="S153" i="84"/>
  <c r="S154" i="86"/>
  <c r="S187" i="80"/>
  <c r="S184" i="80"/>
  <c r="S40" i="84"/>
  <c r="S57" i="82"/>
  <c r="S33" i="84"/>
  <c r="S97" i="84"/>
  <c r="S124" i="84"/>
  <c r="S147" i="84"/>
  <c r="S161" i="84"/>
  <c r="S193" i="84"/>
  <c r="S126" i="84"/>
  <c r="S166" i="86"/>
  <c r="S71" i="78"/>
  <c r="S87" i="78"/>
  <c r="S101" i="78"/>
  <c r="S131" i="78"/>
  <c r="S25" i="80"/>
  <c r="S47" i="80"/>
  <c r="S191" i="76"/>
  <c r="S56" i="78"/>
  <c r="S66" i="78"/>
  <c r="S153" i="78"/>
  <c r="S159" i="78"/>
  <c r="S175" i="78"/>
  <c r="S63" i="80"/>
  <c r="S74" i="80"/>
  <c r="S98" i="80"/>
  <c r="S191" i="80"/>
  <c r="S15" i="82"/>
  <c r="S23" i="82"/>
  <c r="S43" i="82"/>
  <c r="S72" i="82"/>
  <c r="S89" i="82"/>
  <c r="S105" i="82"/>
  <c r="S130" i="82"/>
  <c r="S146" i="82"/>
  <c r="S162" i="82"/>
  <c r="S167" i="80"/>
  <c r="H10" i="82"/>
  <c r="S50" i="84"/>
  <c r="S186" i="84"/>
  <c r="S208" i="84"/>
  <c r="S12" i="86"/>
  <c r="S96" i="84"/>
  <c r="S30" i="86"/>
  <c r="S74" i="86"/>
  <c r="S45" i="82"/>
  <c r="S68" i="82"/>
  <c r="S85" i="82"/>
  <c r="S34" i="82"/>
  <c r="S50" i="82"/>
  <c r="S164" i="82"/>
  <c r="S207" i="82"/>
  <c r="S128" i="84"/>
  <c r="S165" i="84"/>
  <c r="S200" i="84"/>
  <c r="S88" i="84"/>
  <c r="S171" i="84"/>
  <c r="S43" i="86"/>
  <c r="S201" i="86"/>
  <c r="S79" i="86"/>
  <c r="S137" i="86"/>
  <c r="S135" i="86"/>
  <c r="S180" i="86"/>
  <c r="S146" i="84"/>
  <c r="S162" i="84"/>
  <c r="S194" i="84"/>
  <c r="S207" i="84"/>
  <c r="S17" i="86"/>
  <c r="S72" i="86"/>
  <c r="S162" i="86"/>
  <c r="S88" i="86"/>
  <c r="S120" i="86"/>
  <c r="S103" i="86"/>
  <c r="S190" i="86"/>
  <c r="S209" i="86"/>
  <c r="S118" i="86"/>
  <c r="S204" i="86"/>
  <c r="S81" i="86"/>
  <c r="S98" i="86"/>
  <c r="S114" i="86"/>
  <c r="S140" i="86"/>
  <c r="S171" i="86"/>
  <c r="S168" i="86"/>
  <c r="S184" i="86"/>
  <c r="S35" i="70"/>
  <c r="S50" i="70"/>
  <c r="S74" i="70"/>
  <c r="S26" i="72"/>
  <c r="S58" i="72"/>
  <c r="S82" i="72"/>
  <c r="S166" i="72"/>
  <c r="S141" i="74"/>
  <c r="S172" i="74"/>
  <c r="S184" i="74"/>
  <c r="S200" i="74"/>
  <c r="S45" i="76"/>
  <c r="S85" i="76"/>
  <c r="S28" i="76"/>
  <c r="S91" i="76"/>
  <c r="S123" i="76"/>
  <c r="S134" i="76"/>
  <c r="S133" i="76"/>
  <c r="S166" i="76"/>
  <c r="S180" i="76"/>
  <c r="S178" i="70"/>
  <c r="S201" i="70"/>
  <c r="S55" i="72"/>
  <c r="S28" i="72"/>
  <c r="S60" i="72"/>
  <c r="S84" i="72"/>
  <c r="S148" i="72"/>
  <c r="S145" i="72"/>
  <c r="S168" i="72"/>
  <c r="S26" i="70"/>
  <c r="S58" i="70"/>
  <c r="S82" i="70"/>
  <c r="S14" i="70"/>
  <c r="S31" i="70"/>
  <c r="S75" i="70"/>
  <c r="S120" i="72"/>
  <c r="S151" i="72"/>
  <c r="S21" i="74"/>
  <c r="S46" i="74"/>
  <c r="S70" i="74"/>
  <c r="S39" i="74"/>
  <c r="S79" i="74"/>
  <c r="S90" i="74"/>
  <c r="S87" i="74"/>
  <c r="S119" i="74"/>
  <c r="S150" i="74"/>
  <c r="S149" i="74"/>
  <c r="S161" i="74"/>
  <c r="S192" i="74"/>
  <c r="S199" i="74"/>
  <c r="S188" i="76"/>
  <c r="S158" i="70"/>
  <c r="S71" i="72"/>
  <c r="S156" i="72"/>
  <c r="S153" i="72"/>
  <c r="S25" i="74"/>
  <c r="S152" i="74"/>
  <c r="S194" i="74"/>
  <c r="S20" i="76"/>
  <c r="S27" i="76"/>
  <c r="S39" i="76"/>
  <c r="S55" i="76"/>
  <c r="S54" i="76"/>
  <c r="S65" i="76"/>
  <c r="S128" i="76"/>
  <c r="S189" i="76"/>
  <c r="S21" i="78"/>
  <c r="S51" i="78"/>
  <c r="S102" i="78"/>
  <c r="S174" i="78"/>
  <c r="S185" i="78"/>
  <c r="S201" i="78"/>
  <c r="S112" i="80"/>
  <c r="S107" i="80"/>
  <c r="S138" i="80"/>
  <c r="C10" i="80"/>
  <c r="S41" i="80"/>
  <c r="S25" i="70"/>
  <c r="S13" i="70"/>
  <c r="S24" i="70"/>
  <c r="S133" i="70"/>
  <c r="S207" i="70"/>
  <c r="S42" i="72"/>
  <c r="S67" i="72"/>
  <c r="H10" i="76"/>
  <c r="S90" i="76"/>
  <c r="S122" i="76"/>
  <c r="S107" i="76"/>
  <c r="S150" i="76"/>
  <c r="S149" i="76"/>
  <c r="S165" i="76"/>
  <c r="S179" i="76"/>
  <c r="S93" i="70"/>
  <c r="S134" i="70"/>
  <c r="S135" i="70"/>
  <c r="S166" i="70"/>
  <c r="S179" i="70"/>
  <c r="S23" i="72"/>
  <c r="S69" i="72"/>
  <c r="S161" i="72"/>
  <c r="D10" i="74"/>
  <c r="S90" i="70"/>
  <c r="S185" i="70"/>
  <c r="S200" i="70"/>
  <c r="S117" i="72"/>
  <c r="S138" i="72"/>
  <c r="S135" i="72"/>
  <c r="S167" i="72"/>
  <c r="S134" i="74"/>
  <c r="S191" i="74"/>
  <c r="S52" i="76"/>
  <c r="S76" i="76"/>
  <c r="S101" i="70"/>
  <c r="S47" i="72"/>
  <c r="S87" i="72"/>
  <c r="S13" i="74"/>
  <c r="S17" i="76"/>
  <c r="S31" i="76"/>
  <c r="S87" i="76"/>
  <c r="S35" i="78"/>
  <c r="S70" i="78"/>
  <c r="S135" i="78"/>
  <c r="S158" i="78"/>
  <c r="S186" i="78"/>
  <c r="S208" i="78"/>
  <c r="S33" i="80"/>
  <c r="S48" i="80"/>
  <c r="S72" i="80"/>
  <c r="S75" i="80"/>
  <c r="S18" i="78"/>
  <c r="S44" i="78"/>
  <c r="S69" i="78"/>
  <c r="S57" i="78"/>
  <c r="S108" i="78"/>
  <c r="S113" i="80"/>
  <c r="S154" i="80"/>
  <c r="S64" i="82"/>
  <c r="S201" i="82"/>
  <c r="S155" i="80"/>
  <c r="S20" i="70"/>
  <c r="S28" i="70"/>
  <c r="S44" i="70"/>
  <c r="S20" i="72"/>
  <c r="S57" i="72"/>
  <c r="S81" i="72"/>
  <c r="S61" i="72"/>
  <c r="S70" i="72"/>
  <c r="S86" i="72"/>
  <c r="S207" i="72"/>
  <c r="S35" i="74"/>
  <c r="S51" i="74"/>
  <c r="S75" i="74"/>
  <c r="S102" i="74"/>
  <c r="S118" i="74"/>
  <c r="S130" i="74"/>
  <c r="S146" i="74"/>
  <c r="S160" i="74"/>
  <c r="S157" i="74"/>
  <c r="S203" i="74"/>
  <c r="S14" i="76"/>
  <c r="S89" i="76"/>
  <c r="S32" i="76"/>
  <c r="S122" i="70"/>
  <c r="S138" i="70"/>
  <c r="S183" i="70"/>
  <c r="S182" i="70"/>
  <c r="S198" i="70"/>
  <c r="S22" i="72"/>
  <c r="S136" i="72"/>
  <c r="S172" i="72"/>
  <c r="S31" i="74"/>
  <c r="S69" i="74"/>
  <c r="S84" i="74"/>
  <c r="S117" i="74"/>
  <c r="S132" i="74"/>
  <c r="S148" i="74"/>
  <c r="S190" i="74"/>
  <c r="S189" i="74"/>
  <c r="S197" i="74"/>
  <c r="S50" i="78"/>
  <c r="S63" i="78"/>
  <c r="S74" i="78"/>
  <c r="S86" i="78"/>
  <c r="S94" i="78"/>
  <c r="S193" i="78"/>
  <c r="S24" i="80"/>
  <c r="S56" i="80"/>
  <c r="S80" i="80"/>
  <c r="S43" i="80"/>
  <c r="S83" i="80"/>
  <c r="S104" i="80"/>
  <c r="S124" i="78"/>
  <c r="S156" i="78"/>
  <c r="S133" i="78"/>
  <c r="S176" i="78"/>
  <c r="S184" i="78"/>
  <c r="S206" i="78"/>
  <c r="S29" i="80"/>
  <c r="S46" i="80"/>
  <c r="S70" i="80"/>
  <c r="S73" i="80"/>
  <c r="S94" i="80"/>
  <c r="S169" i="80"/>
  <c r="S134" i="82"/>
  <c r="S62" i="84"/>
  <c r="S13" i="82"/>
  <c r="S75" i="84"/>
  <c r="S77" i="84"/>
  <c r="S52" i="86"/>
  <c r="S193" i="82"/>
  <c r="S28" i="84"/>
  <c r="S15" i="84"/>
  <c r="S148" i="80"/>
  <c r="S147" i="80"/>
  <c r="S160" i="80"/>
  <c r="S119" i="82"/>
  <c r="S147" i="82"/>
  <c r="S157" i="82"/>
  <c r="S47" i="84"/>
  <c r="S19" i="86"/>
  <c r="S163" i="84"/>
  <c r="S164" i="86"/>
  <c r="S138" i="78"/>
  <c r="S181" i="78"/>
  <c r="S204" i="78"/>
  <c r="S13" i="80"/>
  <c r="S69" i="80"/>
  <c r="S92" i="80"/>
  <c r="S103" i="80"/>
  <c r="S119" i="80"/>
  <c r="S37" i="78"/>
  <c r="S128" i="78"/>
  <c r="S144" i="78"/>
  <c r="S187" i="78"/>
  <c r="S203" i="78"/>
  <c r="S19" i="80"/>
  <c r="S37" i="80"/>
  <c r="S34" i="80"/>
  <c r="S124" i="80"/>
  <c r="S133" i="80"/>
  <c r="S149" i="80"/>
  <c r="S165" i="80"/>
  <c r="S162" i="80"/>
  <c r="S193" i="80"/>
  <c r="S200" i="80"/>
  <c r="S209" i="80"/>
  <c r="S83" i="82"/>
  <c r="S32" i="82"/>
  <c r="S48" i="82"/>
  <c r="S100" i="82"/>
  <c r="S116" i="82"/>
  <c r="S133" i="82"/>
  <c r="S175" i="82"/>
  <c r="S19" i="84"/>
  <c r="S51" i="84"/>
  <c r="S60" i="84"/>
  <c r="S69" i="84"/>
  <c r="S152" i="80"/>
  <c r="S135" i="80"/>
  <c r="S177" i="80"/>
  <c r="C10" i="82"/>
  <c r="S33" i="82"/>
  <c r="S73" i="82"/>
  <c r="S38" i="82"/>
  <c r="S65" i="82"/>
  <c r="S95" i="82"/>
  <c r="S90" i="82"/>
  <c r="S123" i="82"/>
  <c r="S155" i="82"/>
  <c r="S152" i="82"/>
  <c r="S165" i="82"/>
  <c r="S202" i="82"/>
  <c r="S49" i="84"/>
  <c r="S86" i="84"/>
  <c r="S69" i="86"/>
  <c r="S139" i="84"/>
  <c r="S115" i="86"/>
  <c r="S17" i="82"/>
  <c r="S107" i="82"/>
  <c r="S118" i="82"/>
  <c r="S135" i="82"/>
  <c r="S192" i="82"/>
  <c r="S41" i="84"/>
  <c r="S21" i="84"/>
  <c r="S46" i="84"/>
  <c r="S61" i="84"/>
  <c r="S84" i="84"/>
  <c r="S85" i="84"/>
  <c r="S133" i="84"/>
  <c r="S152" i="84"/>
  <c r="S182" i="84"/>
  <c r="S32" i="86"/>
  <c r="S60" i="86"/>
  <c r="S82" i="84"/>
  <c r="S135" i="84"/>
  <c r="S203" i="84"/>
  <c r="S173" i="86"/>
  <c r="S63" i="86"/>
  <c r="S42" i="86"/>
  <c r="S92" i="86"/>
  <c r="S107" i="86"/>
  <c r="S150" i="86"/>
  <c r="S200" i="86"/>
  <c r="S145" i="86"/>
  <c r="S196" i="86"/>
  <c r="S45" i="86"/>
  <c r="S183" i="86"/>
  <c r="S65" i="86"/>
  <c r="S78" i="86"/>
  <c r="S41" i="86"/>
  <c r="S113" i="86"/>
  <c r="S139" i="86"/>
  <c r="S199" i="86"/>
  <c r="S25" i="72"/>
  <c r="S16" i="72"/>
  <c r="S93" i="72"/>
  <c r="S71" i="74"/>
  <c r="S84" i="76"/>
  <c r="S29" i="70"/>
  <c r="S85" i="70"/>
  <c r="S115" i="70"/>
  <c r="S124" i="70"/>
  <c r="S125" i="70"/>
  <c r="S156" i="70"/>
  <c r="S34" i="72"/>
  <c r="S122" i="72"/>
  <c r="S180" i="72"/>
  <c r="S141" i="76"/>
  <c r="S126" i="70"/>
  <c r="S186" i="70"/>
  <c r="S103" i="72"/>
  <c r="S72" i="74"/>
  <c r="S41" i="74"/>
  <c r="S89" i="74"/>
  <c r="S163" i="74"/>
  <c r="S100" i="76"/>
  <c r="S160" i="76"/>
  <c r="S38" i="78"/>
  <c r="S54" i="78"/>
  <c r="S65" i="78"/>
  <c r="S151" i="78"/>
  <c r="S11" i="78"/>
  <c r="S60" i="78"/>
  <c r="S111" i="78"/>
  <c r="S132" i="78"/>
  <c r="S141" i="78"/>
  <c r="S163" i="78"/>
  <c r="S164" i="78"/>
  <c r="S192" i="78"/>
  <c r="H10" i="80"/>
  <c r="S22" i="80"/>
  <c r="S54" i="80"/>
  <c r="S166" i="80"/>
  <c r="S204" i="80"/>
  <c r="S31" i="82"/>
  <c r="S36" i="82"/>
  <c r="S168" i="80"/>
  <c r="S206" i="80"/>
  <c r="S37" i="70"/>
  <c r="S30" i="70"/>
  <c r="S46" i="70"/>
  <c r="S61" i="70"/>
  <c r="S70" i="70"/>
  <c r="S49" i="70"/>
  <c r="S73" i="70"/>
  <c r="S94" i="70"/>
  <c r="S36" i="70"/>
  <c r="S52" i="70"/>
  <c r="S64" i="70"/>
  <c r="S55" i="70"/>
  <c r="S100" i="70"/>
  <c r="S123" i="70"/>
  <c r="S144" i="70"/>
  <c r="S129" i="70"/>
  <c r="S145" i="70"/>
  <c r="S157" i="70"/>
  <c r="S173" i="70"/>
  <c r="S189" i="70"/>
  <c r="S195" i="70"/>
  <c r="S203" i="70"/>
  <c r="S19" i="72"/>
  <c r="S12" i="72"/>
  <c r="S49" i="72"/>
  <c r="S54" i="72"/>
  <c r="S105" i="72"/>
  <c r="S142" i="72"/>
  <c r="S171" i="72"/>
  <c r="S183" i="72"/>
  <c r="S184" i="72"/>
  <c r="S15" i="74"/>
  <c r="S20" i="74"/>
  <c r="S50" i="74"/>
  <c r="S63" i="74"/>
  <c r="S74" i="74"/>
  <c r="S43" i="74"/>
  <c r="S94" i="74"/>
  <c r="S122" i="74"/>
  <c r="S153" i="74"/>
  <c r="S179" i="74"/>
  <c r="S41" i="76"/>
  <c r="S57" i="76"/>
  <c r="S24" i="76"/>
  <c r="S40" i="76"/>
  <c r="S80" i="76"/>
  <c r="S118" i="76"/>
  <c r="S103" i="76"/>
  <c r="S119" i="76"/>
  <c r="S146" i="76"/>
  <c r="S129" i="76"/>
  <c r="S145" i="76"/>
  <c r="S161" i="76"/>
  <c r="S176" i="76"/>
  <c r="S192" i="76"/>
  <c r="S105" i="70"/>
  <c r="S121" i="70"/>
  <c r="S130" i="70"/>
  <c r="S146" i="70"/>
  <c r="S162" i="70"/>
  <c r="S159" i="70"/>
  <c r="S190" i="70"/>
  <c r="S197" i="70"/>
  <c r="S205" i="70"/>
  <c r="S21" i="72"/>
  <c r="S14" i="72"/>
  <c r="S35" i="72"/>
  <c r="S51" i="72"/>
  <c r="S75" i="72"/>
  <c r="S40" i="72"/>
  <c r="S56" i="72"/>
  <c r="S66" i="72"/>
  <c r="S94" i="72"/>
  <c r="S107" i="72"/>
  <c r="S141" i="72"/>
  <c r="S186" i="72"/>
  <c r="S201" i="72"/>
  <c r="S17" i="74"/>
  <c r="S36" i="74"/>
  <c r="S45" i="74"/>
  <c r="S68" i="74"/>
  <c r="S85" i="74"/>
  <c r="S112" i="74"/>
  <c r="S93" i="74"/>
  <c r="S140" i="74"/>
  <c r="S123" i="74"/>
  <c r="S139" i="74"/>
  <c r="S155" i="74"/>
  <c r="S182" i="74"/>
  <c r="S181" i="74"/>
  <c r="S13" i="76"/>
  <c r="S43" i="76"/>
  <c r="S59" i="76"/>
  <c r="S26" i="76"/>
  <c r="S58" i="76"/>
  <c r="S67" i="76"/>
  <c r="S82" i="76"/>
  <c r="S104" i="76"/>
  <c r="S120" i="76"/>
  <c r="S105" i="76"/>
  <c r="S121" i="76"/>
  <c r="S131" i="76"/>
  <c r="S178" i="76"/>
  <c r="S209" i="76"/>
  <c r="S16" i="78"/>
  <c r="S42" i="78"/>
  <c r="S59" i="78"/>
  <c r="S97" i="78"/>
  <c r="S150" i="78"/>
  <c r="S127" i="78"/>
  <c r="S40" i="80"/>
  <c r="S59" i="80"/>
  <c r="S195" i="76"/>
  <c r="C10" i="78"/>
  <c r="D10" i="78"/>
  <c r="S100" i="78"/>
  <c r="S119" i="78"/>
  <c r="S149" i="78"/>
  <c r="S183" i="78"/>
  <c r="S199" i="78"/>
  <c r="S15" i="80"/>
  <c r="S18" i="80"/>
  <c r="S30" i="80"/>
  <c r="S110" i="80"/>
  <c r="S105" i="80"/>
  <c r="S136" i="80"/>
  <c r="S47" i="82"/>
  <c r="S52" i="82"/>
  <c r="S109" i="82"/>
  <c r="S166" i="82"/>
  <c r="S194" i="82"/>
  <c r="S20" i="84"/>
  <c r="S18" i="82"/>
  <c r="S81" i="82"/>
  <c r="S70" i="82"/>
  <c r="S98" i="82"/>
  <c r="S178" i="82"/>
  <c r="S203" i="82"/>
  <c r="S102" i="84"/>
  <c r="S140" i="84"/>
  <c r="S209" i="84"/>
  <c r="S28" i="86"/>
  <c r="S115" i="84"/>
  <c r="S100" i="86"/>
  <c r="S111" i="86"/>
  <c r="S109" i="86"/>
  <c r="S174" i="80"/>
  <c r="S16" i="82"/>
  <c r="S11" i="82"/>
  <c r="S39" i="82"/>
  <c r="S44" i="82"/>
  <c r="S101" i="82"/>
  <c r="S129" i="82"/>
  <c r="S158" i="82"/>
  <c r="S208" i="82"/>
  <c r="S12" i="84"/>
  <c r="S56" i="84"/>
  <c r="S131" i="80"/>
  <c r="S163" i="80"/>
  <c r="S19" i="82"/>
  <c r="S114" i="82"/>
  <c r="S129" i="84"/>
  <c r="S188" i="84"/>
  <c r="S198" i="84"/>
  <c r="S21" i="86"/>
  <c r="S126" i="86"/>
  <c r="S39" i="78"/>
  <c r="S106" i="78"/>
  <c r="S122" i="78"/>
  <c r="S93" i="78"/>
  <c r="S109" i="78"/>
  <c r="S130" i="78"/>
  <c r="S157" i="78"/>
  <c r="S139" i="78"/>
  <c r="S189" i="78"/>
  <c r="S190" i="78"/>
  <c r="S205" i="78"/>
  <c r="S23" i="80"/>
  <c r="S20" i="80"/>
  <c r="S36" i="80"/>
  <c r="S52" i="80"/>
  <c r="S64" i="80"/>
  <c r="S79" i="80"/>
  <c r="S85" i="80"/>
  <c r="S100" i="80"/>
  <c r="S116" i="80"/>
  <c r="S111" i="80"/>
  <c r="S126" i="80"/>
  <c r="S200" i="76"/>
  <c r="S206" i="76"/>
  <c r="S15" i="78"/>
  <c r="S48" i="78"/>
  <c r="S85" i="78"/>
  <c r="S96" i="78"/>
  <c r="S112" i="78"/>
  <c r="S99" i="78"/>
  <c r="S136" i="78"/>
  <c r="S129" i="78"/>
  <c r="S167" i="78"/>
  <c r="S168" i="78"/>
  <c r="S179" i="78"/>
  <c r="S180" i="78"/>
  <c r="S195" i="78"/>
  <c r="S11" i="80"/>
  <c r="S14" i="80"/>
  <c r="S21" i="80"/>
  <c r="S26" i="80"/>
  <c r="S58" i="80"/>
  <c r="S67" i="80"/>
  <c r="S82" i="80"/>
  <c r="S68" i="80"/>
  <c r="S106" i="80"/>
  <c r="S122" i="80"/>
  <c r="S125" i="80"/>
  <c r="S170" i="80"/>
  <c r="S180" i="80"/>
  <c r="S12" i="82"/>
  <c r="S24" i="82"/>
  <c r="S40" i="82"/>
  <c r="S56" i="82"/>
  <c r="S80" i="82"/>
  <c r="S97" i="82"/>
  <c r="S108" i="82"/>
  <c r="S141" i="82"/>
  <c r="S122" i="82"/>
  <c r="S170" i="82"/>
  <c r="S24" i="84"/>
  <c r="S11" i="84"/>
  <c r="S35" i="84"/>
  <c r="S52" i="84"/>
  <c r="S64" i="84"/>
  <c r="S76" i="84"/>
  <c r="S127" i="80"/>
  <c r="S172" i="80"/>
  <c r="S49" i="82"/>
  <c r="S54" i="82"/>
  <c r="S111" i="82"/>
  <c r="S139" i="82"/>
  <c r="S168" i="82"/>
  <c r="S186" i="82"/>
  <c r="S22" i="84"/>
  <c r="S34" i="84"/>
  <c r="S121" i="84"/>
  <c r="S172" i="84"/>
  <c r="S197" i="84"/>
  <c r="S91" i="84"/>
  <c r="S118" i="84"/>
  <c r="S185" i="84"/>
  <c r="S170" i="86"/>
  <c r="S153" i="86"/>
  <c r="S203" i="80"/>
  <c r="S53" i="82"/>
  <c r="S77" i="82"/>
  <c r="S26" i="82"/>
  <c r="S58" i="82"/>
  <c r="S67" i="82"/>
  <c r="S82" i="82"/>
  <c r="S115" i="82"/>
  <c r="S94" i="82"/>
  <c r="S110" i="82"/>
  <c r="S143" i="82"/>
  <c r="S124" i="82"/>
  <c r="S140" i="82"/>
  <c r="S172" i="82"/>
  <c r="S169" i="82"/>
  <c r="S185" i="82"/>
  <c r="S191" i="82"/>
  <c r="S190" i="82"/>
  <c r="S206" i="82"/>
  <c r="H10" i="84"/>
  <c r="S26" i="84"/>
  <c r="S29" i="84"/>
  <c r="S38" i="84"/>
  <c r="S65" i="84"/>
  <c r="S78" i="84"/>
  <c r="S109" i="84"/>
  <c r="S141" i="84"/>
  <c r="S136" i="84"/>
  <c r="S160" i="84"/>
  <c r="S179" i="84"/>
  <c r="S199" i="84"/>
  <c r="S202" i="84"/>
  <c r="S205" i="84"/>
  <c r="S23" i="86"/>
  <c r="S24" i="86"/>
  <c r="S98" i="84"/>
  <c r="S104" i="84"/>
  <c r="S127" i="84"/>
  <c r="S145" i="84"/>
  <c r="S138" i="84"/>
  <c r="S176" i="84"/>
  <c r="S190" i="84"/>
  <c r="S38" i="86"/>
  <c r="S83" i="86"/>
  <c r="S141" i="86"/>
  <c r="S39" i="86"/>
  <c r="S95" i="86"/>
  <c r="S169" i="86"/>
  <c r="S197" i="86"/>
  <c r="S110" i="86"/>
  <c r="S136" i="86"/>
  <c r="S170" i="84"/>
  <c r="S167" i="84"/>
  <c r="S174" i="84"/>
  <c r="S189" i="84"/>
  <c r="S201" i="84"/>
  <c r="C10" i="86"/>
  <c r="D10" i="86"/>
  <c r="S34" i="86"/>
  <c r="S64" i="86"/>
  <c r="S62" i="86"/>
  <c r="S75" i="86"/>
  <c r="S91" i="86"/>
  <c r="S165" i="86"/>
  <c r="S178" i="86"/>
  <c r="S193" i="86"/>
  <c r="S84" i="86"/>
  <c r="S71" i="86"/>
  <c r="S104" i="86"/>
  <c r="S119" i="86"/>
  <c r="S129" i="86"/>
  <c r="S174" i="86"/>
  <c r="S58" i="86"/>
  <c r="S68" i="86"/>
  <c r="S123" i="86"/>
  <c r="S159" i="86"/>
  <c r="S172" i="86"/>
  <c r="S61" i="86"/>
  <c r="S49" i="86"/>
  <c r="S73" i="86"/>
  <c r="S89" i="86"/>
  <c r="S148" i="86"/>
  <c r="S147" i="86"/>
  <c r="S160" i="86"/>
  <c r="S176" i="86"/>
  <c r="S192" i="86"/>
  <c r="S198" i="86"/>
  <c r="S208" i="86"/>
  <c r="S34" i="70"/>
  <c r="S63" i="70"/>
  <c r="S53" i="70"/>
  <c r="S114" i="70"/>
  <c r="S56" i="70"/>
  <c r="S104" i="70"/>
  <c r="S91" i="70"/>
  <c r="S132" i="70"/>
  <c r="S164" i="70"/>
  <c r="S192" i="70"/>
  <c r="S37" i="72"/>
  <c r="S77" i="72"/>
  <c r="S96" i="72"/>
  <c r="S127" i="72"/>
  <c r="S159" i="72"/>
  <c r="S188" i="72"/>
  <c r="S203" i="72"/>
  <c r="S47" i="74"/>
  <c r="S98" i="74"/>
  <c r="S95" i="74"/>
  <c r="S126" i="74"/>
  <c r="D10" i="76"/>
  <c r="S15" i="76"/>
  <c r="S68" i="76"/>
  <c r="S44" i="76"/>
  <c r="S69" i="76"/>
  <c r="S194" i="70"/>
  <c r="S209" i="70"/>
  <c r="S39" i="72"/>
  <c r="S44" i="72"/>
  <c r="S89" i="72"/>
  <c r="S98" i="72"/>
  <c r="S111" i="72"/>
  <c r="S129" i="72"/>
  <c r="S190" i="72"/>
  <c r="C10" i="74"/>
  <c r="H10" i="74"/>
  <c r="S24" i="74"/>
  <c r="S56" i="74"/>
  <c r="S80" i="74"/>
  <c r="S49" i="74"/>
  <c r="S100" i="74"/>
  <c r="S97" i="74"/>
  <c r="S128" i="74"/>
  <c r="S127" i="74"/>
  <c r="S158" i="74"/>
  <c r="S171" i="74"/>
  <c r="S185" i="74"/>
  <c r="S42" i="70"/>
  <c r="S68" i="70"/>
  <c r="S21" i="70"/>
  <c r="S62" i="70"/>
  <c r="S51" i="70"/>
  <c r="S140" i="70"/>
  <c r="S141" i="70"/>
  <c r="S172" i="70"/>
  <c r="S15" i="72"/>
  <c r="S104" i="72"/>
  <c r="S158" i="72"/>
  <c r="S16" i="74"/>
  <c r="S30" i="74"/>
  <c r="S103" i="74"/>
  <c r="S133" i="74"/>
  <c r="S176" i="74"/>
  <c r="S207" i="74"/>
  <c r="S25" i="76"/>
  <c r="S37" i="76"/>
  <c r="S77" i="76"/>
  <c r="S98" i="76"/>
  <c r="S115" i="76"/>
  <c r="S126" i="76"/>
  <c r="S158" i="76"/>
  <c r="S157" i="76"/>
  <c r="S173" i="76"/>
  <c r="S142" i="70"/>
  <c r="S143" i="70"/>
  <c r="S174" i="70"/>
  <c r="S187" i="70"/>
  <c r="S193" i="70"/>
  <c r="S17" i="72"/>
  <c r="H10" i="72"/>
  <c r="C10" i="72"/>
  <c r="S52" i="72"/>
  <c r="S76" i="72"/>
  <c r="S106" i="72"/>
  <c r="S119" i="72"/>
  <c r="S140" i="72"/>
  <c r="S160" i="72"/>
  <c r="S181" i="72"/>
  <c r="S197" i="72"/>
  <c r="S18" i="74"/>
  <c r="S32" i="74"/>
  <c r="S62" i="74"/>
  <c r="S108" i="74"/>
  <c r="S105" i="74"/>
  <c r="S136" i="74"/>
  <c r="S135" i="74"/>
  <c r="S166" i="74"/>
  <c r="S178" i="74"/>
  <c r="S12" i="76"/>
  <c r="S47" i="76"/>
  <c r="S71" i="76"/>
  <c r="S30" i="76"/>
  <c r="S46" i="76"/>
  <c r="S61" i="76"/>
  <c r="S86" i="76"/>
  <c r="S92" i="76"/>
  <c r="S108" i="76"/>
  <c r="S124" i="76"/>
  <c r="S136" i="76"/>
  <c r="S152" i="76"/>
  <c r="S168" i="76"/>
  <c r="S167" i="76"/>
  <c r="S198" i="76"/>
  <c r="S204" i="76"/>
  <c r="S13" i="78"/>
  <c r="S20" i="78"/>
  <c r="S30" i="78"/>
  <c r="S46" i="78"/>
  <c r="S61" i="78"/>
  <c r="S75" i="78"/>
  <c r="S126" i="78"/>
  <c r="S96" i="80"/>
  <c r="S91" i="80"/>
  <c r="S123" i="80"/>
  <c r="S31" i="78"/>
  <c r="S95" i="78"/>
  <c r="S148" i="78"/>
  <c r="S125" i="78"/>
  <c r="S38" i="80"/>
  <c r="S65" i="80"/>
  <c r="S118" i="80"/>
  <c r="S153" i="80"/>
  <c r="S71" i="82"/>
  <c r="S88" i="82"/>
  <c r="S163" i="82"/>
  <c r="S45" i="84"/>
  <c r="S48" i="84"/>
  <c r="H10" i="70"/>
  <c r="C10" i="70"/>
  <c r="S11" i="70"/>
  <c r="S22" i="70"/>
  <c r="S38" i="70"/>
  <c r="S65" i="70"/>
  <c r="S78" i="70"/>
  <c r="S102" i="70"/>
  <c r="S118" i="70"/>
  <c r="S23" i="70"/>
  <c r="S60" i="70"/>
  <c r="S69" i="70"/>
  <c r="S84" i="70"/>
  <c r="S47" i="70"/>
  <c r="S71" i="70"/>
  <c r="S87" i="70"/>
  <c r="S92" i="70"/>
  <c r="S95" i="70"/>
  <c r="S111" i="70"/>
  <c r="S136" i="70"/>
  <c r="S152" i="70"/>
  <c r="S137" i="70"/>
  <c r="S153" i="70"/>
  <c r="S181" i="70"/>
  <c r="S180" i="70"/>
  <c r="S33" i="72"/>
  <c r="S27" i="72"/>
  <c r="S41" i="72"/>
  <c r="S30" i="72"/>
  <c r="S46" i="72"/>
  <c r="S100" i="72"/>
  <c r="S150" i="72"/>
  <c r="S131" i="72"/>
  <c r="S147" i="72"/>
  <c r="S163" i="72"/>
  <c r="S191" i="72"/>
  <c r="S192" i="72"/>
  <c r="S198" i="72"/>
  <c r="S27" i="74"/>
  <c r="S12" i="74"/>
  <c r="S26" i="74"/>
  <c r="S58" i="74"/>
  <c r="S67" i="74"/>
  <c r="S82" i="74"/>
  <c r="S99" i="74"/>
  <c r="S115" i="74"/>
  <c r="S129" i="74"/>
  <c r="S145" i="74"/>
  <c r="S173" i="74"/>
  <c r="S188" i="74"/>
  <c r="S187" i="74"/>
  <c r="S195" i="74"/>
  <c r="S19" i="76"/>
  <c r="S33" i="76"/>
  <c r="S49" i="76"/>
  <c r="S73" i="76"/>
  <c r="S48" i="76"/>
  <c r="S110" i="76"/>
  <c r="S95" i="76"/>
  <c r="S137" i="76"/>
  <c r="S153" i="76"/>
  <c r="S113" i="70"/>
  <c r="S154" i="70"/>
  <c r="S167" i="70"/>
  <c r="S204" i="70"/>
  <c r="S13" i="72"/>
  <c r="S31" i="72"/>
  <c r="S32" i="72"/>
  <c r="S48" i="72"/>
  <c r="S118" i="72"/>
  <c r="S99" i="72"/>
  <c r="S115" i="72"/>
  <c r="S152" i="72"/>
  <c r="S133" i="72"/>
  <c r="S149" i="72"/>
  <c r="S165" i="72"/>
  <c r="S177" i="72"/>
  <c r="S178" i="72"/>
  <c r="S193" i="72"/>
  <c r="S209" i="72"/>
  <c r="S14" i="74"/>
  <c r="S28" i="74"/>
  <c r="S44" i="74"/>
  <c r="S60" i="74"/>
  <c r="S37" i="74"/>
  <c r="S101" i="74"/>
  <c r="S131" i="74"/>
  <c r="S175" i="74"/>
  <c r="S205" i="74"/>
  <c r="S51" i="76"/>
  <c r="S75" i="76"/>
  <c r="S50" i="76"/>
  <c r="S63" i="76"/>
  <c r="S112" i="76"/>
  <c r="S97" i="76"/>
  <c r="S140" i="76"/>
  <c r="S156" i="76"/>
  <c r="S172" i="76"/>
  <c r="S171" i="76"/>
  <c r="S193" i="76"/>
  <c r="S208" i="76"/>
  <c r="S34" i="78"/>
  <c r="S43" i="78"/>
  <c r="S83" i="78"/>
  <c r="S113" i="78"/>
  <c r="S134" i="78"/>
  <c r="S143" i="78"/>
  <c r="S165" i="78"/>
  <c r="S166" i="78"/>
  <c r="S177" i="78"/>
  <c r="S209" i="78"/>
  <c r="S12" i="80"/>
  <c r="S99" i="80"/>
  <c r="S52" i="78"/>
  <c r="S76" i="78"/>
  <c r="S73" i="78"/>
  <c r="S116" i="78"/>
  <c r="S103" i="78"/>
  <c r="S89" i="80"/>
  <c r="S129" i="80"/>
  <c r="S197" i="80"/>
  <c r="S29" i="82"/>
  <c r="S20" i="82"/>
  <c r="S104" i="82"/>
  <c r="S179" i="82"/>
  <c r="S209" i="82"/>
  <c r="S171" i="80"/>
  <c r="S207" i="80"/>
  <c r="S41" i="82"/>
  <c r="S131" i="82"/>
  <c r="S160" i="82"/>
  <c r="S57" i="84"/>
  <c r="S108" i="84"/>
  <c r="S149" i="84"/>
  <c r="S164" i="84"/>
  <c r="S20" i="86"/>
  <c r="S112" i="84"/>
  <c r="S150" i="84"/>
  <c r="S157" i="86"/>
  <c r="S152" i="86"/>
  <c r="S158" i="80"/>
  <c r="S196" i="80"/>
  <c r="S55" i="82"/>
  <c r="S28" i="82"/>
  <c r="S60" i="82"/>
  <c r="S84" i="82"/>
  <c r="S117" i="82"/>
  <c r="S112" i="82"/>
  <c r="S145" i="82"/>
  <c r="S142" i="82"/>
  <c r="S174" i="82"/>
  <c r="S187" i="82"/>
  <c r="S43" i="84"/>
  <c r="S66" i="84"/>
  <c r="S189" i="80"/>
  <c r="S186" i="80"/>
  <c r="S198" i="80"/>
  <c r="S61" i="82"/>
  <c r="S195" i="82"/>
  <c r="S17" i="84"/>
  <c r="S42" i="84"/>
  <c r="S196" i="84"/>
  <c r="S99" i="84"/>
  <c r="S151" i="84"/>
  <c r="S80" i="86"/>
  <c r="S50" i="86"/>
  <c r="S47" i="78"/>
  <c r="S98" i="78"/>
  <c r="S114" i="78"/>
  <c r="S117" i="78"/>
  <c r="S154" i="78"/>
  <c r="S147" i="78"/>
  <c r="S169" i="78"/>
  <c r="S170" i="78"/>
  <c r="S182" i="78"/>
  <c r="S197" i="78"/>
  <c r="S16" i="80"/>
  <c r="S28" i="80"/>
  <c r="S44" i="80"/>
  <c r="S60" i="80"/>
  <c r="S84" i="80"/>
  <c r="S71" i="80"/>
  <c r="S108" i="80"/>
  <c r="S87" i="80"/>
  <c r="S134" i="80"/>
  <c r="S199" i="76"/>
  <c r="S207" i="76"/>
  <c r="S23" i="78"/>
  <c r="S14" i="78"/>
  <c r="S24" i="78"/>
  <c r="S40" i="78"/>
  <c r="S80" i="78"/>
  <c r="S53" i="78"/>
  <c r="S77" i="78"/>
  <c r="S104" i="78"/>
  <c r="S120" i="78"/>
  <c r="S91" i="78"/>
  <c r="S107" i="78"/>
  <c r="S137" i="78"/>
  <c r="S160" i="78"/>
  <c r="S188" i="78"/>
  <c r="S194" i="78"/>
  <c r="S50" i="80"/>
  <c r="S53" i="80"/>
  <c r="S77" i="80"/>
  <c r="S114" i="80"/>
  <c r="S93" i="80"/>
  <c r="S109" i="80"/>
  <c r="S140" i="80"/>
  <c r="S150" i="80"/>
  <c r="S175" i="80"/>
  <c r="S188" i="80"/>
  <c r="S21" i="82"/>
  <c r="S59" i="82"/>
  <c r="S62" i="82"/>
  <c r="S121" i="82"/>
  <c r="S149" i="82"/>
  <c r="S159" i="82"/>
  <c r="S180" i="82"/>
  <c r="S197" i="82"/>
  <c r="S205" i="82"/>
  <c r="S16" i="84"/>
  <c r="S37" i="84"/>
  <c r="S59" i="84"/>
  <c r="S68" i="84"/>
  <c r="S44" i="84"/>
  <c r="S151" i="80"/>
  <c r="S164" i="80"/>
  <c r="S190" i="80"/>
  <c r="S195" i="80"/>
  <c r="S202" i="80"/>
  <c r="D10" i="82"/>
  <c r="S25" i="84"/>
  <c r="S74" i="84"/>
  <c r="S92" i="84"/>
  <c r="S105" i="84"/>
  <c r="S137" i="84"/>
  <c r="S132" i="84"/>
  <c r="S156" i="84"/>
  <c r="S169" i="84"/>
  <c r="S175" i="84"/>
  <c r="S33" i="86"/>
  <c r="S90" i="84"/>
  <c r="S107" i="84"/>
  <c r="S134" i="84"/>
  <c r="S59" i="86"/>
  <c r="S125" i="86"/>
  <c r="S25" i="82"/>
  <c r="S27" i="82"/>
  <c r="S63" i="82"/>
  <c r="S74" i="82"/>
  <c r="S91" i="82"/>
  <c r="S86" i="82"/>
  <c r="S102" i="82"/>
  <c r="S151" i="82"/>
  <c r="S132" i="82"/>
  <c r="S148" i="82"/>
  <c r="S161" i="82"/>
  <c r="S177" i="82"/>
  <c r="S182" i="82"/>
  <c r="S199" i="82"/>
  <c r="S18" i="84"/>
  <c r="S55" i="84"/>
  <c r="S30" i="84"/>
  <c r="S70" i="84"/>
  <c r="S80" i="84"/>
  <c r="S110" i="84"/>
  <c r="S79" i="84"/>
  <c r="S101" i="84"/>
  <c r="S117" i="84"/>
  <c r="S157" i="84"/>
  <c r="S155" i="84"/>
  <c r="S168" i="84"/>
  <c r="S187" i="84"/>
  <c r="S206" i="84"/>
  <c r="S25" i="86"/>
  <c r="S81" i="84"/>
  <c r="S87" i="84"/>
  <c r="S103" i="84"/>
  <c r="S119" i="84"/>
  <c r="S114" i="84"/>
  <c r="S130" i="84"/>
  <c r="S158" i="84"/>
  <c r="S177" i="84"/>
  <c r="S14" i="86"/>
  <c r="S22" i="86"/>
  <c r="S76" i="86"/>
  <c r="S116" i="86"/>
  <c r="S99" i="86"/>
  <c r="S142" i="86"/>
  <c r="S181" i="86"/>
  <c r="S182" i="86"/>
  <c r="S77" i="86"/>
  <c r="S159" i="84"/>
  <c r="S181" i="84"/>
  <c r="S18" i="86"/>
  <c r="S27" i="86"/>
  <c r="S26" i="86"/>
  <c r="S48" i="86"/>
  <c r="S51" i="86"/>
  <c r="S149" i="86"/>
  <c r="S189" i="86"/>
  <c r="S47" i="86"/>
  <c r="S146" i="86"/>
  <c r="S158" i="86"/>
  <c r="S185" i="86"/>
  <c r="S206" i="86"/>
  <c r="S67" i="86"/>
  <c r="S85" i="86"/>
  <c r="S101" i="86"/>
  <c r="S144" i="86"/>
  <c r="S143" i="86"/>
  <c r="S175" i="86"/>
  <c r="S188" i="86"/>
  <c r="S194" i="86"/>
  <c r="S54" i="86"/>
  <c r="S57" i="86"/>
  <c r="S97" i="86"/>
  <c r="S124" i="86"/>
  <c r="S156" i="86"/>
  <c r="S155" i="86"/>
  <c r="S179" i="86"/>
  <c r="S16" i="70"/>
  <c r="S77" i="70"/>
  <c r="S98" i="70"/>
  <c r="S40" i="70"/>
  <c r="S66" i="70"/>
  <c r="S59" i="70"/>
  <c r="S88" i="70"/>
  <c r="S120" i="70"/>
  <c r="S107" i="70"/>
  <c r="S148" i="70"/>
  <c r="S149" i="70"/>
  <c r="S161" i="70"/>
  <c r="S176" i="70"/>
  <c r="S199" i="70"/>
  <c r="S53" i="72"/>
  <c r="S112" i="72"/>
  <c r="S146" i="72"/>
  <c r="S143" i="72"/>
  <c r="S175" i="72"/>
  <c r="S187" i="72"/>
  <c r="S194" i="72"/>
  <c r="S19" i="74"/>
  <c r="S38" i="74"/>
  <c r="S65" i="74"/>
  <c r="S114" i="74"/>
  <c r="S111" i="74"/>
  <c r="S142" i="74"/>
  <c r="S60" i="76"/>
  <c r="S106" i="76"/>
  <c r="S109" i="70"/>
  <c r="S150" i="70"/>
  <c r="S151" i="70"/>
  <c r="S163" i="70"/>
  <c r="S29" i="72"/>
  <c r="S18" i="72"/>
  <c r="S114" i="72"/>
  <c r="S95" i="72"/>
  <c r="S189" i="72"/>
  <c r="S196" i="72"/>
  <c r="S23" i="74"/>
  <c r="S40" i="74"/>
  <c r="S66" i="74"/>
  <c r="S86" i="74"/>
  <c r="S73" i="74"/>
  <c r="S116" i="74"/>
  <c r="S113" i="74"/>
  <c r="S144" i="74"/>
  <c r="S143" i="74"/>
  <c r="S174" i="74"/>
  <c r="S186" i="74"/>
  <c r="S15" i="70"/>
  <c r="S45" i="70"/>
  <c r="S106" i="70"/>
  <c r="S48" i="70"/>
  <c r="S72" i="70"/>
  <c r="S96" i="70"/>
  <c r="S169" i="70"/>
  <c r="S184" i="70"/>
  <c r="S206" i="70"/>
  <c r="S68" i="72"/>
  <c r="S63" i="72"/>
  <c r="S101" i="72"/>
  <c r="S154" i="72"/>
  <c r="S174" i="72"/>
  <c r="S202" i="72"/>
  <c r="S23" i="76"/>
  <c r="S53" i="76"/>
  <c r="S36" i="76"/>
  <c r="S64" i="76"/>
  <c r="S114" i="76"/>
  <c r="S99" i="76"/>
  <c r="S142" i="76"/>
  <c r="S174" i="76"/>
  <c r="S117" i="70"/>
  <c r="S127" i="70"/>
  <c r="S171" i="70"/>
  <c r="S208" i="70"/>
  <c r="S36" i="72"/>
  <c r="S64" i="72"/>
  <c r="S90" i="72"/>
  <c r="S124" i="72"/>
  <c r="S182" i="72"/>
  <c r="S204" i="72"/>
  <c r="S48" i="74"/>
  <c r="S81" i="74"/>
  <c r="S92" i="74"/>
  <c r="S121" i="74"/>
  <c r="S151" i="74"/>
  <c r="S177" i="74"/>
  <c r="S201" i="74"/>
  <c r="S209" i="74"/>
  <c r="S79" i="76"/>
  <c r="S38" i="76"/>
  <c r="S78" i="76"/>
  <c r="S116" i="76"/>
  <c r="S101" i="76"/>
  <c r="S117" i="76"/>
  <c r="S144" i="76"/>
  <c r="S127" i="76"/>
  <c r="S143" i="76"/>
  <c r="S159" i="76"/>
  <c r="S175" i="76"/>
  <c r="S190" i="76"/>
  <c r="S197" i="76"/>
  <c r="S205" i="76"/>
  <c r="S12" i="78"/>
  <c r="S78" i="78"/>
  <c r="S89" i="78"/>
  <c r="S121" i="78"/>
  <c r="S142" i="78"/>
  <c r="S173" i="78"/>
  <c r="S17" i="80"/>
  <c r="S32" i="80"/>
  <c r="S62" i="80"/>
  <c r="S51" i="80"/>
  <c r="S196" i="76"/>
  <c r="S25" i="78"/>
  <c r="S28" i="78"/>
  <c r="S84" i="78"/>
  <c r="S41" i="78"/>
  <c r="S81" i="78"/>
  <c r="S92" i="78"/>
  <c r="S207" i="78"/>
  <c r="D10" i="80"/>
  <c r="S78" i="80"/>
  <c r="S81" i="80"/>
  <c r="S102" i="80"/>
  <c r="S97" i="80"/>
  <c r="S128" i="80"/>
  <c r="S137" i="80"/>
  <c r="S93" i="82"/>
  <c r="S120" i="82"/>
  <c r="S150" i="82"/>
  <c r="S72" i="84"/>
  <c r="S156" i="80"/>
  <c r="S12" i="70"/>
  <c r="S19" i="70"/>
  <c r="S27" i="70"/>
  <c r="S86" i="70"/>
  <c r="S110" i="70"/>
  <c r="S18" i="70"/>
  <c r="S39" i="70"/>
  <c r="S76" i="70"/>
  <c r="S79" i="70"/>
  <c r="S116" i="70"/>
  <c r="S103" i="70"/>
  <c r="S119" i="70"/>
  <c r="S128" i="70"/>
  <c r="S160" i="70"/>
  <c r="S188" i="70"/>
  <c r="S73" i="72"/>
  <c r="S91" i="72"/>
  <c r="S38" i="72"/>
  <c r="S65" i="72"/>
  <c r="S78" i="72"/>
  <c r="S92" i="72"/>
  <c r="S108" i="72"/>
  <c r="S121" i="72"/>
  <c r="S126" i="72"/>
  <c r="S123" i="72"/>
  <c r="S139" i="72"/>
  <c r="S155" i="72"/>
  <c r="S162" i="72"/>
  <c r="S199" i="72"/>
  <c r="S206" i="72"/>
  <c r="S29" i="74"/>
  <c r="S34" i="74"/>
  <c r="S59" i="74"/>
  <c r="S83" i="74"/>
  <c r="S110" i="74"/>
  <c r="S91" i="74"/>
  <c r="S107" i="74"/>
  <c r="S138" i="74"/>
  <c r="S154" i="74"/>
  <c r="S137" i="74"/>
  <c r="S168" i="74"/>
  <c r="S165" i="74"/>
  <c r="S180" i="74"/>
  <c r="S196" i="74"/>
  <c r="S202" i="74"/>
  <c r="S22" i="76"/>
  <c r="S11" i="76"/>
  <c r="S81" i="76"/>
  <c r="S56" i="76"/>
  <c r="S66" i="76"/>
  <c r="S102" i="76"/>
  <c r="S130" i="76"/>
  <c r="S162" i="76"/>
  <c r="S131" i="70"/>
  <c r="S147" i="70"/>
  <c r="S175" i="70"/>
  <c r="S191" i="70"/>
  <c r="S24" i="72"/>
  <c r="S80" i="72"/>
  <c r="S110" i="72"/>
  <c r="S128" i="72"/>
  <c r="S144" i="72"/>
  <c r="S125" i="72"/>
  <c r="S157" i="72"/>
  <c r="S173" i="72"/>
  <c r="S164" i="72"/>
  <c r="S185" i="72"/>
  <c r="S208" i="72"/>
  <c r="S33" i="74"/>
  <c r="S52" i="74"/>
  <c r="S64" i="74"/>
  <c r="S76" i="74"/>
  <c r="S96" i="74"/>
  <c r="S109" i="74"/>
  <c r="S124" i="74"/>
  <c r="S170" i="74"/>
  <c r="S167" i="74"/>
  <c r="S198" i="74"/>
  <c r="S204" i="74"/>
  <c r="S83" i="76"/>
  <c r="S42" i="76"/>
  <c r="S125" i="76"/>
  <c r="S132" i="76"/>
  <c r="S148" i="76"/>
  <c r="S147" i="76"/>
  <c r="S164" i="76"/>
  <c r="S163" i="76"/>
  <c r="S177" i="76"/>
  <c r="S194" i="76"/>
  <c r="S201" i="76"/>
  <c r="S27" i="78"/>
  <c r="S26" i="78"/>
  <c r="S58" i="78"/>
  <c r="S67" i="78"/>
  <c r="S82" i="78"/>
  <c r="S110" i="78"/>
  <c r="S178" i="78"/>
  <c r="S200" i="78"/>
  <c r="S31" i="80"/>
  <c r="S66" i="80"/>
  <c r="S88" i="80"/>
  <c r="S120" i="80"/>
  <c r="S115" i="80"/>
  <c r="S19" i="78"/>
  <c r="H10" i="78"/>
  <c r="S36" i="78"/>
  <c r="S64" i="78"/>
  <c r="S49" i="78"/>
  <c r="S140" i="78"/>
  <c r="S171" i="78"/>
  <c r="S172" i="78"/>
  <c r="S61" i="80"/>
  <c r="S49" i="80"/>
  <c r="S146" i="80"/>
  <c r="S145" i="80"/>
  <c r="S179" i="80"/>
  <c r="S137" i="82"/>
  <c r="S32" i="84"/>
  <c r="S139" i="80"/>
  <c r="S181" i="80"/>
  <c r="S128" i="82"/>
  <c r="S173" i="82"/>
  <c r="S58" i="84"/>
  <c r="S113" i="84"/>
  <c r="S106" i="84"/>
  <c r="S142" i="84"/>
  <c r="S55" i="86"/>
  <c r="S53" i="86"/>
  <c r="S161" i="80"/>
  <c r="S205" i="80"/>
  <c r="S79" i="82"/>
  <c r="S69" i="82"/>
  <c r="S96" i="82"/>
  <c r="S126" i="82"/>
  <c r="S171" i="82"/>
  <c r="S176" i="82"/>
  <c r="S192" i="80"/>
  <c r="S30" i="82"/>
  <c r="S87" i="82"/>
  <c r="S144" i="82"/>
  <c r="S189" i="82"/>
  <c r="S67" i="84"/>
  <c r="S148" i="84"/>
  <c r="S31" i="86"/>
  <c r="S44" i="86"/>
  <c r="S131" i="84"/>
  <c r="S191" i="86"/>
  <c r="S55" i="78"/>
  <c r="S79" i="78"/>
  <c r="S90" i="78"/>
  <c r="S146" i="78"/>
  <c r="S155" i="78"/>
  <c r="S161" i="78"/>
  <c r="S162" i="78"/>
  <c r="S196" i="78"/>
  <c r="S76" i="80"/>
  <c r="S39" i="80"/>
  <c r="S55" i="80"/>
  <c r="S95" i="80"/>
  <c r="S22" i="78"/>
  <c r="S33" i="78"/>
  <c r="S32" i="78"/>
  <c r="S62" i="78"/>
  <c r="S72" i="78"/>
  <c r="S88" i="78"/>
  <c r="S45" i="78"/>
  <c r="S68" i="78"/>
  <c r="S123" i="78"/>
  <c r="S115" i="78"/>
  <c r="S152" i="78"/>
  <c r="S145" i="78"/>
  <c r="S202" i="78"/>
  <c r="S35" i="80"/>
  <c r="S42" i="80"/>
  <c r="S45" i="80"/>
  <c r="S90" i="80"/>
  <c r="S101" i="80"/>
  <c r="S117" i="80"/>
  <c r="S132" i="80"/>
  <c r="S142" i="80"/>
  <c r="S141" i="80"/>
  <c r="S157" i="80"/>
  <c r="S173" i="80"/>
  <c r="S176" i="80"/>
  <c r="S183" i="80"/>
  <c r="S201" i="80"/>
  <c r="S208" i="80"/>
  <c r="S35" i="82"/>
  <c r="S51" i="82"/>
  <c r="S75" i="82"/>
  <c r="S66" i="82"/>
  <c r="S113" i="82"/>
  <c r="S92" i="82"/>
  <c r="S125" i="82"/>
  <c r="S138" i="82"/>
  <c r="S154" i="82"/>
  <c r="S167" i="82"/>
  <c r="S183" i="82"/>
  <c r="S188" i="82"/>
  <c r="S198" i="82"/>
  <c r="S204" i="82"/>
  <c r="S53" i="84"/>
  <c r="S27" i="84"/>
  <c r="S36" i="84"/>
  <c r="S144" i="80"/>
  <c r="S143" i="80"/>
  <c r="S159" i="80"/>
  <c r="S178" i="80"/>
  <c r="S185" i="80"/>
  <c r="S182" i="80"/>
  <c r="S194" i="80"/>
  <c r="S22" i="82"/>
  <c r="S78" i="82"/>
  <c r="S106" i="82"/>
  <c r="S136" i="82"/>
  <c r="S181" i="82"/>
  <c r="S196" i="82"/>
  <c r="S31" i="84"/>
  <c r="S63" i="84"/>
  <c r="S83" i="84"/>
  <c r="S89" i="84"/>
  <c r="S116" i="84"/>
  <c r="S178" i="84"/>
  <c r="S191" i="84"/>
  <c r="S11" i="86"/>
  <c r="S36" i="86"/>
  <c r="S123" i="84"/>
  <c r="S166" i="84"/>
  <c r="S56" i="86"/>
  <c r="S96" i="86"/>
  <c r="S94" i="86"/>
  <c r="S151" i="86"/>
  <c r="S14" i="82"/>
  <c r="S37" i="82"/>
  <c r="S42" i="82"/>
  <c r="S99" i="82"/>
  <c r="S127" i="82"/>
  <c r="S156" i="82"/>
  <c r="S200" i="82"/>
  <c r="C10" i="84"/>
  <c r="D10" i="84"/>
  <c r="S13" i="84"/>
  <c r="S39" i="84"/>
  <c r="S54" i="84"/>
  <c r="S94" i="84"/>
  <c r="S71" i="84"/>
  <c r="S100" i="84"/>
  <c r="S93" i="84"/>
  <c r="S125" i="84"/>
  <c r="S120" i="84"/>
  <c r="S144" i="84"/>
  <c r="S180" i="84"/>
  <c r="S192" i="84"/>
  <c r="S16" i="86"/>
  <c r="S15" i="86"/>
  <c r="S40" i="86"/>
  <c r="S73" i="84"/>
  <c r="S95" i="84"/>
  <c r="S111" i="84"/>
  <c r="S122" i="84"/>
  <c r="S143" i="84"/>
  <c r="S195" i="84"/>
  <c r="S13" i="86"/>
  <c r="S66" i="86"/>
  <c r="S186" i="86"/>
  <c r="S202" i="86"/>
  <c r="S112" i="86"/>
  <c r="S138" i="86"/>
  <c r="S177" i="86"/>
  <c r="S37" i="86"/>
  <c r="S93" i="86"/>
  <c r="S167" i="86"/>
  <c r="S195" i="86"/>
  <c r="S154" i="84"/>
  <c r="S173" i="84"/>
  <c r="S184" i="84"/>
  <c r="S204" i="84"/>
  <c r="H10" i="86"/>
  <c r="S29" i="86"/>
  <c r="S35" i="86"/>
  <c r="S108" i="86"/>
  <c r="S134" i="86"/>
  <c r="S133" i="86"/>
  <c r="S87" i="86"/>
  <c r="S130" i="86"/>
  <c r="S161" i="86"/>
  <c r="S205" i="86"/>
  <c r="S82" i="86"/>
  <c r="S102" i="86"/>
  <c r="S117" i="86"/>
  <c r="S128" i="86"/>
  <c r="S127" i="86"/>
  <c r="S203" i="86"/>
  <c r="S46" i="86"/>
  <c r="S70" i="86"/>
  <c r="S86" i="86"/>
  <c r="S90" i="86"/>
  <c r="S106" i="86"/>
  <c r="S122" i="86"/>
  <c r="S105" i="86"/>
  <c r="S121" i="86"/>
  <c r="S132" i="86"/>
  <c r="S131" i="86"/>
  <c r="S163" i="86"/>
  <c r="S187" i="86"/>
  <c r="S207" i="86"/>
  <c r="AA56" i="70"/>
  <c r="AG56" i="70"/>
  <c r="AG43" i="70"/>
  <c r="AA43" i="70"/>
  <c r="AA37" i="72"/>
  <c r="AG37" i="72"/>
  <c r="AA96" i="72"/>
  <c r="AG96" i="72"/>
  <c r="AA130" i="72"/>
  <c r="AG130" i="72"/>
  <c r="AA159" i="72"/>
  <c r="AG159" i="72"/>
  <c r="AA203" i="72"/>
  <c r="AG203" i="72"/>
  <c r="AA54" i="74"/>
  <c r="AG54" i="74"/>
  <c r="AA125" i="74"/>
  <c r="AG125" i="74"/>
  <c r="AA169" i="74"/>
  <c r="AG169" i="74"/>
  <c r="AA206" i="74"/>
  <c r="AG206" i="74"/>
  <c r="AG39" i="72"/>
  <c r="AA39" i="72"/>
  <c r="AA190" i="72"/>
  <c r="AG190" i="72"/>
  <c r="AA21" i="70"/>
  <c r="AG21" i="70"/>
  <c r="AA112" i="70"/>
  <c r="AG112" i="70"/>
  <c r="AA45" i="72"/>
  <c r="AG45" i="72"/>
  <c r="AA50" i="72"/>
  <c r="AG50" i="72"/>
  <c r="AA179" i="72"/>
  <c r="AG179" i="72"/>
  <c r="AG11" i="74"/>
  <c r="AA11" i="74"/>
  <c r="AA30" i="74"/>
  <c r="AG30" i="74"/>
  <c r="AA55" i="74"/>
  <c r="AG55" i="74"/>
  <c r="AA207" i="74"/>
  <c r="AG207" i="74"/>
  <c r="AG18" i="74"/>
  <c r="AA18" i="74"/>
  <c r="AA62" i="74"/>
  <c r="AA193" i="74"/>
  <c r="AG193" i="74"/>
  <c r="AG20" i="78"/>
  <c r="AA20" i="78"/>
  <c r="AG95" i="78"/>
  <c r="AA95" i="78"/>
  <c r="AG125" i="78"/>
  <c r="AA125" i="78"/>
  <c r="AA198" i="78"/>
  <c r="AG198" i="78"/>
  <c r="AG57" i="80"/>
  <c r="AA57" i="80"/>
  <c r="AA11" i="70"/>
  <c r="AG11" i="70"/>
  <c r="AG38" i="70"/>
  <c r="AA38" i="70"/>
  <c r="AG41" i="70"/>
  <c r="AA41" i="70"/>
  <c r="AA81" i="70"/>
  <c r="AG81" i="70"/>
  <c r="AA118" i="70"/>
  <c r="AG118" i="70"/>
  <c r="AA108" i="70"/>
  <c r="AG108" i="70"/>
  <c r="AA111" i="70"/>
  <c r="AG111" i="70"/>
  <c r="AA152" i="70"/>
  <c r="AG152" i="70"/>
  <c r="AA153" i="70"/>
  <c r="AG153" i="70"/>
  <c r="AA165" i="70"/>
  <c r="AG165" i="70"/>
  <c r="AA180" i="70"/>
  <c r="AG180" i="70"/>
  <c r="AA202" i="70"/>
  <c r="AG202" i="70"/>
  <c r="AA116" i="72"/>
  <c r="AG116" i="72"/>
  <c r="AA113" i="72"/>
  <c r="AG113" i="72"/>
  <c r="AA170" i="72"/>
  <c r="AG170" i="72"/>
  <c r="AG99" i="74"/>
  <c r="AA99" i="74"/>
  <c r="AG129" i="74"/>
  <c r="AA129" i="74"/>
  <c r="AG173" i="74"/>
  <c r="AA173" i="74"/>
  <c r="AG187" i="74"/>
  <c r="AA187" i="74"/>
  <c r="AG19" i="76"/>
  <c r="AA19" i="76"/>
  <c r="AG49" i="76"/>
  <c r="AA49" i="76"/>
  <c r="AA48" i="76"/>
  <c r="AG48" i="76"/>
  <c r="AG72" i="76"/>
  <c r="AG62" i="76"/>
  <c r="AA72" i="76"/>
  <c r="AA94" i="76"/>
  <c r="AG94" i="76"/>
  <c r="AG95" i="76"/>
  <c r="AA95" i="76"/>
  <c r="AA138" i="76"/>
  <c r="AG138" i="76"/>
  <c r="AA170" i="76"/>
  <c r="AG170" i="76"/>
  <c r="AA184" i="76"/>
  <c r="AG184" i="76"/>
  <c r="AA97" i="70"/>
  <c r="AG97" i="70"/>
  <c r="AA154" i="70"/>
  <c r="AG154" i="70"/>
  <c r="AA155" i="70"/>
  <c r="AG155" i="70"/>
  <c r="AA43" i="72"/>
  <c r="AG43" i="72"/>
  <c r="AG83" i="72"/>
  <c r="AA83" i="72"/>
  <c r="AG48" i="72"/>
  <c r="AA48" i="72"/>
  <c r="AG72" i="72"/>
  <c r="AG62" i="72"/>
  <c r="AA72" i="72"/>
  <c r="AG102" i="72"/>
  <c r="AA102" i="72"/>
  <c r="AG99" i="72"/>
  <c r="AA99" i="72"/>
  <c r="AG177" i="72"/>
  <c r="AA177" i="72"/>
  <c r="AG193" i="72"/>
  <c r="AA193" i="72"/>
  <c r="AG131" i="74"/>
  <c r="AA131" i="74"/>
  <c r="AG162" i="74"/>
  <c r="AA162" i="74"/>
  <c r="AA89" i="80"/>
  <c r="AG89" i="80"/>
  <c r="AG179" i="82"/>
  <c r="AA179" i="82"/>
  <c r="AG41" i="82"/>
  <c r="AA41" i="82"/>
  <c r="AA103" i="82"/>
  <c r="AG103" i="82"/>
  <c r="AA160" i="82"/>
  <c r="AG160" i="82"/>
  <c r="AA164" i="70"/>
  <c r="AG164" i="70"/>
  <c r="AG15" i="76"/>
  <c r="AA15" i="76"/>
  <c r="AA89" i="72"/>
  <c r="AG89" i="72"/>
  <c r="AA111" i="72"/>
  <c r="AG111" i="72"/>
  <c r="AG56" i="74"/>
  <c r="AA56" i="74"/>
  <c r="AA49" i="74"/>
  <c r="AG49" i="74"/>
  <c r="AA97" i="74"/>
  <c r="AG97" i="74"/>
  <c r="AA127" i="74"/>
  <c r="AG127" i="74"/>
  <c r="AA171" i="74"/>
  <c r="AG171" i="74"/>
  <c r="AA42" i="70"/>
  <c r="AG42" i="70"/>
  <c r="AA133" i="74"/>
  <c r="AG133" i="74"/>
  <c r="AA142" i="70"/>
  <c r="AG142" i="70"/>
  <c r="AA174" i="70"/>
  <c r="AG174" i="70"/>
  <c r="AA193" i="70"/>
  <c r="AG193" i="70"/>
  <c r="AG137" i="72"/>
  <c r="AA137" i="72"/>
  <c r="AG30" i="76"/>
  <c r="AA30" i="76"/>
  <c r="AG93" i="76"/>
  <c r="AA93" i="76"/>
  <c r="AG135" i="76"/>
  <c r="AA135" i="76"/>
  <c r="AG182" i="76"/>
  <c r="AA182" i="76"/>
  <c r="AG75" i="78"/>
  <c r="AG65" i="78"/>
  <c r="AA75" i="78"/>
  <c r="AA105" i="78"/>
  <c r="AG105" i="78"/>
  <c r="AA96" i="80"/>
  <c r="AG96" i="80"/>
  <c r="AG88" i="82"/>
  <c r="AA88" i="82"/>
  <c r="AG30" i="72"/>
  <c r="AA30" i="72"/>
  <c r="AG26" i="74"/>
  <c r="AA26" i="74"/>
  <c r="AA204" i="70"/>
  <c r="AG204" i="70"/>
  <c r="AG14" i="74"/>
  <c r="AA14" i="74"/>
  <c r="AG44" i="74"/>
  <c r="AA44" i="74"/>
  <c r="AA37" i="74"/>
  <c r="AG37" i="74"/>
  <c r="AG67" i="74"/>
  <c r="AA77" i="74"/>
  <c r="AG77" i="74"/>
  <c r="AG104" i="74"/>
  <c r="AA104" i="74"/>
  <c r="AG205" i="74"/>
  <c r="AA205" i="74"/>
  <c r="AG21" i="76"/>
  <c r="AA21" i="76"/>
  <c r="AA34" i="76"/>
  <c r="AG34" i="76"/>
  <c r="AA63" i="76"/>
  <c r="AG96" i="76"/>
  <c r="AA96" i="76"/>
  <c r="AG97" i="76"/>
  <c r="AA97" i="76"/>
  <c r="AG139" i="76"/>
  <c r="AA139" i="76"/>
  <c r="AG186" i="76"/>
  <c r="AA186" i="76"/>
  <c r="AG17" i="78"/>
  <c r="AA17" i="78"/>
  <c r="AA43" i="78"/>
  <c r="AG43" i="78"/>
  <c r="AG209" i="78"/>
  <c r="AA209" i="78"/>
  <c r="AA99" i="80"/>
  <c r="AG99" i="80"/>
  <c r="AG187" i="76"/>
  <c r="AA187" i="76"/>
  <c r="AG197" i="80"/>
  <c r="AA197" i="80"/>
  <c r="AG20" i="82"/>
  <c r="AA20" i="82"/>
  <c r="AA171" i="80"/>
  <c r="AG171" i="80"/>
  <c r="AG149" i="84"/>
  <c r="AA149" i="84"/>
  <c r="AA164" i="84"/>
  <c r="AG164" i="84"/>
  <c r="AG157" i="86"/>
  <c r="AA157" i="86"/>
  <c r="AG187" i="80"/>
  <c r="AA187" i="80"/>
  <c r="AA174" i="82"/>
  <c r="AG174" i="82"/>
  <c r="AA189" i="80"/>
  <c r="AG189" i="80"/>
  <c r="AA198" i="80"/>
  <c r="AG198" i="80"/>
  <c r="AG195" i="82"/>
  <c r="AA195" i="82"/>
  <c r="AG33" i="84"/>
  <c r="AA33" i="84"/>
  <c r="AG42" i="84"/>
  <c r="AA42" i="84"/>
  <c r="AA124" i="84"/>
  <c r="AG124" i="84"/>
  <c r="AA147" i="84"/>
  <c r="AG147" i="84"/>
  <c r="AA161" i="84"/>
  <c r="AG161" i="84"/>
  <c r="AG99" i="84"/>
  <c r="AA99" i="84"/>
  <c r="AG80" i="86"/>
  <c r="AA80" i="86"/>
  <c r="AA47" i="78"/>
  <c r="AG47" i="78"/>
  <c r="AA87" i="78"/>
  <c r="AG87" i="78"/>
  <c r="AG114" i="78"/>
  <c r="AA114" i="78"/>
  <c r="AA154" i="78"/>
  <c r="AG154" i="78"/>
  <c r="AA182" i="78"/>
  <c r="AG182" i="78"/>
  <c r="AA16" i="80"/>
  <c r="AG16" i="80"/>
  <c r="AG84" i="80"/>
  <c r="AA84" i="80"/>
  <c r="AG108" i="80"/>
  <c r="AA108" i="80"/>
  <c r="AG134" i="80"/>
  <c r="AA134" i="80"/>
  <c r="AG56" i="78"/>
  <c r="AA56" i="78"/>
  <c r="AG53" i="78"/>
  <c r="AA53" i="78"/>
  <c r="AA104" i="78"/>
  <c r="AG104" i="78"/>
  <c r="AA91" i="78"/>
  <c r="AG91" i="78"/>
  <c r="AA137" i="78"/>
  <c r="AG137" i="78"/>
  <c r="AG159" i="78"/>
  <c r="AA159" i="78"/>
  <c r="AG188" i="78"/>
  <c r="AA188" i="78"/>
  <c r="AA50" i="80"/>
  <c r="AG50" i="80"/>
  <c r="AA74" i="80"/>
  <c r="AG74" i="80"/>
  <c r="AG64" i="80"/>
  <c r="AG67" i="80"/>
  <c r="AA77" i="80"/>
  <c r="AG77" i="80"/>
  <c r="AA140" i="80"/>
  <c r="AG140" i="80"/>
  <c r="AA175" i="80"/>
  <c r="AG175" i="80"/>
  <c r="AA62" i="82"/>
  <c r="AA89" i="82"/>
  <c r="AG89" i="82"/>
  <c r="AA149" i="82"/>
  <c r="AG149" i="82"/>
  <c r="AA146" i="82"/>
  <c r="AG146" i="82"/>
  <c r="AG180" i="82"/>
  <c r="AA180" i="82"/>
  <c r="AG205" i="82"/>
  <c r="AA205" i="82"/>
  <c r="AA151" i="80"/>
  <c r="AG151" i="80"/>
  <c r="AA190" i="80"/>
  <c r="AG190" i="80"/>
  <c r="AA202" i="80"/>
  <c r="AG202" i="80"/>
  <c r="AA25" i="84"/>
  <c r="AG25" i="84"/>
  <c r="AG92" i="84"/>
  <c r="AA92" i="84"/>
  <c r="AA137" i="84"/>
  <c r="AG137" i="84"/>
  <c r="AG156" i="84"/>
  <c r="AA156" i="84"/>
  <c r="AG175" i="84"/>
  <c r="AA175" i="84"/>
  <c r="AA33" i="86"/>
  <c r="AG33" i="86"/>
  <c r="AA96" i="84"/>
  <c r="AG96" i="84"/>
  <c r="AG134" i="84"/>
  <c r="AA134" i="84"/>
  <c r="AG125" i="86"/>
  <c r="AA125" i="86"/>
  <c r="AA85" i="82"/>
  <c r="AG85" i="82"/>
  <c r="AA34" i="82"/>
  <c r="AG34" i="82"/>
  <c r="AG86" i="82"/>
  <c r="AA86" i="82"/>
  <c r="AG151" i="82"/>
  <c r="AA151" i="82"/>
  <c r="AG148" i="82"/>
  <c r="AA148" i="82"/>
  <c r="AA199" i="82"/>
  <c r="AG199" i="82"/>
  <c r="AA55" i="84"/>
  <c r="AG55" i="84"/>
  <c r="AG110" i="84"/>
  <c r="AA110" i="84"/>
  <c r="AA157" i="84"/>
  <c r="AG157" i="84"/>
  <c r="AG155" i="84"/>
  <c r="AA155" i="84"/>
  <c r="AG168" i="84"/>
  <c r="AA168" i="84"/>
  <c r="AA206" i="84"/>
  <c r="AG206" i="84"/>
  <c r="AG25" i="86"/>
  <c r="AA25" i="86"/>
  <c r="AG81" i="84"/>
  <c r="AA81" i="84"/>
  <c r="AG88" i="84"/>
  <c r="AA88" i="84"/>
  <c r="AA114" i="84"/>
  <c r="AG114" i="84"/>
  <c r="AG158" i="84"/>
  <c r="AA158" i="84"/>
  <c r="AG14" i="86"/>
  <c r="AA14" i="86"/>
  <c r="AA76" i="86"/>
  <c r="AG76" i="86"/>
  <c r="AG66" i="86"/>
  <c r="AA181" i="86"/>
  <c r="AG181" i="86"/>
  <c r="AG79" i="86"/>
  <c r="AG69" i="86"/>
  <c r="AA79" i="86"/>
  <c r="AG77" i="86"/>
  <c r="AG67" i="86"/>
  <c r="AA77" i="86"/>
  <c r="AG180" i="86"/>
  <c r="AA180" i="86"/>
  <c r="AA162" i="84"/>
  <c r="AG162" i="84"/>
  <c r="AG181" i="84"/>
  <c r="AA181" i="84"/>
  <c r="AA207" i="84"/>
  <c r="AG207" i="84"/>
  <c r="AA48" i="86"/>
  <c r="AG48" i="86"/>
  <c r="AG149" i="86"/>
  <c r="AA149" i="86"/>
  <c r="AG47" i="86"/>
  <c r="AA47" i="86"/>
  <c r="AG120" i="86"/>
  <c r="AA120" i="86"/>
  <c r="AA158" i="86"/>
  <c r="AG158" i="86"/>
  <c r="AG206" i="86"/>
  <c r="AA206" i="86"/>
  <c r="AG85" i="86"/>
  <c r="AA85" i="86"/>
  <c r="AG194" i="86"/>
  <c r="AA194" i="86"/>
  <c r="AA57" i="86"/>
  <c r="AG57" i="86"/>
  <c r="AG98" i="86"/>
  <c r="AA98" i="86"/>
  <c r="AG124" i="86"/>
  <c r="AA124" i="86"/>
  <c r="AG155" i="86"/>
  <c r="AA155" i="86"/>
  <c r="AG168" i="86"/>
  <c r="AA168" i="86"/>
  <c r="AA74" i="70"/>
  <c r="AG74" i="70"/>
  <c r="AG64" i="70"/>
  <c r="AA98" i="70"/>
  <c r="AG98" i="70"/>
  <c r="AA66" i="70"/>
  <c r="AA88" i="70"/>
  <c r="AG88" i="70"/>
  <c r="AA107" i="70"/>
  <c r="AG107" i="70"/>
  <c r="AA149" i="70"/>
  <c r="AG149" i="70"/>
  <c r="AA176" i="70"/>
  <c r="AG176" i="70"/>
  <c r="AA53" i="72"/>
  <c r="AG53" i="72"/>
  <c r="AA58" i="72"/>
  <c r="AG58" i="72"/>
  <c r="AA146" i="72"/>
  <c r="AG146" i="72"/>
  <c r="AA175" i="72"/>
  <c r="AG175" i="72"/>
  <c r="AA114" i="74"/>
  <c r="AG114" i="74"/>
  <c r="AA142" i="74"/>
  <c r="AG142" i="74"/>
  <c r="AA172" i="74"/>
  <c r="AG172" i="74"/>
  <c r="AA200" i="74"/>
  <c r="AG200" i="74"/>
  <c r="AA85" i="76"/>
  <c r="AG85" i="76"/>
  <c r="AG106" i="76"/>
  <c r="AA106" i="76"/>
  <c r="AA123" i="76"/>
  <c r="AG123" i="76"/>
  <c r="AG133" i="76"/>
  <c r="AA133" i="76"/>
  <c r="AG180" i="76"/>
  <c r="AA180" i="76"/>
  <c r="AA150" i="70"/>
  <c r="AG150" i="70"/>
  <c r="AA163" i="70"/>
  <c r="AG163" i="70"/>
  <c r="AA201" i="70"/>
  <c r="AG201" i="70"/>
  <c r="AA18" i="72"/>
  <c r="AG18" i="72"/>
  <c r="AG28" i="72"/>
  <c r="AA28" i="72"/>
  <c r="AG84" i="72"/>
  <c r="AA84" i="72"/>
  <c r="AA95" i="72"/>
  <c r="AG95" i="72"/>
  <c r="AG145" i="72"/>
  <c r="AA145" i="72"/>
  <c r="AA23" i="74"/>
  <c r="AG23" i="74"/>
  <c r="AA15" i="70"/>
  <c r="AG15" i="70"/>
  <c r="AA58" i="70"/>
  <c r="AG58" i="70"/>
  <c r="AA106" i="70"/>
  <c r="AG106" i="70"/>
  <c r="AA72" i="70"/>
  <c r="AG72" i="70"/>
  <c r="AG62" i="70"/>
  <c r="AA154" i="72"/>
  <c r="AG154" i="72"/>
  <c r="AA202" i="72"/>
  <c r="AG202" i="72"/>
  <c r="AA46" i="74"/>
  <c r="AG46" i="74"/>
  <c r="AA39" i="74"/>
  <c r="AG39" i="74"/>
  <c r="AA90" i="74"/>
  <c r="AG90" i="74"/>
  <c r="AA119" i="74"/>
  <c r="AG119" i="74"/>
  <c r="AA149" i="74"/>
  <c r="AG149" i="74"/>
  <c r="AA192" i="74"/>
  <c r="AG192" i="74"/>
  <c r="AG174" i="76"/>
  <c r="AA174" i="76"/>
  <c r="AA127" i="70"/>
  <c r="AG127" i="70"/>
  <c r="AA208" i="70"/>
  <c r="AG208" i="70"/>
  <c r="AG124" i="72"/>
  <c r="AA124" i="72"/>
  <c r="AG153" i="72"/>
  <c r="AA153" i="72"/>
  <c r="AA204" i="72"/>
  <c r="AG204" i="72"/>
  <c r="AG25" i="74"/>
  <c r="AA25" i="74"/>
  <c r="AA121" i="74"/>
  <c r="AG121" i="74"/>
  <c r="AA177" i="74"/>
  <c r="AG177" i="74"/>
  <c r="AG20" i="76"/>
  <c r="AA20" i="76"/>
  <c r="AG39" i="76"/>
  <c r="AA39" i="76"/>
  <c r="AG54" i="76"/>
  <c r="AA54" i="76"/>
  <c r="AG116" i="76"/>
  <c r="AA116" i="76"/>
  <c r="AG117" i="76"/>
  <c r="AA117" i="76"/>
  <c r="AA159" i="76"/>
  <c r="AG159" i="76"/>
  <c r="AG190" i="76"/>
  <c r="AA190" i="76"/>
  <c r="AA21" i="78"/>
  <c r="AG21" i="78"/>
  <c r="AA51" i="78"/>
  <c r="AG51" i="78"/>
  <c r="AG173" i="78"/>
  <c r="AA173" i="78"/>
  <c r="AG185" i="78"/>
  <c r="AA185" i="78"/>
  <c r="AA201" i="78"/>
  <c r="AG201" i="78"/>
  <c r="AA112" i="80"/>
  <c r="AG112" i="80"/>
  <c r="AA138" i="80"/>
  <c r="AG138" i="80"/>
  <c r="AG84" i="78"/>
  <c r="AA84" i="78"/>
  <c r="AG81" i="78"/>
  <c r="AA81" i="78"/>
  <c r="AA207" i="78"/>
  <c r="AG207" i="78"/>
  <c r="AA78" i="80"/>
  <c r="AG78" i="80"/>
  <c r="AG68" i="80"/>
  <c r="AA63" i="70"/>
  <c r="AA114" i="70"/>
  <c r="AG114" i="70"/>
  <c r="AA13" i="70"/>
  <c r="AG13" i="70"/>
  <c r="AA104" i="70"/>
  <c r="AG104" i="70"/>
  <c r="AA132" i="70"/>
  <c r="AG132" i="70"/>
  <c r="AA192" i="70"/>
  <c r="AG192" i="70"/>
  <c r="AA42" i="72"/>
  <c r="AG42" i="72"/>
  <c r="AA47" i="74"/>
  <c r="AG47" i="74"/>
  <c r="AA95" i="74"/>
  <c r="AG95" i="74"/>
  <c r="AA68" i="76"/>
  <c r="AA69" i="76"/>
  <c r="AG122" i="76"/>
  <c r="AA122" i="76"/>
  <c r="AG150" i="76"/>
  <c r="AA150" i="76"/>
  <c r="AG165" i="76"/>
  <c r="AA165" i="76"/>
  <c r="AA93" i="70"/>
  <c r="AG93" i="70"/>
  <c r="AA135" i="70"/>
  <c r="AG135" i="70"/>
  <c r="AA179" i="70"/>
  <c r="AG179" i="70"/>
  <c r="AA209" i="70"/>
  <c r="AG209" i="70"/>
  <c r="AG44" i="72"/>
  <c r="AA44" i="72"/>
  <c r="AG129" i="72"/>
  <c r="AA129" i="72"/>
  <c r="AA68" i="70"/>
  <c r="AA62" i="70"/>
  <c r="AA140" i="70"/>
  <c r="AG140" i="70"/>
  <c r="AA172" i="70"/>
  <c r="AG172" i="70"/>
  <c r="AA200" i="70"/>
  <c r="AG200" i="70"/>
  <c r="AA104" i="72"/>
  <c r="AG104" i="72"/>
  <c r="AA138" i="72"/>
  <c r="AG138" i="72"/>
  <c r="AA167" i="72"/>
  <c r="AG167" i="72"/>
  <c r="AA103" i="74"/>
  <c r="AG103" i="74"/>
  <c r="AA176" i="74"/>
  <c r="AG176" i="74"/>
  <c r="AG77" i="76"/>
  <c r="AG67" i="76"/>
  <c r="AA77" i="76"/>
  <c r="AA76" i="76"/>
  <c r="AG76" i="76"/>
  <c r="AG66" i="76"/>
  <c r="AA115" i="76"/>
  <c r="AG115" i="76"/>
  <c r="AG158" i="76"/>
  <c r="AA158" i="76"/>
  <c r="AG173" i="76"/>
  <c r="AA173" i="76"/>
  <c r="AG87" i="72"/>
  <c r="AA87" i="72"/>
  <c r="AA76" i="72"/>
  <c r="AG76" i="72"/>
  <c r="AG66" i="72"/>
  <c r="AA119" i="72"/>
  <c r="AG119" i="72"/>
  <c r="AG160" i="72"/>
  <c r="AA160" i="72"/>
  <c r="AA197" i="72"/>
  <c r="AG197" i="72"/>
  <c r="AA108" i="74"/>
  <c r="AG108" i="74"/>
  <c r="AA136" i="74"/>
  <c r="AG136" i="74"/>
  <c r="AA166" i="74"/>
  <c r="AG166" i="74"/>
  <c r="AG12" i="76"/>
  <c r="AA12" i="76"/>
  <c r="AG31" i="76"/>
  <c r="AA31" i="76"/>
  <c r="AG71" i="76"/>
  <c r="AG61" i="76"/>
  <c r="AA71" i="76"/>
  <c r="AG86" i="76"/>
  <c r="AA86" i="76"/>
  <c r="AG108" i="76"/>
  <c r="AA108" i="76"/>
  <c r="AG136" i="76"/>
  <c r="AA136" i="76"/>
  <c r="AG168" i="76"/>
  <c r="AA168" i="76"/>
  <c r="AG198" i="76"/>
  <c r="AA198" i="76"/>
  <c r="AA13" i="78"/>
  <c r="AG13" i="78"/>
  <c r="AG35" i="78"/>
  <c r="AA35" i="78"/>
  <c r="AA30" i="78"/>
  <c r="AG30" i="78"/>
  <c r="AA61" i="78"/>
  <c r="AA135" i="78"/>
  <c r="AG135" i="78"/>
  <c r="AG186" i="78"/>
  <c r="AA186" i="78"/>
  <c r="AA72" i="80"/>
  <c r="AG72" i="80"/>
  <c r="AG62" i="80"/>
  <c r="AA44" i="78"/>
  <c r="AG44" i="78"/>
  <c r="AA57" i="78"/>
  <c r="AG57" i="78"/>
  <c r="AG38" i="80"/>
  <c r="AA38" i="80"/>
  <c r="AA118" i="80"/>
  <c r="AG118" i="80"/>
  <c r="AA154" i="80"/>
  <c r="AG154" i="80"/>
  <c r="AG71" i="82"/>
  <c r="AG61" i="82"/>
  <c r="AA71" i="82"/>
  <c r="AG163" i="82"/>
  <c r="AA163" i="82"/>
  <c r="AG45" i="84"/>
  <c r="AA45" i="84"/>
  <c r="AA48" i="84"/>
  <c r="AG48" i="84"/>
  <c r="AA65" i="70"/>
  <c r="AA23" i="70"/>
  <c r="AG23" i="70"/>
  <c r="AA44" i="70"/>
  <c r="AG44" i="70"/>
  <c r="AA69" i="70"/>
  <c r="AA47" i="70"/>
  <c r="AG47" i="70"/>
  <c r="AA87" i="70"/>
  <c r="AG87" i="70"/>
  <c r="AG33" i="72"/>
  <c r="AA33" i="72"/>
  <c r="AG57" i="72"/>
  <c r="AA57" i="72"/>
  <c r="AA86" i="72"/>
  <c r="AG86" i="72"/>
  <c r="AA150" i="72"/>
  <c r="AG150" i="72"/>
  <c r="AA147" i="72"/>
  <c r="AG147" i="72"/>
  <c r="AA191" i="72"/>
  <c r="AG191" i="72"/>
  <c r="AA198" i="72"/>
  <c r="AG198" i="72"/>
  <c r="AG58" i="74"/>
  <c r="AA58" i="74"/>
  <c r="AA82" i="74"/>
  <c r="AG82" i="74"/>
  <c r="AA51" i="74"/>
  <c r="AG51" i="74"/>
  <c r="AG102" i="74"/>
  <c r="AA102" i="74"/>
  <c r="AG130" i="74"/>
  <c r="AA130" i="74"/>
  <c r="AG160" i="74"/>
  <c r="AA160" i="74"/>
  <c r="AG203" i="74"/>
  <c r="AA203" i="74"/>
  <c r="AG89" i="76"/>
  <c r="AA89" i="76"/>
  <c r="AA137" i="76"/>
  <c r="AG137" i="76"/>
  <c r="AG122" i="70"/>
  <c r="AA122" i="70"/>
  <c r="AA167" i="70"/>
  <c r="AG167" i="70"/>
  <c r="AA182" i="70"/>
  <c r="AG182" i="70"/>
  <c r="AA22" i="72"/>
  <c r="AG22" i="72"/>
  <c r="AA31" i="72"/>
  <c r="AG31" i="72"/>
  <c r="AA136" i="72"/>
  <c r="AG136" i="72"/>
  <c r="AA133" i="72"/>
  <c r="AG133" i="72"/>
  <c r="AA165" i="72"/>
  <c r="AG165" i="72"/>
  <c r="AG209" i="72"/>
  <c r="AA209" i="72"/>
  <c r="AG101" i="74"/>
  <c r="AA101" i="74"/>
  <c r="AG132" i="74"/>
  <c r="AA132" i="74"/>
  <c r="AG189" i="74"/>
  <c r="AA189" i="74"/>
  <c r="AG51" i="76"/>
  <c r="AA51" i="76"/>
  <c r="AG140" i="76"/>
  <c r="AA140" i="76"/>
  <c r="AG172" i="76"/>
  <c r="AA172" i="76"/>
  <c r="AG193" i="76"/>
  <c r="AA193" i="76"/>
  <c r="AG50" i="78"/>
  <c r="AA50" i="78"/>
  <c r="AG74" i="78"/>
  <c r="AG64" i="78"/>
  <c r="AA74" i="78"/>
  <c r="AA94" i="78"/>
  <c r="AG94" i="78"/>
  <c r="AG134" i="78"/>
  <c r="AA134" i="78"/>
  <c r="AG165" i="78"/>
  <c r="AA165" i="78"/>
  <c r="AG177" i="78"/>
  <c r="AA177" i="78"/>
  <c r="AG24" i="80"/>
  <c r="AA24" i="80"/>
  <c r="AG80" i="80"/>
  <c r="AA80" i="80"/>
  <c r="AA83" i="80"/>
  <c r="AG83" i="80"/>
  <c r="AA52" i="78"/>
  <c r="AG52" i="78"/>
  <c r="AG73" i="78"/>
  <c r="AG63" i="78"/>
  <c r="AA73" i="78"/>
  <c r="AG103" i="78"/>
  <c r="AA103" i="78"/>
  <c r="AA156" i="78"/>
  <c r="AG156" i="78"/>
  <c r="AA176" i="78"/>
  <c r="AG176" i="78"/>
  <c r="AA206" i="78"/>
  <c r="AG206" i="78"/>
  <c r="AG46" i="80"/>
  <c r="AA46" i="80"/>
  <c r="AG63" i="80"/>
  <c r="AA73" i="80"/>
  <c r="AG73" i="80"/>
  <c r="AA129" i="80"/>
  <c r="AG129" i="80"/>
  <c r="AA29" i="82"/>
  <c r="AG29" i="82"/>
  <c r="AG104" i="82"/>
  <c r="AA104" i="82"/>
  <c r="AA209" i="82"/>
  <c r="AG209" i="82"/>
  <c r="AA207" i="80"/>
  <c r="AG207" i="80"/>
  <c r="AA20" i="86"/>
  <c r="AG20" i="86"/>
  <c r="AG150" i="84"/>
  <c r="AA150" i="84"/>
  <c r="AG152" i="86"/>
  <c r="AA152" i="86"/>
  <c r="AG196" i="80"/>
  <c r="AA196" i="80"/>
  <c r="AG28" i="82"/>
  <c r="AA28" i="82"/>
  <c r="AG84" i="82"/>
  <c r="AA84" i="82"/>
  <c r="AG112" i="82"/>
  <c r="AA112" i="82"/>
  <c r="AG142" i="82"/>
  <c r="AA142" i="82"/>
  <c r="AG187" i="82"/>
  <c r="AA187" i="82"/>
  <c r="AA28" i="84"/>
  <c r="AG28" i="84"/>
  <c r="AA66" i="84"/>
  <c r="AA147" i="80"/>
  <c r="AG147" i="80"/>
  <c r="AA61" i="82"/>
  <c r="AA147" i="82"/>
  <c r="AG147" i="82"/>
  <c r="AA17" i="84"/>
  <c r="AG17" i="84"/>
  <c r="AG196" i="84"/>
  <c r="AA196" i="84"/>
  <c r="AG50" i="86"/>
  <c r="AA50" i="86"/>
  <c r="AG117" i="78"/>
  <c r="AA117" i="78"/>
  <c r="AG147" i="78"/>
  <c r="AA147" i="78"/>
  <c r="AG170" i="78"/>
  <c r="AA170" i="78"/>
  <c r="AA204" i="78"/>
  <c r="AG204" i="78"/>
  <c r="AG28" i="80"/>
  <c r="AA28" i="80"/>
  <c r="AA60" i="80"/>
  <c r="AG61" i="80"/>
  <c r="AA71" i="80"/>
  <c r="AG71" i="80"/>
  <c r="AG103" i="80"/>
  <c r="AA103" i="80"/>
  <c r="AA199" i="76"/>
  <c r="AG199" i="76"/>
  <c r="AG23" i="78"/>
  <c r="AA23" i="78"/>
  <c r="AA24" i="78"/>
  <c r="AG24" i="78"/>
  <c r="AA80" i="78"/>
  <c r="AG80" i="78"/>
  <c r="AG128" i="78"/>
  <c r="AA128" i="78"/>
  <c r="AG160" i="78"/>
  <c r="AA160" i="78"/>
  <c r="AG203" i="78"/>
  <c r="AA203" i="78"/>
  <c r="AA19" i="80"/>
  <c r="AG19" i="80"/>
  <c r="AA37" i="80"/>
  <c r="AG37" i="80"/>
  <c r="AA114" i="80"/>
  <c r="AG114" i="80"/>
  <c r="AA109" i="80"/>
  <c r="AG109" i="80"/>
  <c r="AG133" i="80"/>
  <c r="AA133" i="80"/>
  <c r="AG165" i="80"/>
  <c r="AA165" i="80"/>
  <c r="AG188" i="80"/>
  <c r="AA188" i="80"/>
  <c r="AA200" i="80"/>
  <c r="AG200" i="80"/>
  <c r="AG21" i="82"/>
  <c r="AA21" i="82"/>
  <c r="AA59" i="82"/>
  <c r="AG59" i="82"/>
  <c r="AG32" i="82"/>
  <c r="AA32" i="82"/>
  <c r="AG121" i="82"/>
  <c r="AA121" i="82"/>
  <c r="AA116" i="82"/>
  <c r="AG116" i="82"/>
  <c r="AA159" i="82"/>
  <c r="AG159" i="82"/>
  <c r="AA37" i="84"/>
  <c r="AG37" i="84"/>
  <c r="AG59" i="84"/>
  <c r="AA59" i="84"/>
  <c r="AG19" i="84"/>
  <c r="AA19" i="84"/>
  <c r="AG51" i="84"/>
  <c r="AA51" i="84"/>
  <c r="AA152" i="80"/>
  <c r="AG152" i="80"/>
  <c r="AA164" i="80"/>
  <c r="AG164" i="80"/>
  <c r="AG33" i="82"/>
  <c r="AA33" i="82"/>
  <c r="AA38" i="82"/>
  <c r="AG38" i="82"/>
  <c r="AA95" i="82"/>
  <c r="AG95" i="82"/>
  <c r="AA123" i="82"/>
  <c r="AG123" i="82"/>
  <c r="AA152" i="82"/>
  <c r="AG152" i="82"/>
  <c r="AG202" i="82"/>
  <c r="AA202" i="82"/>
  <c r="AG49" i="84"/>
  <c r="AA49" i="84"/>
  <c r="AG74" i="84"/>
  <c r="AG64" i="84"/>
  <c r="AA74" i="84"/>
  <c r="AG86" i="84"/>
  <c r="AA86" i="84"/>
  <c r="AG107" i="84"/>
  <c r="AA107" i="84"/>
  <c r="AG59" i="86"/>
  <c r="AA59" i="86"/>
  <c r="AA63" i="82"/>
  <c r="AG91" i="82"/>
  <c r="AA91" i="82"/>
  <c r="AG118" i="82"/>
  <c r="AA118" i="82"/>
  <c r="AG161" i="82"/>
  <c r="AA161" i="82"/>
  <c r="AG182" i="82"/>
  <c r="AA182" i="82"/>
  <c r="AG18" i="84"/>
  <c r="AA18" i="84"/>
  <c r="AA41" i="84"/>
  <c r="AG41" i="84"/>
  <c r="AG21" i="84"/>
  <c r="AA21" i="84"/>
  <c r="AA30" i="84"/>
  <c r="AG30" i="84"/>
  <c r="AG80" i="84"/>
  <c r="AA80" i="84"/>
  <c r="AG79" i="84"/>
  <c r="AG69" i="84"/>
  <c r="AA79" i="84"/>
  <c r="AA84" i="84"/>
  <c r="AG84" i="84"/>
  <c r="AA85" i="84"/>
  <c r="AG85" i="84"/>
  <c r="AG117" i="84"/>
  <c r="AA117" i="84"/>
  <c r="AA187" i="84"/>
  <c r="AG187" i="84"/>
  <c r="AA87" i="84"/>
  <c r="AG87" i="84"/>
  <c r="AA119" i="84"/>
  <c r="AG119" i="84"/>
  <c r="AA177" i="84"/>
  <c r="AG177" i="84"/>
  <c r="AA116" i="86"/>
  <c r="AG116" i="86"/>
  <c r="AG142" i="86"/>
  <c r="AA142" i="86"/>
  <c r="AA182" i="86"/>
  <c r="AG182" i="86"/>
  <c r="AG26" i="86"/>
  <c r="AA26" i="86"/>
  <c r="AG51" i="86"/>
  <c r="AA51" i="86"/>
  <c r="AG107" i="86"/>
  <c r="AA107" i="86"/>
  <c r="AA189" i="86"/>
  <c r="AG189" i="86"/>
  <c r="AA146" i="86"/>
  <c r="AG146" i="86"/>
  <c r="AG185" i="86"/>
  <c r="AA185" i="86"/>
  <c r="AA67" i="86"/>
  <c r="AG101" i="86"/>
  <c r="AA101" i="86"/>
  <c r="AG143" i="86"/>
  <c r="AA143" i="86"/>
  <c r="AG188" i="86"/>
  <c r="AA188" i="86"/>
  <c r="AA54" i="86"/>
  <c r="AG54" i="86"/>
  <c r="AG78" i="86"/>
  <c r="AG68" i="86"/>
  <c r="AA78" i="86"/>
  <c r="AG97" i="86"/>
  <c r="AA97" i="86"/>
  <c r="AG156" i="86"/>
  <c r="AA156" i="86"/>
  <c r="AG179" i="86"/>
  <c r="AA179" i="86"/>
  <c r="AA112" i="72"/>
  <c r="AG112" i="72"/>
  <c r="AA187" i="72"/>
  <c r="AG187" i="72"/>
  <c r="AG19" i="74"/>
  <c r="AA19" i="74"/>
  <c r="AA65" i="74"/>
  <c r="AA60" i="76"/>
  <c r="AA29" i="72"/>
  <c r="AG29" i="72"/>
  <c r="AA189" i="72"/>
  <c r="AG189" i="72"/>
  <c r="AA66" i="74"/>
  <c r="AG73" i="74"/>
  <c r="AG63" i="74"/>
  <c r="AA73" i="74"/>
  <c r="AA113" i="74"/>
  <c r="AG113" i="74"/>
  <c r="AA143" i="74"/>
  <c r="AG143" i="74"/>
  <c r="AA186" i="74"/>
  <c r="AG186" i="74"/>
  <c r="AA29" i="70"/>
  <c r="AG29" i="70"/>
  <c r="AA45" i="70"/>
  <c r="AG45" i="70"/>
  <c r="AA96" i="70"/>
  <c r="AG96" i="70"/>
  <c r="AA124" i="70"/>
  <c r="AG124" i="70"/>
  <c r="AA156" i="70"/>
  <c r="AG156" i="70"/>
  <c r="AA184" i="70"/>
  <c r="AG184" i="70"/>
  <c r="AA68" i="72"/>
  <c r="AA101" i="72"/>
  <c r="AG101" i="72"/>
  <c r="AA122" i="72"/>
  <c r="AG122" i="72"/>
  <c r="AA174" i="72"/>
  <c r="AG174" i="72"/>
  <c r="AA36" i="76"/>
  <c r="AG36" i="76"/>
  <c r="AG114" i="76"/>
  <c r="AA114" i="76"/>
  <c r="AG142" i="76"/>
  <c r="AA142" i="76"/>
  <c r="AA117" i="70"/>
  <c r="AG117" i="70"/>
  <c r="AA171" i="70"/>
  <c r="AG171" i="70"/>
  <c r="AG36" i="72"/>
  <c r="AA36" i="72"/>
  <c r="AG90" i="72"/>
  <c r="AA90" i="72"/>
  <c r="AG48" i="74"/>
  <c r="AA48" i="74"/>
  <c r="AA41" i="74"/>
  <c r="AG41" i="74"/>
  <c r="AA92" i="74"/>
  <c r="AG92" i="74"/>
  <c r="AA151" i="74"/>
  <c r="AG151" i="74"/>
  <c r="AA79" i="76"/>
  <c r="AG79" i="76"/>
  <c r="AG69" i="76"/>
  <c r="AG78" i="76"/>
  <c r="AG68" i="76"/>
  <c r="AA78" i="76"/>
  <c r="AG144" i="76"/>
  <c r="AA144" i="76"/>
  <c r="AG143" i="76"/>
  <c r="AA143" i="76"/>
  <c r="AG175" i="76"/>
  <c r="AA175" i="76"/>
  <c r="AG197" i="76"/>
  <c r="AA197" i="76"/>
  <c r="AA38" i="78"/>
  <c r="AG38" i="78"/>
  <c r="AG89" i="78"/>
  <c r="AA89" i="78"/>
  <c r="AG142" i="78"/>
  <c r="AA142" i="78"/>
  <c r="AA17" i="80"/>
  <c r="AG17" i="80"/>
  <c r="AA62" i="80"/>
  <c r="AA11" i="78"/>
  <c r="AG11" i="78"/>
  <c r="AA25" i="78"/>
  <c r="AG25" i="78"/>
  <c r="AG28" i="78"/>
  <c r="AA28" i="78"/>
  <c r="AG111" i="78"/>
  <c r="AA111" i="78"/>
  <c r="AG141" i="78"/>
  <c r="AA141" i="78"/>
  <c r="AA164" i="78"/>
  <c r="AG164" i="78"/>
  <c r="AG22" i="80"/>
  <c r="AA22" i="80"/>
  <c r="AA81" i="80"/>
  <c r="AG81" i="80"/>
  <c r="AA97" i="80"/>
  <c r="AG97" i="80"/>
  <c r="AA137" i="80"/>
  <c r="AG137" i="80"/>
  <c r="AG204" i="80"/>
  <c r="AA204" i="80"/>
  <c r="AG36" i="82"/>
  <c r="AA36" i="82"/>
  <c r="AG120" i="82"/>
  <c r="AA120" i="82"/>
  <c r="AA72" i="84"/>
  <c r="AG72" i="84"/>
  <c r="AG62" i="84"/>
  <c r="AA168" i="80"/>
  <c r="AG168" i="80"/>
  <c r="AA12" i="70"/>
  <c r="AG12" i="70"/>
  <c r="AA37" i="70"/>
  <c r="AG37" i="70"/>
  <c r="AA19" i="70"/>
  <c r="AG19" i="70"/>
  <c r="AA27" i="70"/>
  <c r="AG27" i="70"/>
  <c r="AG30" i="70"/>
  <c r="AA30" i="70"/>
  <c r="AA86" i="70"/>
  <c r="AG86" i="70"/>
  <c r="AG63" i="70"/>
  <c r="AA73" i="70"/>
  <c r="AG73" i="70"/>
  <c r="AA110" i="70"/>
  <c r="AG110" i="70"/>
  <c r="AA39" i="70"/>
  <c r="AG39" i="70"/>
  <c r="AA52" i="70"/>
  <c r="AG52" i="70"/>
  <c r="AG76" i="70"/>
  <c r="AG66" i="70"/>
  <c r="AA76" i="70"/>
  <c r="AG69" i="70"/>
  <c r="AA79" i="70"/>
  <c r="AG79" i="70"/>
  <c r="AA116" i="70"/>
  <c r="AG116" i="70"/>
  <c r="AA123" i="70"/>
  <c r="AG123" i="70"/>
  <c r="AA103" i="70"/>
  <c r="AG103" i="70"/>
  <c r="AA128" i="70"/>
  <c r="AG128" i="70"/>
  <c r="AA129" i="70"/>
  <c r="AG129" i="70"/>
  <c r="AA160" i="70"/>
  <c r="AG160" i="70"/>
  <c r="AA173" i="70"/>
  <c r="AG173" i="70"/>
  <c r="AA188" i="70"/>
  <c r="AG188" i="70"/>
  <c r="AA203" i="70"/>
  <c r="AG203" i="70"/>
  <c r="AA12" i="72"/>
  <c r="AG12" i="72"/>
  <c r="AG73" i="72"/>
  <c r="AG63" i="72"/>
  <c r="AA73" i="72"/>
  <c r="AA38" i="72"/>
  <c r="AG38" i="72"/>
  <c r="AA65" i="72"/>
  <c r="AA92" i="72"/>
  <c r="AG92" i="72"/>
  <c r="AA105" i="72"/>
  <c r="AG105" i="72"/>
  <c r="AA126" i="72"/>
  <c r="AG126" i="72"/>
  <c r="AA123" i="72"/>
  <c r="AG123" i="72"/>
  <c r="AA155" i="72"/>
  <c r="AG155" i="72"/>
  <c r="AA162" i="72"/>
  <c r="AG162" i="72"/>
  <c r="AA184" i="72"/>
  <c r="AG184" i="72"/>
  <c r="AA206" i="72"/>
  <c r="AG206" i="72"/>
  <c r="AA20" i="74"/>
  <c r="AG20" i="74"/>
  <c r="AA29" i="74"/>
  <c r="AG29" i="74"/>
  <c r="AG34" i="74"/>
  <c r="AA34" i="74"/>
  <c r="AA43" i="74"/>
  <c r="AG43" i="74"/>
  <c r="AG83" i="74"/>
  <c r="AA83" i="74"/>
  <c r="AG110" i="74"/>
  <c r="AA110" i="74"/>
  <c r="AG107" i="74"/>
  <c r="AA107" i="74"/>
  <c r="AG138" i="74"/>
  <c r="AA138" i="74"/>
  <c r="AG137" i="74"/>
  <c r="AA137" i="74"/>
  <c r="AG168" i="74"/>
  <c r="AA168" i="74"/>
  <c r="AG180" i="74"/>
  <c r="AA180" i="74"/>
  <c r="AG196" i="74"/>
  <c r="AA196" i="74"/>
  <c r="AG22" i="76"/>
  <c r="AA22" i="76"/>
  <c r="AG41" i="76"/>
  <c r="AA41" i="76"/>
  <c r="AA81" i="76"/>
  <c r="AG81" i="76"/>
  <c r="AA40" i="76"/>
  <c r="AG40" i="76"/>
  <c r="AA66" i="76"/>
  <c r="AA102" i="76"/>
  <c r="AG102" i="76"/>
  <c r="AG103" i="76"/>
  <c r="AA103" i="76"/>
  <c r="AA130" i="76"/>
  <c r="AG130" i="76"/>
  <c r="AA129" i="76"/>
  <c r="AG129" i="76"/>
  <c r="AA162" i="76"/>
  <c r="AG162" i="76"/>
  <c r="AA176" i="76"/>
  <c r="AG176" i="76"/>
  <c r="AA105" i="70"/>
  <c r="AG105" i="70"/>
  <c r="AA121" i="70"/>
  <c r="AG121" i="70"/>
  <c r="AA130" i="70"/>
  <c r="AG130" i="70"/>
  <c r="AA131" i="70"/>
  <c r="AG131" i="70"/>
  <c r="AA162" i="70"/>
  <c r="AG162" i="70"/>
  <c r="AA175" i="70"/>
  <c r="AG175" i="70"/>
  <c r="AA191" i="70"/>
  <c r="AG191" i="70"/>
  <c r="AA190" i="70"/>
  <c r="AG190" i="70"/>
  <c r="AA205" i="70"/>
  <c r="AG205" i="70"/>
  <c r="AG14" i="72"/>
  <c r="AA14" i="72"/>
  <c r="AA51" i="72"/>
  <c r="AG51" i="72"/>
  <c r="AG24" i="72"/>
  <c r="AA24" i="72"/>
  <c r="AG56" i="72"/>
  <c r="AA56" i="72"/>
  <c r="AA80" i="72"/>
  <c r="AG80" i="72"/>
  <c r="AG110" i="72"/>
  <c r="AA110" i="72"/>
  <c r="AA128" i="72"/>
  <c r="AG128" i="72"/>
  <c r="AA125" i="72"/>
  <c r="AG125" i="72"/>
  <c r="AA157" i="72"/>
  <c r="AG157" i="72"/>
  <c r="AA164" i="72"/>
  <c r="AG164" i="72"/>
  <c r="AG186" i="72"/>
  <c r="AA186" i="72"/>
  <c r="AA201" i="72"/>
  <c r="AG201" i="72"/>
  <c r="AG208" i="72"/>
  <c r="AA208" i="72"/>
  <c r="AG52" i="74"/>
  <c r="AA52" i="74"/>
  <c r="AG76" i="74"/>
  <c r="AG66" i="74"/>
  <c r="AA76" i="74"/>
  <c r="AG96" i="74"/>
  <c r="AA96" i="74"/>
  <c r="AG93" i="74"/>
  <c r="AA93" i="74"/>
  <c r="AG124" i="74"/>
  <c r="AA124" i="74"/>
  <c r="AG123" i="74"/>
  <c r="AA123" i="74"/>
  <c r="AG155" i="74"/>
  <c r="AA155" i="74"/>
  <c r="AG167" i="74"/>
  <c r="AA167" i="74"/>
  <c r="AG181" i="74"/>
  <c r="AA181" i="74"/>
  <c r="AG204" i="74"/>
  <c r="AA204" i="74"/>
  <c r="AG43" i="76"/>
  <c r="AA43" i="76"/>
  <c r="AA83" i="76"/>
  <c r="AG83" i="76"/>
  <c r="AA42" i="76"/>
  <c r="AG42" i="76"/>
  <c r="AG104" i="76"/>
  <c r="AA104" i="76"/>
  <c r="AG125" i="76"/>
  <c r="AA125" i="76"/>
  <c r="AG121" i="76"/>
  <c r="AA121" i="76"/>
  <c r="AG148" i="76"/>
  <c r="AA148" i="76"/>
  <c r="AG147" i="76"/>
  <c r="AA147" i="76"/>
  <c r="AG163" i="76"/>
  <c r="AA163" i="76"/>
  <c r="AG177" i="76"/>
  <c r="AA177" i="76"/>
  <c r="AG26" i="78"/>
  <c r="AA26" i="78"/>
  <c r="AG58" i="78"/>
  <c r="AA58" i="78"/>
  <c r="AA82" i="78"/>
  <c r="AG82" i="78"/>
  <c r="AA110" i="78"/>
  <c r="AG110" i="78"/>
  <c r="AG150" i="78"/>
  <c r="AA150" i="78"/>
  <c r="AG178" i="78"/>
  <c r="AA178" i="78"/>
  <c r="AA66" i="80"/>
  <c r="AA88" i="80"/>
  <c r="AG88" i="80"/>
  <c r="AA115" i="80"/>
  <c r="AG115" i="80"/>
  <c r="AA19" i="78"/>
  <c r="AG19" i="78"/>
  <c r="AA36" i="78"/>
  <c r="AG36" i="78"/>
  <c r="AA49" i="78"/>
  <c r="AG49" i="78"/>
  <c r="AG119" i="78"/>
  <c r="AA119" i="78"/>
  <c r="AG149" i="78"/>
  <c r="AA149" i="78"/>
  <c r="AA172" i="78"/>
  <c r="AG172" i="78"/>
  <c r="AA199" i="78"/>
  <c r="AG199" i="78"/>
  <c r="AG18" i="80"/>
  <c r="AA18" i="80"/>
  <c r="AA61" i="80"/>
  <c r="AA110" i="80"/>
  <c r="AG110" i="80"/>
  <c r="AA136" i="80"/>
  <c r="AG136" i="80"/>
  <c r="AA145" i="80"/>
  <c r="AG145" i="80"/>
  <c r="AG47" i="82"/>
  <c r="AA47" i="82"/>
  <c r="AG109" i="82"/>
  <c r="AA109" i="82"/>
  <c r="AG166" i="82"/>
  <c r="AA166" i="82"/>
  <c r="AA20" i="84"/>
  <c r="AG20" i="84"/>
  <c r="AA139" i="80"/>
  <c r="AG139" i="80"/>
  <c r="AG18" i="82"/>
  <c r="AA18" i="82"/>
  <c r="AA70" i="82"/>
  <c r="AG70" i="82"/>
  <c r="AG60" i="82"/>
  <c r="AA128" i="82"/>
  <c r="AG128" i="82"/>
  <c r="AA178" i="82"/>
  <c r="AG178" i="82"/>
  <c r="AG58" i="84"/>
  <c r="AA58" i="84"/>
  <c r="AG102" i="84"/>
  <c r="AA102" i="84"/>
  <c r="AA113" i="84"/>
  <c r="AG113" i="84"/>
  <c r="AG209" i="84"/>
  <c r="AA209" i="84"/>
  <c r="AG142" i="84"/>
  <c r="AA142" i="84"/>
  <c r="AG55" i="86"/>
  <c r="AA55" i="86"/>
  <c r="AA53" i="86"/>
  <c r="AG53" i="86"/>
  <c r="AA161" i="80"/>
  <c r="AG161" i="80"/>
  <c r="AG174" i="80"/>
  <c r="AA174" i="80"/>
  <c r="AG205" i="80"/>
  <c r="AA205" i="80"/>
  <c r="AA11" i="82"/>
  <c r="AG11" i="82"/>
  <c r="AA79" i="82"/>
  <c r="AG79" i="82"/>
  <c r="AG69" i="82"/>
  <c r="AA69" i="82"/>
  <c r="AG96" i="82"/>
  <c r="AA96" i="82"/>
  <c r="AG126" i="82"/>
  <c r="AA126" i="82"/>
  <c r="AG171" i="82"/>
  <c r="AA171" i="82"/>
  <c r="AA208" i="82"/>
  <c r="AG208" i="82"/>
  <c r="AA56" i="84"/>
  <c r="AG56" i="84"/>
  <c r="AA163" i="80"/>
  <c r="AG163" i="80"/>
  <c r="AA87" i="82"/>
  <c r="AG87" i="82"/>
  <c r="AA144" i="82"/>
  <c r="AG144" i="82"/>
  <c r="AA67" i="84"/>
  <c r="AG148" i="84"/>
  <c r="AA148" i="84"/>
  <c r="AG31" i="86"/>
  <c r="AA31" i="86"/>
  <c r="AG131" i="84"/>
  <c r="AA131" i="84"/>
  <c r="AG191" i="86"/>
  <c r="AA191" i="86"/>
  <c r="AA55" i="78"/>
  <c r="AG55" i="78"/>
  <c r="AG90" i="78"/>
  <c r="AA90" i="78"/>
  <c r="AG122" i="78"/>
  <c r="AA122" i="78"/>
  <c r="AG109" i="78"/>
  <c r="AA109" i="78"/>
  <c r="AA146" i="78"/>
  <c r="AG146" i="78"/>
  <c r="AG139" i="78"/>
  <c r="AA139" i="78"/>
  <c r="AA161" i="78"/>
  <c r="AG161" i="78"/>
  <c r="AA189" i="78"/>
  <c r="AG189" i="78"/>
  <c r="AA196" i="78"/>
  <c r="AG196" i="78"/>
  <c r="AG36" i="80"/>
  <c r="AA36" i="80"/>
  <c r="AG39" i="80"/>
  <c r="AA39" i="80"/>
  <c r="AG79" i="80"/>
  <c r="AG69" i="80"/>
  <c r="AA79" i="80"/>
  <c r="AA85" i="80"/>
  <c r="AG85" i="80"/>
  <c r="AG100" i="80"/>
  <c r="AA100" i="80"/>
  <c r="AG95" i="80"/>
  <c r="AA95" i="80"/>
  <c r="AG126" i="80"/>
  <c r="AA126" i="80"/>
  <c r="AA206" i="76"/>
  <c r="AG206" i="76"/>
  <c r="AA22" i="78"/>
  <c r="AG22" i="78"/>
  <c r="AG33" i="78"/>
  <c r="AA33" i="78"/>
  <c r="AA32" i="78"/>
  <c r="AG32" i="78"/>
  <c r="AA62" i="78"/>
  <c r="AA88" i="78"/>
  <c r="AG88" i="78"/>
  <c r="AA68" i="78"/>
  <c r="AA96" i="78"/>
  <c r="AG96" i="78"/>
  <c r="AG123" i="78"/>
  <c r="AA123" i="78"/>
  <c r="AA115" i="78"/>
  <c r="AG115" i="78"/>
  <c r="AG152" i="78"/>
  <c r="AA152" i="78"/>
  <c r="AA145" i="78"/>
  <c r="AG145" i="78"/>
  <c r="AG168" i="78"/>
  <c r="AA168" i="78"/>
  <c r="AG180" i="78"/>
  <c r="AA180" i="78"/>
  <c r="AG202" i="78"/>
  <c r="AA202" i="78"/>
  <c r="AA42" i="80"/>
  <c r="AG42" i="80"/>
  <c r="AG45" i="80"/>
  <c r="AA45" i="80"/>
  <c r="AA90" i="80"/>
  <c r="AG90" i="80"/>
  <c r="AA122" i="80"/>
  <c r="AG122" i="80"/>
  <c r="AA117" i="80"/>
  <c r="AG117" i="80"/>
  <c r="AG142" i="80"/>
  <c r="AA142" i="80"/>
  <c r="AG141" i="80"/>
  <c r="AA141" i="80"/>
  <c r="AG173" i="80"/>
  <c r="AA173" i="80"/>
  <c r="AG180" i="80"/>
  <c r="AA180" i="80"/>
  <c r="AG201" i="80"/>
  <c r="AA201" i="80"/>
  <c r="AA208" i="80"/>
  <c r="AG208" i="80"/>
  <c r="AA35" i="82"/>
  <c r="AG35" i="82"/>
  <c r="AA75" i="82"/>
  <c r="AG75" i="82"/>
  <c r="AG65" i="82"/>
  <c r="AG40" i="82"/>
  <c r="AA40" i="82"/>
  <c r="AA66" i="82"/>
  <c r="AA97" i="82"/>
  <c r="AG97" i="82"/>
  <c r="AA92" i="82"/>
  <c r="AG92" i="82"/>
  <c r="AA125" i="82"/>
  <c r="AG125" i="82"/>
  <c r="AA122" i="82"/>
  <c r="AG122" i="82"/>
  <c r="AA154" i="82"/>
  <c r="AG154" i="82"/>
  <c r="AA167" i="82"/>
  <c r="AG167" i="82"/>
  <c r="AG188" i="82"/>
  <c r="AA188" i="82"/>
  <c r="AG204" i="82"/>
  <c r="AA204" i="82"/>
  <c r="AA53" i="84"/>
  <c r="AG53" i="84"/>
  <c r="AG27" i="84"/>
  <c r="AA27" i="84"/>
  <c r="AG35" i="84"/>
  <c r="AA35" i="84"/>
  <c r="AG36" i="84"/>
  <c r="AA36" i="84"/>
  <c r="AA144" i="80"/>
  <c r="AG144" i="80"/>
  <c r="AA143" i="80"/>
  <c r="AG143" i="80"/>
  <c r="AA178" i="80"/>
  <c r="AG178" i="80"/>
  <c r="AA185" i="80"/>
  <c r="AG185" i="80"/>
  <c r="AA194" i="80"/>
  <c r="AG194" i="80"/>
  <c r="AG22" i="82"/>
  <c r="AA22" i="82"/>
  <c r="AG68" i="82"/>
  <c r="AA78" i="82"/>
  <c r="AG78" i="82"/>
  <c r="AA106" i="82"/>
  <c r="AG106" i="82"/>
  <c r="AA136" i="82"/>
  <c r="AG136" i="82"/>
  <c r="AA181" i="82"/>
  <c r="AG181" i="82"/>
  <c r="AG196" i="82"/>
  <c r="AA196" i="82"/>
  <c r="AA63" i="84"/>
  <c r="AG89" i="84"/>
  <c r="AA89" i="84"/>
  <c r="AA116" i="84"/>
  <c r="AG116" i="84"/>
  <c r="AA191" i="84"/>
  <c r="AG191" i="84"/>
  <c r="AG36" i="86"/>
  <c r="AA36" i="86"/>
  <c r="AG123" i="84"/>
  <c r="AA123" i="84"/>
  <c r="AG166" i="84"/>
  <c r="AA166" i="84"/>
  <c r="AA56" i="86"/>
  <c r="AG56" i="86"/>
  <c r="AG96" i="86"/>
  <c r="AA96" i="86"/>
  <c r="AG94" i="86"/>
  <c r="AA94" i="86"/>
  <c r="AA203" i="80"/>
  <c r="AG203" i="80"/>
  <c r="AA37" i="82"/>
  <c r="AG37" i="82"/>
  <c r="AG77" i="82"/>
  <c r="AG67" i="82"/>
  <c r="AA77" i="82"/>
  <c r="AA42" i="82"/>
  <c r="AG42" i="82"/>
  <c r="AG99" i="82"/>
  <c r="AA99" i="82"/>
  <c r="AG94" i="82"/>
  <c r="AA94" i="82"/>
  <c r="AG127" i="82"/>
  <c r="AA127" i="82"/>
  <c r="AG124" i="82"/>
  <c r="AA124" i="82"/>
  <c r="AG156" i="82"/>
  <c r="AA156" i="82"/>
  <c r="AG169" i="82"/>
  <c r="AA169" i="82"/>
  <c r="AA200" i="82"/>
  <c r="AG200" i="82"/>
  <c r="AG13" i="84"/>
  <c r="AA13" i="84"/>
  <c r="AA54" i="84"/>
  <c r="AG54" i="84"/>
  <c r="AA78" i="84"/>
  <c r="AG78" i="84"/>
  <c r="AG68" i="84"/>
  <c r="AG94" i="84"/>
  <c r="AA94" i="84"/>
  <c r="AG71" i="84"/>
  <c r="AG61" i="84"/>
  <c r="AA71" i="84"/>
  <c r="AA100" i="84"/>
  <c r="AG100" i="84"/>
  <c r="AA93" i="84"/>
  <c r="AG93" i="84"/>
  <c r="AG125" i="84"/>
  <c r="AA125" i="84"/>
  <c r="AG120" i="84"/>
  <c r="AA120" i="84"/>
  <c r="AA144" i="84"/>
  <c r="AG144" i="84"/>
  <c r="AG202" i="84"/>
  <c r="AA202" i="84"/>
  <c r="AA192" i="84"/>
  <c r="AG192" i="84"/>
  <c r="AG16" i="86"/>
  <c r="AA16" i="86"/>
  <c r="AA15" i="86"/>
  <c r="AG15" i="86"/>
  <c r="AA40" i="86"/>
  <c r="AG40" i="86"/>
  <c r="AA73" i="84"/>
  <c r="AG73" i="84"/>
  <c r="AG63" i="84"/>
  <c r="AG104" i="84"/>
  <c r="AA104" i="84"/>
  <c r="AA95" i="84"/>
  <c r="AG95" i="84"/>
  <c r="AA127" i="84"/>
  <c r="AG127" i="84"/>
  <c r="AA122" i="84"/>
  <c r="AG122" i="84"/>
  <c r="AG143" i="84"/>
  <c r="AA143" i="84"/>
  <c r="AG195" i="84"/>
  <c r="AA195" i="84"/>
  <c r="AA13" i="86"/>
  <c r="AG13" i="86"/>
  <c r="AA66" i="86"/>
  <c r="AG141" i="86"/>
  <c r="AA141" i="86"/>
  <c r="AA202" i="86"/>
  <c r="AG202" i="86"/>
  <c r="AG112" i="86"/>
  <c r="AA112" i="86"/>
  <c r="AA138" i="86"/>
  <c r="AG138" i="86"/>
  <c r="AG177" i="86"/>
  <c r="AA177" i="86"/>
  <c r="AA37" i="86"/>
  <c r="AG37" i="86"/>
  <c r="AG93" i="86"/>
  <c r="AA93" i="86"/>
  <c r="AG167" i="86"/>
  <c r="AA167" i="86"/>
  <c r="AA154" i="84"/>
  <c r="AG154" i="84"/>
  <c r="AA167" i="84"/>
  <c r="AG167" i="84"/>
  <c r="AG173" i="84"/>
  <c r="AA173" i="84"/>
  <c r="AA189" i="84"/>
  <c r="AG189" i="84"/>
  <c r="AA184" i="84"/>
  <c r="AG184" i="84"/>
  <c r="AA204" i="84"/>
  <c r="AG204" i="84"/>
  <c r="AG35" i="86"/>
  <c r="AA35" i="86"/>
  <c r="AA108" i="86"/>
  <c r="AG108" i="86"/>
  <c r="AG134" i="86"/>
  <c r="AA134" i="86"/>
  <c r="AG165" i="86"/>
  <c r="AA165" i="86"/>
  <c r="AG193" i="86"/>
  <c r="AA193" i="86"/>
  <c r="AG61" i="86"/>
  <c r="AA71" i="86"/>
  <c r="AG71" i="86"/>
  <c r="AA87" i="86"/>
  <c r="AG87" i="86"/>
  <c r="AA130" i="86"/>
  <c r="AG130" i="86"/>
  <c r="AA161" i="86"/>
  <c r="AG161" i="86"/>
  <c r="AA205" i="86"/>
  <c r="AG205" i="86"/>
  <c r="AA82" i="86"/>
  <c r="AG82" i="86"/>
  <c r="AG102" i="86"/>
  <c r="AA102" i="86"/>
  <c r="AG117" i="86"/>
  <c r="AA117" i="86"/>
  <c r="AG127" i="86"/>
  <c r="AA127" i="86"/>
  <c r="AG172" i="86"/>
  <c r="AA172" i="86"/>
  <c r="AA46" i="86"/>
  <c r="AG46" i="86"/>
  <c r="AA70" i="86"/>
  <c r="AG70" i="86"/>
  <c r="AG60" i="86"/>
  <c r="AA86" i="86"/>
  <c r="AG86" i="86"/>
  <c r="AA49" i="86"/>
  <c r="AG49" i="86"/>
  <c r="AG90" i="86"/>
  <c r="AA90" i="86"/>
  <c r="AA122" i="86"/>
  <c r="AG122" i="86"/>
  <c r="AG105" i="86"/>
  <c r="AA105" i="86"/>
  <c r="AG132" i="86"/>
  <c r="AA132" i="86"/>
  <c r="AG131" i="86"/>
  <c r="AA131" i="86"/>
  <c r="AG163" i="86"/>
  <c r="AA163" i="86"/>
  <c r="AG176" i="86"/>
  <c r="AA176" i="86"/>
  <c r="AG208" i="86"/>
  <c r="AA208" i="86"/>
  <c r="AG207" i="86"/>
  <c r="AA207" i="86"/>
  <c r="AG34" i="70"/>
  <c r="AA34" i="70"/>
  <c r="AA53" i="70"/>
  <c r="AG53" i="70"/>
  <c r="AA25" i="70"/>
  <c r="AG25" i="70"/>
  <c r="AA24" i="70"/>
  <c r="AG24" i="70"/>
  <c r="AG80" i="70"/>
  <c r="AA80" i="70"/>
  <c r="AA83" i="70"/>
  <c r="AG83" i="70"/>
  <c r="AA91" i="70"/>
  <c r="AG91" i="70"/>
  <c r="AA133" i="70"/>
  <c r="AG133" i="70"/>
  <c r="AA177" i="70"/>
  <c r="AG177" i="70"/>
  <c r="AA207" i="70"/>
  <c r="AG207" i="70"/>
  <c r="AG77" i="72"/>
  <c r="AG67" i="72"/>
  <c r="AA77" i="72"/>
  <c r="AA67" i="72"/>
  <c r="AA109" i="72"/>
  <c r="AG109" i="72"/>
  <c r="AA127" i="72"/>
  <c r="AG127" i="72"/>
  <c r="AA188" i="72"/>
  <c r="AG188" i="72"/>
  <c r="AA22" i="74"/>
  <c r="AG22" i="74"/>
  <c r="AG78" i="74"/>
  <c r="AG68" i="74"/>
  <c r="AA78" i="74"/>
  <c r="AA98" i="74"/>
  <c r="AG98" i="74"/>
  <c r="AA126" i="74"/>
  <c r="AG126" i="74"/>
  <c r="AA156" i="74"/>
  <c r="AG156" i="74"/>
  <c r="AA183" i="74"/>
  <c r="AG183" i="74"/>
  <c r="AG29" i="76"/>
  <c r="AA29" i="76"/>
  <c r="AA44" i="76"/>
  <c r="AG44" i="76"/>
  <c r="AG90" i="76"/>
  <c r="AA90" i="76"/>
  <c r="AA107" i="76"/>
  <c r="AG107" i="76"/>
  <c r="AG149" i="76"/>
  <c r="AA149" i="76"/>
  <c r="AG179" i="76"/>
  <c r="AA179" i="76"/>
  <c r="AA134" i="70"/>
  <c r="AG134" i="70"/>
  <c r="AA166" i="70"/>
  <c r="AG166" i="70"/>
  <c r="AA194" i="70"/>
  <c r="AG194" i="70"/>
  <c r="AG23" i="72"/>
  <c r="AA23" i="72"/>
  <c r="AA79" i="72"/>
  <c r="AG79" i="72"/>
  <c r="AG69" i="72"/>
  <c r="AA69" i="72"/>
  <c r="AA98" i="72"/>
  <c r="AG98" i="72"/>
  <c r="AG132" i="72"/>
  <c r="AA132" i="72"/>
  <c r="AG161" i="72"/>
  <c r="AA161" i="72"/>
  <c r="AA205" i="72"/>
  <c r="AG205" i="72"/>
  <c r="AA24" i="74"/>
  <c r="AG24" i="74"/>
  <c r="AA80" i="74"/>
  <c r="AG80" i="74"/>
  <c r="AA100" i="74"/>
  <c r="AG100" i="74"/>
  <c r="AA128" i="74"/>
  <c r="AG128" i="74"/>
  <c r="AA158" i="74"/>
  <c r="AG158" i="74"/>
  <c r="AA185" i="74"/>
  <c r="AG185" i="74"/>
  <c r="AA67" i="70"/>
  <c r="AA90" i="70"/>
  <c r="AG90" i="70"/>
  <c r="AA32" i="70"/>
  <c r="AG32" i="70"/>
  <c r="AG51" i="70"/>
  <c r="AA51" i="70"/>
  <c r="AA99" i="70"/>
  <c r="AG99" i="70"/>
  <c r="AA141" i="70"/>
  <c r="AG141" i="70"/>
  <c r="AA185" i="70"/>
  <c r="AG185" i="70"/>
  <c r="AA15" i="72"/>
  <c r="AG15" i="72"/>
  <c r="AA85" i="72"/>
  <c r="AG85" i="72"/>
  <c r="AG74" i="72"/>
  <c r="AG64" i="72"/>
  <c r="AA74" i="72"/>
  <c r="AA117" i="72"/>
  <c r="AG117" i="72"/>
  <c r="AA135" i="72"/>
  <c r="AG135" i="72"/>
  <c r="AA158" i="72"/>
  <c r="AG158" i="72"/>
  <c r="AA195" i="72"/>
  <c r="AG195" i="72"/>
  <c r="AA16" i="74"/>
  <c r="AG16" i="74"/>
  <c r="AA61" i="74"/>
  <c r="AA106" i="74"/>
  <c r="AG106" i="74"/>
  <c r="AA134" i="74"/>
  <c r="AG134" i="74"/>
  <c r="AA164" i="74"/>
  <c r="AG164" i="74"/>
  <c r="AA191" i="74"/>
  <c r="AG191" i="74"/>
  <c r="AG18" i="76"/>
  <c r="AA18" i="76"/>
  <c r="AG25" i="76"/>
  <c r="AA25" i="76"/>
  <c r="AG37" i="76"/>
  <c r="AA37" i="76"/>
  <c r="AA52" i="76"/>
  <c r="AG52" i="76"/>
  <c r="AG98" i="76"/>
  <c r="AA98" i="76"/>
  <c r="AG126" i="76"/>
  <c r="AA126" i="76"/>
  <c r="AG157" i="76"/>
  <c r="AA157" i="76"/>
  <c r="AA101" i="70"/>
  <c r="AG101" i="70"/>
  <c r="AA143" i="70"/>
  <c r="AG143" i="70"/>
  <c r="AA187" i="70"/>
  <c r="AG187" i="70"/>
  <c r="AG17" i="72"/>
  <c r="AA17" i="72"/>
  <c r="AG47" i="72"/>
  <c r="AA47" i="72"/>
  <c r="AG52" i="72"/>
  <c r="AA52" i="72"/>
  <c r="AA106" i="72"/>
  <c r="AG106" i="72"/>
  <c r="AG140" i="72"/>
  <c r="AA140" i="72"/>
  <c r="AG169" i="72"/>
  <c r="AA169" i="72"/>
  <c r="AA181" i="72"/>
  <c r="AG181" i="72"/>
  <c r="AG13" i="74"/>
  <c r="AA13" i="74"/>
  <c r="AA32" i="74"/>
  <c r="AG32" i="74"/>
  <c r="AA57" i="74"/>
  <c r="AG57" i="74"/>
  <c r="AA105" i="74"/>
  <c r="AG105" i="74"/>
  <c r="AA135" i="74"/>
  <c r="AG135" i="74"/>
  <c r="AA178" i="74"/>
  <c r="AG178" i="74"/>
  <c r="AA208" i="74"/>
  <c r="AG208" i="74"/>
  <c r="AG17" i="76"/>
  <c r="AA17" i="76"/>
  <c r="AG47" i="76"/>
  <c r="AA47" i="76"/>
  <c r="AG87" i="76"/>
  <c r="AA87" i="76"/>
  <c r="AG46" i="76"/>
  <c r="AA46" i="76"/>
  <c r="AG70" i="76"/>
  <c r="AG60" i="76"/>
  <c r="AA70" i="76"/>
  <c r="AG92" i="76"/>
  <c r="AA92" i="76"/>
  <c r="AA124" i="76"/>
  <c r="AG124" i="76"/>
  <c r="AG109" i="76"/>
  <c r="AA109" i="76"/>
  <c r="AG152" i="76"/>
  <c r="AA152" i="76"/>
  <c r="AG151" i="76"/>
  <c r="AA151" i="76"/>
  <c r="AG167" i="76"/>
  <c r="AA167" i="76"/>
  <c r="AG181" i="76"/>
  <c r="AA181" i="76"/>
  <c r="AG204" i="76"/>
  <c r="AA204" i="76"/>
  <c r="AG29" i="78"/>
  <c r="AA29" i="78"/>
  <c r="AA46" i="78"/>
  <c r="AG46" i="78"/>
  <c r="AA70" i="78"/>
  <c r="AG70" i="78"/>
  <c r="AG60" i="78"/>
  <c r="AA118" i="78"/>
  <c r="AG118" i="78"/>
  <c r="AG126" i="78"/>
  <c r="AA126" i="78"/>
  <c r="AA158" i="78"/>
  <c r="AG158" i="78"/>
  <c r="AG208" i="78"/>
  <c r="AA208" i="78"/>
  <c r="AA33" i="80"/>
  <c r="AG33" i="80"/>
  <c r="AA48" i="80"/>
  <c r="AG48" i="80"/>
  <c r="AG65" i="80"/>
  <c r="AA75" i="80"/>
  <c r="AG75" i="80"/>
  <c r="AA91" i="80"/>
  <c r="AG91" i="80"/>
  <c r="AG123" i="80"/>
  <c r="AA123" i="80"/>
  <c r="AG202" i="76"/>
  <c r="AA202" i="76"/>
  <c r="AG31" i="78"/>
  <c r="AA31" i="78"/>
  <c r="AG18" i="78"/>
  <c r="AA18" i="78"/>
  <c r="AA69" i="78"/>
  <c r="AG108" i="78"/>
  <c r="AA108" i="78"/>
  <c r="AA148" i="78"/>
  <c r="AG148" i="78"/>
  <c r="AA191" i="78"/>
  <c r="AG191" i="78"/>
  <c r="AA27" i="80"/>
  <c r="AG27" i="80"/>
  <c r="AA65" i="80"/>
  <c r="AA86" i="80"/>
  <c r="AG86" i="80"/>
  <c r="AA113" i="80"/>
  <c r="AG113" i="80"/>
  <c r="AA153" i="80"/>
  <c r="AG153" i="80"/>
  <c r="AA64" i="82"/>
  <c r="AG153" i="82"/>
  <c r="AA153" i="82"/>
  <c r="AA201" i="82"/>
  <c r="AG201" i="82"/>
  <c r="AA23" i="84"/>
  <c r="AG23" i="84"/>
  <c r="AA155" i="80"/>
  <c r="AG155" i="80"/>
  <c r="AA20" i="70"/>
  <c r="AG20" i="70"/>
  <c r="AG22" i="70"/>
  <c r="AA22" i="70"/>
  <c r="AA54" i="70"/>
  <c r="AG54" i="70"/>
  <c r="AG78" i="70"/>
  <c r="AG68" i="70"/>
  <c r="AA78" i="70"/>
  <c r="AG57" i="70"/>
  <c r="AA57" i="70"/>
  <c r="AA102" i="70"/>
  <c r="AG102" i="70"/>
  <c r="AA89" i="70"/>
  <c r="AG89" i="70"/>
  <c r="AA33" i="70"/>
  <c r="AG33" i="70"/>
  <c r="AA17" i="70"/>
  <c r="AG17" i="70"/>
  <c r="AA28" i="70"/>
  <c r="AG28" i="70"/>
  <c r="AA60" i="70"/>
  <c r="AA84" i="70"/>
  <c r="AG84" i="70"/>
  <c r="AG71" i="70"/>
  <c r="AG61" i="70"/>
  <c r="AA71" i="70"/>
  <c r="AA92" i="70"/>
  <c r="AG92" i="70"/>
  <c r="AA95" i="70"/>
  <c r="AG95" i="70"/>
  <c r="AA136" i="70"/>
  <c r="AG136" i="70"/>
  <c r="AA137" i="70"/>
  <c r="AG137" i="70"/>
  <c r="AA168" i="70"/>
  <c r="AG168" i="70"/>
  <c r="AA181" i="70"/>
  <c r="AG181" i="70"/>
  <c r="AA196" i="70"/>
  <c r="AG196" i="70"/>
  <c r="AG11" i="72"/>
  <c r="AA11" i="72"/>
  <c r="AA20" i="72"/>
  <c r="AG20" i="72"/>
  <c r="AA27" i="72"/>
  <c r="AG27" i="72"/>
  <c r="AG41" i="72"/>
  <c r="AA41" i="72"/>
  <c r="AA81" i="72"/>
  <c r="AG81" i="72"/>
  <c r="AA46" i="72"/>
  <c r="AG46" i="72"/>
  <c r="AA70" i="72"/>
  <c r="AG70" i="72"/>
  <c r="AG60" i="72"/>
  <c r="AA100" i="72"/>
  <c r="AG100" i="72"/>
  <c r="AA97" i="72"/>
  <c r="AG97" i="72"/>
  <c r="AA134" i="72"/>
  <c r="AG134" i="72"/>
  <c r="AA131" i="72"/>
  <c r="AG131" i="72"/>
  <c r="AA163" i="72"/>
  <c r="AG163" i="72"/>
  <c r="AA176" i="72"/>
  <c r="AG176" i="72"/>
  <c r="AA192" i="72"/>
  <c r="AG192" i="72"/>
  <c r="AA207" i="72"/>
  <c r="AG207" i="72"/>
  <c r="AG27" i="74"/>
  <c r="AA27" i="74"/>
  <c r="AG12" i="74"/>
  <c r="AA12" i="74"/>
  <c r="AG42" i="74"/>
  <c r="AA42" i="74"/>
  <c r="AA67" i="74"/>
  <c r="AA35" i="74"/>
  <c r="AG35" i="74"/>
  <c r="AG75" i="74"/>
  <c r="AG65" i="74"/>
  <c r="AA75" i="74"/>
  <c r="AG118" i="74"/>
  <c r="AA118" i="74"/>
  <c r="AG115" i="74"/>
  <c r="AA115" i="74"/>
  <c r="AG146" i="74"/>
  <c r="AA146" i="74"/>
  <c r="AG145" i="74"/>
  <c r="AA145" i="74"/>
  <c r="AG157" i="74"/>
  <c r="AA157" i="74"/>
  <c r="AG188" i="74"/>
  <c r="AA188" i="74"/>
  <c r="AG195" i="74"/>
  <c r="AA195" i="74"/>
  <c r="AG14" i="76"/>
  <c r="AA14" i="76"/>
  <c r="AG33" i="76"/>
  <c r="AA33" i="76"/>
  <c r="AG73" i="76"/>
  <c r="AG63" i="76"/>
  <c r="AA73" i="76"/>
  <c r="AA32" i="76"/>
  <c r="AG32" i="76"/>
  <c r="AA62" i="76"/>
  <c r="AA88" i="76"/>
  <c r="AG88" i="76"/>
  <c r="AA110" i="76"/>
  <c r="AG110" i="76"/>
  <c r="AG111" i="76"/>
  <c r="AA111" i="76"/>
  <c r="AA154" i="76"/>
  <c r="AG154" i="76"/>
  <c r="AA153" i="76"/>
  <c r="AG153" i="76"/>
  <c r="AA169" i="76"/>
  <c r="AG169" i="76"/>
  <c r="AA183" i="76"/>
  <c r="AG183" i="76"/>
  <c r="AA113" i="70"/>
  <c r="AG113" i="70"/>
  <c r="AA138" i="70"/>
  <c r="AG138" i="70"/>
  <c r="AA139" i="70"/>
  <c r="AG139" i="70"/>
  <c r="AA170" i="70"/>
  <c r="AG170" i="70"/>
  <c r="AA183" i="70"/>
  <c r="AG183" i="70"/>
  <c r="AA198" i="70"/>
  <c r="AG198" i="70"/>
  <c r="AA13" i="72"/>
  <c r="AG13" i="72"/>
  <c r="AA59" i="72"/>
  <c r="AG59" i="72"/>
  <c r="AG32" i="72"/>
  <c r="AA32" i="72"/>
  <c r="AA62" i="72"/>
  <c r="AA88" i="72"/>
  <c r="AG88" i="72"/>
  <c r="AG118" i="72"/>
  <c r="AA118" i="72"/>
  <c r="AG115" i="72"/>
  <c r="AA115" i="72"/>
  <c r="AA152" i="72"/>
  <c r="AG152" i="72"/>
  <c r="AA149" i="72"/>
  <c r="AG149" i="72"/>
  <c r="AA172" i="72"/>
  <c r="AG172" i="72"/>
  <c r="AG178" i="72"/>
  <c r="AA178" i="72"/>
  <c r="AG200" i="72"/>
  <c r="AA200" i="72"/>
  <c r="AG31" i="74"/>
  <c r="AA31" i="74"/>
  <c r="AA28" i="74"/>
  <c r="AG28" i="74"/>
  <c r="AA60" i="74"/>
  <c r="AA84" i="74"/>
  <c r="AG84" i="74"/>
  <c r="AA53" i="74"/>
  <c r="AG53" i="74"/>
  <c r="AG88" i="74"/>
  <c r="AA88" i="74"/>
  <c r="AG120" i="74"/>
  <c r="AA120" i="74"/>
  <c r="AG117" i="74"/>
  <c r="AA117" i="74"/>
  <c r="AG148" i="74"/>
  <c r="AA148" i="74"/>
  <c r="AG147" i="74"/>
  <c r="AA147" i="74"/>
  <c r="AG159" i="74"/>
  <c r="AA159" i="74"/>
  <c r="AA175" i="74"/>
  <c r="AG175" i="74"/>
  <c r="AG190" i="74"/>
  <c r="AA190" i="74"/>
  <c r="AG197" i="74"/>
  <c r="AA197" i="74"/>
  <c r="AG16" i="76"/>
  <c r="AA16" i="76"/>
  <c r="AG35" i="76"/>
  <c r="AA35" i="76"/>
  <c r="AG75" i="76"/>
  <c r="AG65" i="76"/>
  <c r="AA75" i="76"/>
  <c r="AA50" i="76"/>
  <c r="AG50" i="76"/>
  <c r="AA74" i="76"/>
  <c r="AG74" i="76"/>
  <c r="AG64" i="76"/>
  <c r="AG112" i="76"/>
  <c r="AA112" i="76"/>
  <c r="AG113" i="76"/>
  <c r="AA113" i="76"/>
  <c r="AG156" i="76"/>
  <c r="AA156" i="76"/>
  <c r="AG155" i="76"/>
  <c r="AA155" i="76"/>
  <c r="AG171" i="76"/>
  <c r="AA171" i="76"/>
  <c r="AG185" i="76"/>
  <c r="AA185" i="76"/>
  <c r="AG208" i="76"/>
  <c r="AA208" i="76"/>
  <c r="AG34" i="78"/>
  <c r="AA34" i="78"/>
  <c r="AA63" i="78"/>
  <c r="AA86" i="78"/>
  <c r="AG86" i="78"/>
  <c r="AG83" i="78"/>
  <c r="AA83" i="78"/>
  <c r="AA113" i="78"/>
  <c r="AG113" i="78"/>
  <c r="AA143" i="78"/>
  <c r="AG143" i="78"/>
  <c r="AA166" i="78"/>
  <c r="AG166" i="78"/>
  <c r="AG193" i="78"/>
  <c r="AA193" i="78"/>
  <c r="AA12" i="80"/>
  <c r="AG12" i="80"/>
  <c r="AA56" i="80"/>
  <c r="AG56" i="80"/>
  <c r="AG43" i="80"/>
  <c r="AA43" i="80"/>
  <c r="AA104" i="80"/>
  <c r="AG104" i="80"/>
  <c r="AA130" i="80"/>
  <c r="AG130" i="80"/>
  <c r="AG203" i="76"/>
  <c r="AA203" i="76"/>
  <c r="AA76" i="78"/>
  <c r="AG76" i="78"/>
  <c r="AG66" i="78"/>
  <c r="AG116" i="78"/>
  <c r="AA116" i="78"/>
  <c r="AA124" i="78"/>
  <c r="AG124" i="78"/>
  <c r="AG133" i="78"/>
  <c r="AA133" i="78"/>
  <c r="AA184" i="78"/>
  <c r="AG184" i="78"/>
  <c r="AA29" i="80"/>
  <c r="AG29" i="80"/>
  <c r="AG70" i="80"/>
  <c r="AG60" i="80"/>
  <c r="AA70" i="80"/>
  <c r="AA94" i="80"/>
  <c r="AG94" i="80"/>
  <c r="AA121" i="80"/>
  <c r="AG121" i="80"/>
  <c r="AA169" i="80"/>
  <c r="AG169" i="80"/>
  <c r="AA76" i="82"/>
  <c r="AG76" i="82"/>
  <c r="AG66" i="82"/>
  <c r="AG134" i="82"/>
  <c r="AA134" i="82"/>
  <c r="AA184" i="82"/>
  <c r="AG184" i="82"/>
  <c r="AA62" i="84"/>
  <c r="AA199" i="80"/>
  <c r="AG199" i="80"/>
  <c r="AG13" i="82"/>
  <c r="AA13" i="82"/>
  <c r="AA46" i="82"/>
  <c r="AG46" i="82"/>
  <c r="AA131" i="82"/>
  <c r="AG131" i="82"/>
  <c r="AA14" i="84"/>
  <c r="AG14" i="84"/>
  <c r="AG57" i="84"/>
  <c r="AA57" i="84"/>
  <c r="AG75" i="84"/>
  <c r="AG65" i="84"/>
  <c r="AA75" i="84"/>
  <c r="AG108" i="84"/>
  <c r="AA108" i="84"/>
  <c r="AA183" i="84"/>
  <c r="AG183" i="84"/>
  <c r="AG77" i="84"/>
  <c r="AG67" i="84"/>
  <c r="AA77" i="84"/>
  <c r="AA112" i="84"/>
  <c r="AG112" i="84"/>
  <c r="AA153" i="84"/>
  <c r="AG153" i="84"/>
  <c r="AG52" i="86"/>
  <c r="AA52" i="86"/>
  <c r="AA154" i="86"/>
  <c r="AG154" i="86"/>
  <c r="AA158" i="80"/>
  <c r="AG158" i="80"/>
  <c r="AA184" i="80"/>
  <c r="AG184" i="80"/>
  <c r="AG55" i="82"/>
  <c r="AA55" i="82"/>
  <c r="AA60" i="82"/>
  <c r="AG117" i="82"/>
  <c r="AA117" i="82"/>
  <c r="AG145" i="82"/>
  <c r="AA145" i="82"/>
  <c r="AA193" i="82"/>
  <c r="AG193" i="82"/>
  <c r="AA15" i="84"/>
  <c r="AG15" i="84"/>
  <c r="AA43" i="84"/>
  <c r="AG43" i="84"/>
  <c r="AA40" i="84"/>
  <c r="AG40" i="84"/>
  <c r="AA148" i="80"/>
  <c r="AG148" i="80"/>
  <c r="AA160" i="80"/>
  <c r="AG160" i="80"/>
  <c r="AA186" i="80"/>
  <c r="AG186" i="80"/>
  <c r="AG57" i="82"/>
  <c r="AA57" i="82"/>
  <c r="AA119" i="82"/>
  <c r="AG119" i="82"/>
  <c r="AA157" i="82"/>
  <c r="AG157" i="82"/>
  <c r="AG47" i="84"/>
  <c r="AA47" i="84"/>
  <c r="AG97" i="84"/>
  <c r="AA97" i="84"/>
  <c r="AG193" i="84"/>
  <c r="AA193" i="84"/>
  <c r="AG19" i="86"/>
  <c r="AA19" i="86"/>
  <c r="AG126" i="84"/>
  <c r="AA126" i="84"/>
  <c r="AA151" i="84"/>
  <c r="AG151" i="84"/>
  <c r="AG163" i="84"/>
  <c r="AA163" i="84"/>
  <c r="AA166" i="86"/>
  <c r="AG166" i="86"/>
  <c r="AG164" i="86"/>
  <c r="AA164" i="86"/>
  <c r="AG71" i="78"/>
  <c r="AG61" i="78"/>
  <c r="AA71" i="78"/>
  <c r="AG98" i="78"/>
  <c r="AA98" i="78"/>
  <c r="AG101" i="78"/>
  <c r="AA101" i="78"/>
  <c r="AA138" i="78"/>
  <c r="AG138" i="78"/>
  <c r="AG131" i="78"/>
  <c r="AA131" i="78"/>
  <c r="AA169" i="78"/>
  <c r="AG169" i="78"/>
  <c r="AA181" i="78"/>
  <c r="AG181" i="78"/>
  <c r="AA197" i="78"/>
  <c r="AG197" i="78"/>
  <c r="AG13" i="80"/>
  <c r="AA13" i="80"/>
  <c r="AA25" i="80"/>
  <c r="AG25" i="80"/>
  <c r="AA44" i="80"/>
  <c r="AG44" i="80"/>
  <c r="AA69" i="80"/>
  <c r="AG47" i="80"/>
  <c r="AA47" i="80"/>
  <c r="AG92" i="80"/>
  <c r="AA92" i="80"/>
  <c r="AG87" i="80"/>
  <c r="AA87" i="80"/>
  <c r="AG119" i="80"/>
  <c r="AA119" i="80"/>
  <c r="AA191" i="76"/>
  <c r="AG191" i="76"/>
  <c r="AA207" i="76"/>
  <c r="AG207" i="76"/>
  <c r="AA14" i="78"/>
  <c r="AG14" i="78"/>
  <c r="AG40" i="78"/>
  <c r="AA40" i="78"/>
  <c r="AA66" i="78"/>
  <c r="AG37" i="78"/>
  <c r="AA37" i="78"/>
  <c r="AG67" i="78"/>
  <c r="AA77" i="78"/>
  <c r="AG77" i="78"/>
  <c r="AA120" i="78"/>
  <c r="AG120" i="78"/>
  <c r="AA107" i="78"/>
  <c r="AG107" i="78"/>
  <c r="AG144" i="78"/>
  <c r="AA144" i="78"/>
  <c r="AA153" i="78"/>
  <c r="AG153" i="78"/>
  <c r="AA175" i="78"/>
  <c r="AG175" i="78"/>
  <c r="AG187" i="78"/>
  <c r="AA187" i="78"/>
  <c r="AG194" i="78"/>
  <c r="AA194" i="78"/>
  <c r="AA34" i="80"/>
  <c r="AG34" i="80"/>
  <c r="AA63" i="80"/>
  <c r="AG53" i="80"/>
  <c r="AA53" i="80"/>
  <c r="AA98" i="80"/>
  <c r="AG98" i="80"/>
  <c r="AA93" i="80"/>
  <c r="AG93" i="80"/>
  <c r="AA124" i="80"/>
  <c r="AG124" i="80"/>
  <c r="AG150" i="80"/>
  <c r="AA150" i="80"/>
  <c r="AG149" i="80"/>
  <c r="AA149" i="80"/>
  <c r="AG162" i="80"/>
  <c r="AA162" i="80"/>
  <c r="AA191" i="80"/>
  <c r="AG191" i="80"/>
  <c r="AA193" i="80"/>
  <c r="AG193" i="80"/>
  <c r="AA209" i="80"/>
  <c r="AG209" i="80"/>
  <c r="AG15" i="82"/>
  <c r="AA15" i="82"/>
  <c r="AG23" i="82"/>
  <c r="AA23" i="82"/>
  <c r="AA43" i="82"/>
  <c r="AG43" i="82"/>
  <c r="AG83" i="82"/>
  <c r="AA83" i="82"/>
  <c r="AG48" i="82"/>
  <c r="AA48" i="82"/>
  <c r="AG72" i="82"/>
  <c r="AG62" i="82"/>
  <c r="AA72" i="82"/>
  <c r="AA105" i="82"/>
  <c r="AG105" i="82"/>
  <c r="AA100" i="82"/>
  <c r="AG100" i="82"/>
  <c r="AA133" i="82"/>
  <c r="AG133" i="82"/>
  <c r="AA130" i="82"/>
  <c r="AG130" i="82"/>
  <c r="AA162" i="82"/>
  <c r="AG162" i="82"/>
  <c r="AA175" i="82"/>
  <c r="AG175" i="82"/>
  <c r="AG197" i="82"/>
  <c r="AA197" i="82"/>
  <c r="AG16" i="84"/>
  <c r="AA16" i="84"/>
  <c r="AA68" i="84"/>
  <c r="AG44" i="84"/>
  <c r="AA44" i="84"/>
  <c r="AA69" i="84"/>
  <c r="AA135" i="80"/>
  <c r="AG135" i="80"/>
  <c r="AA167" i="80"/>
  <c r="AG167" i="80"/>
  <c r="AG177" i="80"/>
  <c r="AA177" i="80"/>
  <c r="AA195" i="80"/>
  <c r="AG195" i="80"/>
  <c r="AG73" i="82"/>
  <c r="AG63" i="82"/>
  <c r="AA73" i="82"/>
  <c r="AA65" i="82"/>
  <c r="AA90" i="82"/>
  <c r="AG90" i="82"/>
  <c r="AA155" i="82"/>
  <c r="AG155" i="82"/>
  <c r="AA165" i="82"/>
  <c r="AG165" i="82"/>
  <c r="AG50" i="84"/>
  <c r="AA50" i="84"/>
  <c r="AG105" i="84"/>
  <c r="AA105" i="84"/>
  <c r="AA132" i="84"/>
  <c r="AG132" i="84"/>
  <c r="AA169" i="84"/>
  <c r="AG169" i="84"/>
  <c r="AG186" i="84"/>
  <c r="AA186" i="84"/>
  <c r="AG208" i="84"/>
  <c r="AA208" i="84"/>
  <c r="AA12" i="86"/>
  <c r="AG12" i="86"/>
  <c r="AA69" i="86"/>
  <c r="AA90" i="84"/>
  <c r="AG90" i="84"/>
  <c r="AG139" i="84"/>
  <c r="AA139" i="84"/>
  <c r="AA30" i="86"/>
  <c r="AG30" i="86"/>
  <c r="AG115" i="86"/>
  <c r="AA115" i="86"/>
  <c r="AG74" i="86"/>
  <c r="AG64" i="86"/>
  <c r="AA74" i="86"/>
  <c r="AG25" i="82"/>
  <c r="AA25" i="82"/>
  <c r="AA17" i="82"/>
  <c r="AG17" i="82"/>
  <c r="AG27" i="82"/>
  <c r="AA27" i="82"/>
  <c r="AA45" i="82"/>
  <c r="AG45" i="82"/>
  <c r="AA50" i="82"/>
  <c r="AG50" i="82"/>
  <c r="AA74" i="82"/>
  <c r="AG74" i="82"/>
  <c r="AG64" i="82"/>
  <c r="AG107" i="82"/>
  <c r="AA107" i="82"/>
  <c r="AG102" i="82"/>
  <c r="AA102" i="82"/>
  <c r="AG135" i="82"/>
  <c r="AA135" i="82"/>
  <c r="AG132" i="82"/>
  <c r="AA132" i="82"/>
  <c r="AG164" i="82"/>
  <c r="AA164" i="82"/>
  <c r="AG177" i="82"/>
  <c r="AA177" i="82"/>
  <c r="AA192" i="82"/>
  <c r="AG192" i="82"/>
  <c r="AA207" i="82"/>
  <c r="AG207" i="82"/>
  <c r="AA46" i="84"/>
  <c r="AG46" i="84"/>
  <c r="AG70" i="84"/>
  <c r="AG60" i="84"/>
  <c r="AA70" i="84"/>
  <c r="AA101" i="84"/>
  <c r="AG101" i="84"/>
  <c r="AG133" i="84"/>
  <c r="AA133" i="84"/>
  <c r="AG128" i="84"/>
  <c r="AA128" i="84"/>
  <c r="AA152" i="84"/>
  <c r="AG152" i="84"/>
  <c r="AG165" i="84"/>
  <c r="AA165" i="84"/>
  <c r="AA182" i="84"/>
  <c r="AG182" i="84"/>
  <c r="AG200" i="84"/>
  <c r="AA200" i="84"/>
  <c r="AG32" i="86"/>
  <c r="AA32" i="86"/>
  <c r="AA82" i="84"/>
  <c r="AG82" i="84"/>
  <c r="AA103" i="84"/>
  <c r="AG103" i="84"/>
  <c r="AA135" i="84"/>
  <c r="AG135" i="84"/>
  <c r="AA130" i="84"/>
  <c r="AG130" i="84"/>
  <c r="AG171" i="84"/>
  <c r="AA171" i="84"/>
  <c r="AG203" i="84"/>
  <c r="AA203" i="84"/>
  <c r="AA22" i="86"/>
  <c r="AG22" i="86"/>
  <c r="AG43" i="86"/>
  <c r="AA43" i="86"/>
  <c r="AG99" i="86"/>
  <c r="AA99" i="86"/>
  <c r="AG173" i="86"/>
  <c r="AA173" i="86"/>
  <c r="AA201" i="86"/>
  <c r="AG201" i="86"/>
  <c r="AA137" i="86"/>
  <c r="AG137" i="86"/>
  <c r="AA63" i="86"/>
  <c r="AG135" i="86"/>
  <c r="AA135" i="86"/>
  <c r="AA146" i="84"/>
  <c r="AG146" i="84"/>
  <c r="AA159" i="84"/>
  <c r="AG159" i="84"/>
  <c r="AA194" i="84"/>
  <c r="AG194" i="84"/>
  <c r="AA18" i="86"/>
  <c r="AG18" i="86"/>
  <c r="AA27" i="86"/>
  <c r="AG27" i="86"/>
  <c r="AG17" i="86"/>
  <c r="AA17" i="86"/>
  <c r="AG42" i="86"/>
  <c r="AA42" i="86"/>
  <c r="AA72" i="86"/>
  <c r="AG72" i="86"/>
  <c r="AG62" i="86"/>
  <c r="AA92" i="86"/>
  <c r="AG92" i="86"/>
  <c r="AG150" i="86"/>
  <c r="AA150" i="86"/>
  <c r="AG162" i="86"/>
  <c r="AA162" i="86"/>
  <c r="AG200" i="86"/>
  <c r="AA200" i="86"/>
  <c r="AG88" i="86"/>
  <c r="AA88" i="86"/>
  <c r="AA103" i="86"/>
  <c r="AG103" i="86"/>
  <c r="AA145" i="86"/>
  <c r="AG145" i="86"/>
  <c r="AA190" i="86"/>
  <c r="AG190" i="86"/>
  <c r="AA196" i="86"/>
  <c r="AG196" i="86"/>
  <c r="AG209" i="86"/>
  <c r="AA209" i="86"/>
  <c r="AA45" i="86"/>
  <c r="AG45" i="86"/>
  <c r="AG118" i="86"/>
  <c r="AA118" i="86"/>
  <c r="AG144" i="86"/>
  <c r="AA144" i="86"/>
  <c r="AG175" i="86"/>
  <c r="AA175" i="86"/>
  <c r="AG183" i="86"/>
  <c r="AA183" i="86"/>
  <c r="AG204" i="86"/>
  <c r="AA204" i="86"/>
  <c r="AA65" i="86"/>
  <c r="AA41" i="86"/>
  <c r="AG41" i="86"/>
  <c r="AG81" i="86"/>
  <c r="AA81" i="86"/>
  <c r="AG114" i="86"/>
  <c r="AA114" i="86"/>
  <c r="AG113" i="86"/>
  <c r="AA113" i="86"/>
  <c r="AG140" i="86"/>
  <c r="AA140" i="86"/>
  <c r="AG139" i="86"/>
  <c r="AA139" i="86"/>
  <c r="AG171" i="86"/>
  <c r="AA171" i="86"/>
  <c r="AG184" i="86"/>
  <c r="AA184" i="86"/>
  <c r="AG199" i="86"/>
  <c r="AA199" i="86"/>
  <c r="AA16" i="70"/>
  <c r="AG16" i="70"/>
  <c r="AA35" i="70"/>
  <c r="AG35" i="70"/>
  <c r="AA50" i="70"/>
  <c r="AG50" i="70"/>
  <c r="AG67" i="70"/>
  <c r="AA77" i="70"/>
  <c r="AG77" i="70"/>
  <c r="AA40" i="70"/>
  <c r="AG40" i="70"/>
  <c r="AG59" i="70"/>
  <c r="AA59" i="70"/>
  <c r="AA120" i="70"/>
  <c r="AG120" i="70"/>
  <c r="AA148" i="70"/>
  <c r="AG148" i="70"/>
  <c r="AA161" i="70"/>
  <c r="AG161" i="70"/>
  <c r="AA199" i="70"/>
  <c r="AG199" i="70"/>
  <c r="AG25" i="72"/>
  <c r="AA25" i="72"/>
  <c r="AG16" i="72"/>
  <c r="AA16" i="72"/>
  <c r="AG26" i="72"/>
  <c r="AA26" i="72"/>
  <c r="AA82" i="72"/>
  <c r="AG82" i="72"/>
  <c r="AA93" i="72"/>
  <c r="AG93" i="72"/>
  <c r="AA143" i="72"/>
  <c r="AG143" i="72"/>
  <c r="AA166" i="72"/>
  <c r="AG166" i="72"/>
  <c r="AA194" i="72"/>
  <c r="AG194" i="72"/>
  <c r="AA38" i="74"/>
  <c r="AG38" i="74"/>
  <c r="AG71" i="74"/>
  <c r="AG61" i="74"/>
  <c r="AA71" i="74"/>
  <c r="AA111" i="74"/>
  <c r="AG111" i="74"/>
  <c r="AA141" i="74"/>
  <c r="AG141" i="74"/>
  <c r="AA184" i="74"/>
  <c r="AG184" i="74"/>
  <c r="AG45" i="76"/>
  <c r="AA45" i="76"/>
  <c r="AA28" i="76"/>
  <c r="AG28" i="76"/>
  <c r="AG84" i="76"/>
  <c r="AA84" i="76"/>
  <c r="AA91" i="76"/>
  <c r="AG91" i="76"/>
  <c r="AG134" i="76"/>
  <c r="AA134" i="76"/>
  <c r="AG166" i="76"/>
  <c r="AA166" i="76"/>
  <c r="AA109" i="70"/>
  <c r="AG109" i="70"/>
  <c r="AA151" i="70"/>
  <c r="AG151" i="70"/>
  <c r="AA178" i="70"/>
  <c r="AG178" i="70"/>
  <c r="AG55" i="72"/>
  <c r="AA55" i="72"/>
  <c r="AA60" i="72"/>
  <c r="AA114" i="72"/>
  <c r="AG114" i="72"/>
  <c r="AG148" i="72"/>
  <c r="AA148" i="72"/>
  <c r="AG168" i="72"/>
  <c r="AA168" i="72"/>
  <c r="AA196" i="72"/>
  <c r="AG196" i="72"/>
  <c r="AG40" i="74"/>
  <c r="AA40" i="74"/>
  <c r="AA86" i="74"/>
  <c r="AG86" i="74"/>
  <c r="AA116" i="74"/>
  <c r="AG116" i="74"/>
  <c r="AA144" i="74"/>
  <c r="AG144" i="74"/>
  <c r="AA174" i="74"/>
  <c r="AG174" i="74"/>
  <c r="AG26" i="70"/>
  <c r="AA26" i="70"/>
  <c r="AG82" i="70"/>
  <c r="AA82" i="70"/>
  <c r="AA85" i="70"/>
  <c r="AG85" i="70"/>
  <c r="AA14" i="70"/>
  <c r="AG14" i="70"/>
  <c r="AA31" i="70"/>
  <c r="AG31" i="70"/>
  <c r="AA48" i="70"/>
  <c r="AG48" i="70"/>
  <c r="AG65" i="70"/>
  <c r="AA75" i="70"/>
  <c r="AG75" i="70"/>
  <c r="AA115" i="70"/>
  <c r="AG115" i="70"/>
  <c r="AA125" i="70"/>
  <c r="AG125" i="70"/>
  <c r="AA169" i="70"/>
  <c r="AG169" i="70"/>
  <c r="AA206" i="70"/>
  <c r="AG206" i="70"/>
  <c r="AA34" i="72"/>
  <c r="AG34" i="72"/>
  <c r="AA120" i="72"/>
  <c r="AG120" i="72"/>
  <c r="AA151" i="72"/>
  <c r="AG151" i="72"/>
  <c r="AA180" i="72"/>
  <c r="AG180" i="72"/>
  <c r="AG21" i="74"/>
  <c r="AA21" i="74"/>
  <c r="AA70" i="74"/>
  <c r="AG70" i="74"/>
  <c r="AG60" i="74"/>
  <c r="AG69" i="74"/>
  <c r="AA79" i="74"/>
  <c r="AG79" i="74"/>
  <c r="AA87" i="74"/>
  <c r="AG87" i="74"/>
  <c r="AA150" i="74"/>
  <c r="AG150" i="74"/>
  <c r="AA161" i="74"/>
  <c r="AG161" i="74"/>
  <c r="AA199" i="74"/>
  <c r="AG199" i="74"/>
  <c r="AG23" i="76"/>
  <c r="AA23" i="76"/>
  <c r="AG53" i="76"/>
  <c r="AA53" i="76"/>
  <c r="AA64" i="76"/>
  <c r="AA99" i="76"/>
  <c r="AG99" i="76"/>
  <c r="AG141" i="76"/>
  <c r="AA141" i="76"/>
  <c r="AG188" i="76"/>
  <c r="AA188" i="76"/>
  <c r="AA126" i="70"/>
  <c r="AG126" i="70"/>
  <c r="AA158" i="70"/>
  <c r="AG158" i="70"/>
  <c r="AA186" i="70"/>
  <c r="AG186" i="70"/>
  <c r="AG71" i="72"/>
  <c r="AG61" i="72"/>
  <c r="AA71" i="72"/>
  <c r="AA64" i="72"/>
  <c r="AA103" i="72"/>
  <c r="AG103" i="72"/>
  <c r="AG156" i="72"/>
  <c r="AA156" i="72"/>
  <c r="AA182" i="72"/>
  <c r="AG182" i="72"/>
  <c r="AG72" i="74"/>
  <c r="AG62" i="74"/>
  <c r="AA72" i="74"/>
  <c r="AG81" i="74"/>
  <c r="AA81" i="74"/>
  <c r="AA89" i="74"/>
  <c r="AG89" i="74"/>
  <c r="AA152" i="74"/>
  <c r="AG152" i="74"/>
  <c r="AA163" i="74"/>
  <c r="AG163" i="74"/>
  <c r="AA194" i="74"/>
  <c r="AG194" i="74"/>
  <c r="AA201" i="74"/>
  <c r="AG201" i="74"/>
  <c r="AA209" i="74"/>
  <c r="AG209" i="74"/>
  <c r="AG27" i="76"/>
  <c r="AA27" i="76"/>
  <c r="AG55" i="76"/>
  <c r="AA55" i="76"/>
  <c r="AG38" i="76"/>
  <c r="AA38" i="76"/>
  <c r="AA65" i="76"/>
  <c r="AG100" i="76"/>
  <c r="AA100" i="76"/>
  <c r="AG101" i="76"/>
  <c r="AA101" i="76"/>
  <c r="AG128" i="76"/>
  <c r="AA128" i="76"/>
  <c r="AG127" i="76"/>
  <c r="AA127" i="76"/>
  <c r="AG160" i="76"/>
  <c r="AA160" i="76"/>
  <c r="AG189" i="76"/>
  <c r="AA189" i="76"/>
  <c r="AG205" i="76"/>
  <c r="AA205" i="76"/>
  <c r="AG12" i="78"/>
  <c r="AA12" i="78"/>
  <c r="AA54" i="78"/>
  <c r="AG54" i="78"/>
  <c r="AG78" i="78"/>
  <c r="AG68" i="78"/>
  <c r="AA78" i="78"/>
  <c r="AA102" i="78"/>
  <c r="AG102" i="78"/>
  <c r="AA121" i="78"/>
  <c r="AG121" i="78"/>
  <c r="AA151" i="78"/>
  <c r="AG151" i="78"/>
  <c r="AA174" i="78"/>
  <c r="AG174" i="78"/>
  <c r="AG32" i="80"/>
  <c r="AA32" i="80"/>
  <c r="AG51" i="80"/>
  <c r="AA51" i="80"/>
  <c r="AA107" i="80"/>
  <c r="AG107" i="80"/>
  <c r="AG196" i="76"/>
  <c r="AA196" i="76"/>
  <c r="AA60" i="78"/>
  <c r="AA41" i="78"/>
  <c r="AG41" i="78"/>
  <c r="AG92" i="78"/>
  <c r="AA92" i="78"/>
  <c r="AA132" i="78"/>
  <c r="AG132" i="78"/>
  <c r="AA163" i="78"/>
  <c r="AG163" i="78"/>
  <c r="AG192" i="78"/>
  <c r="AA192" i="78"/>
  <c r="AG54" i="80"/>
  <c r="AA54" i="80"/>
  <c r="AG41" i="80"/>
  <c r="AA41" i="80"/>
  <c r="AA102" i="80"/>
  <c r="AG102" i="80"/>
  <c r="AA128" i="80"/>
  <c r="AG128" i="80"/>
  <c r="AA166" i="80"/>
  <c r="AG166" i="80"/>
  <c r="AG31" i="82"/>
  <c r="AA31" i="82"/>
  <c r="AG93" i="82"/>
  <c r="AA93" i="82"/>
  <c r="AG150" i="82"/>
  <c r="AA150" i="82"/>
  <c r="AA156" i="80"/>
  <c r="AG156" i="80"/>
  <c r="AA206" i="80"/>
  <c r="AG206" i="80"/>
  <c r="AA46" i="70"/>
  <c r="AG46" i="70"/>
  <c r="AA70" i="70"/>
  <c r="AG70" i="70"/>
  <c r="AG60" i="70"/>
  <c r="AG49" i="70"/>
  <c r="AA49" i="70"/>
  <c r="AA94" i="70"/>
  <c r="AG94" i="70"/>
  <c r="AA18" i="70"/>
  <c r="AG18" i="70"/>
  <c r="AA36" i="70"/>
  <c r="AG36" i="70"/>
  <c r="AA64" i="70"/>
  <c r="AA55" i="70"/>
  <c r="AG55" i="70"/>
  <c r="AA100" i="70"/>
  <c r="AG100" i="70"/>
  <c r="AA119" i="70"/>
  <c r="AG119" i="70"/>
  <c r="AA144" i="70"/>
  <c r="AG144" i="70"/>
  <c r="AA145" i="70"/>
  <c r="AG145" i="70"/>
  <c r="AA157" i="70"/>
  <c r="AG157" i="70"/>
  <c r="AA189" i="70"/>
  <c r="AG189" i="70"/>
  <c r="AA195" i="70"/>
  <c r="AG195" i="70"/>
  <c r="AG19" i="72"/>
  <c r="AA19" i="72"/>
  <c r="AG49" i="72"/>
  <c r="AA49" i="72"/>
  <c r="AA91" i="72"/>
  <c r="AG91" i="72"/>
  <c r="AA54" i="72"/>
  <c r="AG54" i="72"/>
  <c r="AG68" i="72"/>
  <c r="AA78" i="72"/>
  <c r="AG78" i="72"/>
  <c r="AA108" i="72"/>
  <c r="AG108" i="72"/>
  <c r="AA121" i="72"/>
  <c r="AG121" i="72"/>
  <c r="AA142" i="72"/>
  <c r="AG142" i="72"/>
  <c r="AA139" i="72"/>
  <c r="AG139" i="72"/>
  <c r="AA171" i="72"/>
  <c r="AG171" i="72"/>
  <c r="AA183" i="72"/>
  <c r="AG183" i="72"/>
  <c r="AA199" i="72"/>
  <c r="AG199" i="72"/>
  <c r="AG15" i="74"/>
  <c r="AA15" i="74"/>
  <c r="AG50" i="74"/>
  <c r="AA50" i="74"/>
  <c r="AG74" i="74"/>
  <c r="AG64" i="74"/>
  <c r="AA74" i="74"/>
  <c r="AA59" i="74"/>
  <c r="AG59" i="74"/>
  <c r="AG94" i="74"/>
  <c r="AA94" i="74"/>
  <c r="AG91" i="74"/>
  <c r="AA91" i="74"/>
  <c r="AG122" i="74"/>
  <c r="AA122" i="74"/>
  <c r="AG154" i="74"/>
  <c r="AA154" i="74"/>
  <c r="AG153" i="74"/>
  <c r="AA153" i="74"/>
  <c r="AG165" i="74"/>
  <c r="AA165" i="74"/>
  <c r="AG179" i="74"/>
  <c r="AA179" i="74"/>
  <c r="AA202" i="74"/>
  <c r="AG202" i="74"/>
  <c r="AG11" i="76"/>
  <c r="AA11" i="76"/>
  <c r="AG57" i="76"/>
  <c r="AA57" i="76"/>
  <c r="AG24" i="76"/>
  <c r="AA24" i="76"/>
  <c r="AA56" i="76"/>
  <c r="AG56" i="76"/>
  <c r="AA80" i="76"/>
  <c r="AG80" i="76"/>
  <c r="AA118" i="76"/>
  <c r="AG118" i="76"/>
  <c r="AG119" i="76"/>
  <c r="AA119" i="76"/>
  <c r="AA146" i="76"/>
  <c r="AG146" i="76"/>
  <c r="AA145" i="76"/>
  <c r="AG145" i="76"/>
  <c r="AA161" i="76"/>
  <c r="AG161" i="76"/>
  <c r="AA192" i="76"/>
  <c r="AG192" i="76"/>
  <c r="AA146" i="70"/>
  <c r="AG146" i="70"/>
  <c r="AA147" i="70"/>
  <c r="AG147" i="70"/>
  <c r="AA159" i="70"/>
  <c r="AG159" i="70"/>
  <c r="AA197" i="70"/>
  <c r="AG197" i="70"/>
  <c r="AA21" i="72"/>
  <c r="AG21" i="72"/>
  <c r="AA35" i="72"/>
  <c r="AG35" i="72"/>
  <c r="AA75" i="72"/>
  <c r="AG75" i="72"/>
  <c r="AG65" i="72"/>
  <c r="AG40" i="72"/>
  <c r="AA40" i="72"/>
  <c r="AA66" i="72"/>
  <c r="AG94" i="72"/>
  <c r="AA94" i="72"/>
  <c r="AG107" i="72"/>
  <c r="AA107" i="72"/>
  <c r="AA144" i="72"/>
  <c r="AG144" i="72"/>
  <c r="AA141" i="72"/>
  <c r="AG141" i="72"/>
  <c r="AA173" i="72"/>
  <c r="AG173" i="72"/>
  <c r="AG185" i="72"/>
  <c r="AA185" i="72"/>
  <c r="AA17" i="74"/>
  <c r="AG17" i="74"/>
  <c r="AG33" i="74"/>
  <c r="AA33" i="74"/>
  <c r="AG36" i="74"/>
  <c r="AA36" i="74"/>
  <c r="AA64" i="74"/>
  <c r="AA45" i="74"/>
  <c r="AG45" i="74"/>
  <c r="AG85" i="74"/>
  <c r="AA85" i="74"/>
  <c r="AG112" i="74"/>
  <c r="AA112" i="74"/>
  <c r="AG109" i="74"/>
  <c r="AA109" i="74"/>
  <c r="AG140" i="74"/>
  <c r="AA140" i="74"/>
  <c r="AG139" i="74"/>
  <c r="AA139" i="74"/>
  <c r="AG170" i="74"/>
  <c r="AA170" i="74"/>
  <c r="AG182" i="74"/>
  <c r="AA182" i="74"/>
  <c r="AG198" i="74"/>
  <c r="AA198" i="74"/>
  <c r="AG13" i="76"/>
  <c r="AA13" i="76"/>
  <c r="AG59" i="76"/>
  <c r="AA59" i="76"/>
  <c r="AA26" i="76"/>
  <c r="AG26" i="76"/>
  <c r="AA58" i="76"/>
  <c r="AG58" i="76"/>
  <c r="AG82" i="76"/>
  <c r="AA82" i="76"/>
  <c r="AG120" i="76"/>
  <c r="AA120" i="76"/>
  <c r="AG105" i="76"/>
  <c r="AA105" i="76"/>
  <c r="AG132" i="76"/>
  <c r="AA132" i="76"/>
  <c r="AG131" i="76"/>
  <c r="AA131" i="76"/>
  <c r="AG164" i="76"/>
  <c r="AA164" i="76"/>
  <c r="AG178" i="76"/>
  <c r="AA178" i="76"/>
  <c r="AG194" i="76"/>
  <c r="AA194" i="76"/>
  <c r="AG201" i="76"/>
  <c r="AA201" i="76"/>
  <c r="AG209" i="76"/>
  <c r="AA209" i="76"/>
  <c r="AA27" i="78"/>
  <c r="AG27" i="78"/>
  <c r="AA16" i="78"/>
  <c r="AG16" i="78"/>
  <c r="AG42" i="78"/>
  <c r="AA42" i="78"/>
  <c r="AA67" i="78"/>
  <c r="AA59" i="78"/>
  <c r="AG59" i="78"/>
  <c r="AA97" i="78"/>
  <c r="AG97" i="78"/>
  <c r="AA127" i="78"/>
  <c r="AG127" i="78"/>
  <c r="AG200" i="78"/>
  <c r="AA200" i="78"/>
  <c r="AG31" i="80"/>
  <c r="AA31" i="80"/>
  <c r="AA40" i="80"/>
  <c r="AG40" i="80"/>
  <c r="AG59" i="80"/>
  <c r="AA59" i="80"/>
  <c r="AA120" i="80"/>
  <c r="AG120" i="80"/>
  <c r="AG195" i="76"/>
  <c r="AA195" i="76"/>
  <c r="AA64" i="78"/>
  <c r="AG100" i="78"/>
  <c r="AA100" i="78"/>
  <c r="AA140" i="78"/>
  <c r="AG140" i="78"/>
  <c r="AA171" i="78"/>
  <c r="AG171" i="78"/>
  <c r="AA183" i="78"/>
  <c r="AG183" i="78"/>
  <c r="AA15" i="80"/>
  <c r="AG15" i="80"/>
  <c r="AG30" i="80"/>
  <c r="AA30" i="80"/>
  <c r="AG49" i="80"/>
  <c r="AA49" i="80"/>
  <c r="AA105" i="80"/>
  <c r="AG105" i="80"/>
  <c r="AA146" i="80"/>
  <c r="AG146" i="80"/>
  <c r="AG179" i="80"/>
  <c r="AA179" i="80"/>
  <c r="AG52" i="82"/>
  <c r="AA52" i="82"/>
  <c r="AG137" i="82"/>
  <c r="AA137" i="82"/>
  <c r="AA194" i="82"/>
  <c r="AG194" i="82"/>
  <c r="AA32" i="84"/>
  <c r="AG32" i="84"/>
  <c r="AA181" i="80"/>
  <c r="AG181" i="80"/>
  <c r="AA81" i="82"/>
  <c r="AG81" i="82"/>
  <c r="AA98" i="82"/>
  <c r="AG98" i="82"/>
  <c r="AA173" i="82"/>
  <c r="AG173" i="82"/>
  <c r="AG203" i="82"/>
  <c r="AA203" i="82"/>
  <c r="AA140" i="84"/>
  <c r="AG140" i="84"/>
  <c r="AA28" i="86"/>
  <c r="AG28" i="86"/>
  <c r="AA106" i="84"/>
  <c r="AG106" i="84"/>
  <c r="AG115" i="84"/>
  <c r="AA115" i="84"/>
  <c r="AA100" i="86"/>
  <c r="AG100" i="86"/>
  <c r="AA111" i="86"/>
  <c r="AG111" i="86"/>
  <c r="AG109" i="86"/>
  <c r="AA109" i="86"/>
  <c r="AG16" i="82"/>
  <c r="AA16" i="82"/>
  <c r="AG39" i="82"/>
  <c r="AA39" i="82"/>
  <c r="AG44" i="82"/>
  <c r="AA44" i="82"/>
  <c r="AG101" i="82"/>
  <c r="AA101" i="82"/>
  <c r="AG129" i="82"/>
  <c r="AA129" i="82"/>
  <c r="AG158" i="82"/>
  <c r="AA158" i="82"/>
  <c r="AA176" i="82"/>
  <c r="AG176" i="82"/>
  <c r="AA12" i="84"/>
  <c r="AG12" i="84"/>
  <c r="AA131" i="80"/>
  <c r="AG131" i="80"/>
  <c r="AA192" i="80"/>
  <c r="AG192" i="80"/>
  <c r="AA19" i="82"/>
  <c r="AG19" i="82"/>
  <c r="AG30" i="82"/>
  <c r="AA30" i="82"/>
  <c r="AA114" i="82"/>
  <c r="AG114" i="82"/>
  <c r="AA189" i="82"/>
  <c r="AG189" i="82"/>
  <c r="AA129" i="84"/>
  <c r="AG129" i="84"/>
  <c r="AG188" i="84"/>
  <c r="AA188" i="84"/>
  <c r="AG44" i="86"/>
  <c r="AA44" i="86"/>
  <c r="AA198" i="84"/>
  <c r="AG198" i="84"/>
  <c r="AA21" i="86"/>
  <c r="AG21" i="86"/>
  <c r="AG126" i="86"/>
  <c r="AA126" i="86"/>
  <c r="AA39" i="78"/>
  <c r="AG39" i="78"/>
  <c r="AG69" i="78"/>
  <c r="AA79" i="78"/>
  <c r="AG79" i="78"/>
  <c r="AG106" i="78"/>
  <c r="AA106" i="78"/>
  <c r="AG93" i="78"/>
  <c r="AA93" i="78"/>
  <c r="AA130" i="78"/>
  <c r="AG130" i="78"/>
  <c r="AG157" i="78"/>
  <c r="AA157" i="78"/>
  <c r="AG155" i="78"/>
  <c r="AA155" i="78"/>
  <c r="AG162" i="78"/>
  <c r="AA162" i="78"/>
  <c r="AA190" i="78"/>
  <c r="AG190" i="78"/>
  <c r="AA205" i="78"/>
  <c r="AG205" i="78"/>
  <c r="AA23" i="80"/>
  <c r="AG23" i="80"/>
  <c r="AG20" i="80"/>
  <c r="AA20" i="80"/>
  <c r="AA52" i="80"/>
  <c r="AG52" i="80"/>
  <c r="AA76" i="80"/>
  <c r="AG76" i="80"/>
  <c r="AG66" i="80"/>
  <c r="AG55" i="80"/>
  <c r="AA55" i="80"/>
  <c r="AG116" i="80"/>
  <c r="AA116" i="80"/>
  <c r="AG111" i="80"/>
  <c r="AA111" i="80"/>
  <c r="AA200" i="76"/>
  <c r="AG200" i="76"/>
  <c r="AG15" i="78"/>
  <c r="AA15" i="78"/>
  <c r="AG48" i="78"/>
  <c r="AA48" i="78"/>
  <c r="AG72" i="78"/>
  <c r="AG62" i="78"/>
  <c r="AA72" i="78"/>
  <c r="AG45" i="78"/>
  <c r="AA45" i="78"/>
  <c r="AA85" i="78"/>
  <c r="AG85" i="78"/>
  <c r="AA112" i="78"/>
  <c r="AG112" i="78"/>
  <c r="AA99" i="78"/>
  <c r="AG99" i="78"/>
  <c r="AG136" i="78"/>
  <c r="AA136" i="78"/>
  <c r="AA129" i="78"/>
  <c r="AG129" i="78"/>
  <c r="AG167" i="78"/>
  <c r="AA167" i="78"/>
  <c r="AG179" i="78"/>
  <c r="AA179" i="78"/>
  <c r="AG195" i="78"/>
  <c r="AA195" i="78"/>
  <c r="AA11" i="80"/>
  <c r="AG11" i="80"/>
  <c r="AA35" i="80"/>
  <c r="AG35" i="80"/>
  <c r="AA14" i="80"/>
  <c r="AG14" i="80"/>
  <c r="AG21" i="80"/>
  <c r="AA21" i="80"/>
  <c r="AA26" i="80"/>
  <c r="AG26" i="80"/>
  <c r="AA58" i="80"/>
  <c r="AG58" i="80"/>
  <c r="AG82" i="80"/>
  <c r="AA82" i="80"/>
  <c r="AA68" i="80"/>
  <c r="AA106" i="80"/>
  <c r="AG106" i="80"/>
  <c r="AA101" i="80"/>
  <c r="AG101" i="80"/>
  <c r="AA132" i="80"/>
  <c r="AG132" i="80"/>
  <c r="AG125" i="80"/>
  <c r="AA125" i="80"/>
  <c r="AG157" i="80"/>
  <c r="AA157" i="80"/>
  <c r="AG170" i="80"/>
  <c r="AA170" i="80"/>
  <c r="AA176" i="80"/>
  <c r="AG176" i="80"/>
  <c r="AA183" i="80"/>
  <c r="AG183" i="80"/>
  <c r="AA12" i="82"/>
  <c r="AG12" i="82"/>
  <c r="AA51" i="82"/>
  <c r="AG51" i="82"/>
  <c r="AG24" i="82"/>
  <c r="AA24" i="82"/>
  <c r="AG56" i="82"/>
  <c r="AA56" i="82"/>
  <c r="AA80" i="82"/>
  <c r="AG80" i="82"/>
  <c r="AA113" i="82"/>
  <c r="AG113" i="82"/>
  <c r="AA108" i="82"/>
  <c r="AG108" i="82"/>
  <c r="AA141" i="82"/>
  <c r="AG141" i="82"/>
  <c r="AA138" i="82"/>
  <c r="AG138" i="82"/>
  <c r="AA170" i="82"/>
  <c r="AG170" i="82"/>
  <c r="AA183" i="82"/>
  <c r="AG183" i="82"/>
  <c r="AG198" i="82"/>
  <c r="AA198" i="82"/>
  <c r="AG24" i="84"/>
  <c r="AA24" i="84"/>
  <c r="AG11" i="84"/>
  <c r="AA11" i="84"/>
  <c r="AG52" i="84"/>
  <c r="AA52" i="84"/>
  <c r="AA76" i="84"/>
  <c r="AG76" i="84"/>
  <c r="AG66" i="84"/>
  <c r="AA127" i="80"/>
  <c r="AG127" i="80"/>
  <c r="AA159" i="80"/>
  <c r="AG159" i="80"/>
  <c r="AA172" i="80"/>
  <c r="AG172" i="80"/>
  <c r="AA182" i="80"/>
  <c r="AG182" i="80"/>
  <c r="AG49" i="82"/>
  <c r="AA49" i="82"/>
  <c r="AA54" i="82"/>
  <c r="AG54" i="82"/>
  <c r="AA111" i="82"/>
  <c r="AG111" i="82"/>
  <c r="AA139" i="82"/>
  <c r="AG139" i="82"/>
  <c r="AA168" i="82"/>
  <c r="AG168" i="82"/>
  <c r="AA186" i="82"/>
  <c r="AG186" i="82"/>
  <c r="AA22" i="84"/>
  <c r="AG22" i="84"/>
  <c r="AG31" i="84"/>
  <c r="AA31" i="84"/>
  <c r="AG34" i="84"/>
  <c r="AA34" i="84"/>
  <c r="AA83" i="84"/>
  <c r="AG83" i="84"/>
  <c r="AA121" i="84"/>
  <c r="AG121" i="84"/>
  <c r="AA172" i="84"/>
  <c r="AG172" i="84"/>
  <c r="AA178" i="84"/>
  <c r="AG178" i="84"/>
  <c r="AA197" i="84"/>
  <c r="AG197" i="84"/>
  <c r="AG11" i="86"/>
  <c r="AA11" i="86"/>
  <c r="AG91" i="84"/>
  <c r="AA91" i="84"/>
  <c r="AG118" i="84"/>
  <c r="AA118" i="84"/>
  <c r="AA185" i="84"/>
  <c r="AG185" i="84"/>
  <c r="AG170" i="86"/>
  <c r="AA170" i="86"/>
  <c r="AA153" i="86"/>
  <c r="AG153" i="86"/>
  <c r="AG151" i="86"/>
  <c r="AA151" i="86"/>
  <c r="AA14" i="82"/>
  <c r="AG14" i="82"/>
  <c r="AA53" i="82"/>
  <c r="AG53" i="82"/>
  <c r="AG26" i="82"/>
  <c r="AA26" i="82"/>
  <c r="AA58" i="82"/>
  <c r="AG58" i="82"/>
  <c r="AG82" i="82"/>
  <c r="AA82" i="82"/>
  <c r="AG115" i="82"/>
  <c r="AA115" i="82"/>
  <c r="AG110" i="82"/>
  <c r="AA110" i="82"/>
  <c r="AG143" i="82"/>
  <c r="AA143" i="82"/>
  <c r="AG140" i="82"/>
  <c r="AA140" i="82"/>
  <c r="AG172" i="82"/>
  <c r="AA172" i="82"/>
  <c r="AG185" i="82"/>
  <c r="AA185" i="82"/>
  <c r="AA191" i="82"/>
  <c r="AG191" i="82"/>
  <c r="AA190" i="82"/>
  <c r="AG190" i="82"/>
  <c r="AA206" i="82"/>
  <c r="AG206" i="82"/>
  <c r="AG26" i="84"/>
  <c r="AA26" i="84"/>
  <c r="AG29" i="84"/>
  <c r="AA29" i="84"/>
  <c r="AA39" i="84"/>
  <c r="AG39" i="84"/>
  <c r="AA38" i="84"/>
  <c r="AG38" i="84"/>
  <c r="AA65" i="84"/>
  <c r="AA109" i="84"/>
  <c r="AG109" i="84"/>
  <c r="AG141" i="84"/>
  <c r="AA141" i="84"/>
  <c r="AG136" i="84"/>
  <c r="AA136" i="84"/>
  <c r="AG160" i="84"/>
  <c r="AA160" i="84"/>
  <c r="AA180" i="84"/>
  <c r="AG180" i="84"/>
  <c r="AA179" i="84"/>
  <c r="AG179" i="84"/>
  <c r="AG199" i="84"/>
  <c r="AA199" i="84"/>
  <c r="AA205" i="84"/>
  <c r="AG205" i="84"/>
  <c r="AA23" i="86"/>
  <c r="AG23" i="86"/>
  <c r="AG24" i="86"/>
  <c r="AA24" i="86"/>
  <c r="AG98" i="84"/>
  <c r="AA98" i="84"/>
  <c r="AA111" i="84"/>
  <c r="AG111" i="84"/>
  <c r="AG145" i="84"/>
  <c r="AA145" i="84"/>
  <c r="AA138" i="84"/>
  <c r="AG138" i="84"/>
  <c r="AA176" i="84"/>
  <c r="AG176" i="84"/>
  <c r="AG190" i="84"/>
  <c r="AA190" i="84"/>
  <c r="AA38" i="86"/>
  <c r="AG38" i="86"/>
  <c r="AA83" i="86"/>
  <c r="AG83" i="86"/>
  <c r="AG186" i="86"/>
  <c r="AA186" i="86"/>
  <c r="AG39" i="86"/>
  <c r="AA39" i="86"/>
  <c r="AA95" i="86"/>
  <c r="AG95" i="86"/>
  <c r="AA169" i="86"/>
  <c r="AG169" i="86"/>
  <c r="AA197" i="86"/>
  <c r="AG197" i="86"/>
  <c r="AG110" i="86"/>
  <c r="AA110" i="86"/>
  <c r="AG136" i="86"/>
  <c r="AA136" i="86"/>
  <c r="AG195" i="86"/>
  <c r="AA195" i="86"/>
  <c r="AA170" i="84"/>
  <c r="AG170" i="84"/>
  <c r="AG174" i="84"/>
  <c r="AA174" i="84"/>
  <c r="AG201" i="84"/>
  <c r="AA201" i="84"/>
  <c r="AA29" i="86"/>
  <c r="AG29" i="86"/>
  <c r="AG34" i="86"/>
  <c r="AA34" i="86"/>
  <c r="AA62" i="86"/>
  <c r="AG65" i="86"/>
  <c r="AA75" i="86"/>
  <c r="AG75" i="86"/>
  <c r="AG91" i="86"/>
  <c r="AA91" i="86"/>
  <c r="AG133" i="86"/>
  <c r="AA133" i="86"/>
  <c r="AG178" i="86"/>
  <c r="AA178" i="86"/>
  <c r="AG84" i="86"/>
  <c r="AA84" i="86"/>
  <c r="AG104" i="86"/>
  <c r="AA104" i="86"/>
  <c r="AA119" i="86"/>
  <c r="AG119" i="86"/>
  <c r="AA129" i="86"/>
  <c r="AG129" i="86"/>
  <c r="AA174" i="86"/>
  <c r="AG174" i="86"/>
  <c r="AG58" i="86"/>
  <c r="AA58" i="86"/>
  <c r="AA68" i="86"/>
  <c r="AG123" i="86"/>
  <c r="AA123" i="86"/>
  <c r="AG128" i="86"/>
  <c r="AA128" i="86"/>
  <c r="AG159" i="86"/>
  <c r="AA159" i="86"/>
  <c r="AG203" i="86"/>
  <c r="AA203" i="86"/>
  <c r="AA61" i="86"/>
  <c r="AG73" i="86"/>
  <c r="AG63" i="86"/>
  <c r="AA73" i="86"/>
  <c r="AG106" i="86"/>
  <c r="AA106" i="86"/>
  <c r="AG89" i="86"/>
  <c r="AA89" i="86"/>
  <c r="AG121" i="86"/>
  <c r="AA121" i="86"/>
  <c r="AG148" i="86"/>
  <c r="AA148" i="86"/>
  <c r="AG147" i="86"/>
  <c r="AA147" i="86"/>
  <c r="AG160" i="86"/>
  <c r="AA160" i="86"/>
  <c r="AG187" i="86"/>
  <c r="AA187" i="86"/>
  <c r="AG192" i="86"/>
  <c r="AA192" i="86"/>
  <c r="AG198" i="86"/>
  <c r="AA198" i="86"/>
  <c r="D143" i="47" a="1"/>
  <c r="D147" i="47" a="1"/>
  <c r="C188" i="47" a="1"/>
  <c r="H116" i="47" a="1"/>
  <c r="H131" i="47" a="1"/>
  <c r="C167" i="47" a="1"/>
  <c r="C123" i="47" a="1"/>
  <c r="C191" i="47" a="1"/>
  <c r="C184" i="47" a="1"/>
  <c r="C124" i="47" a="1"/>
  <c r="C133" i="47" a="1"/>
  <c r="H202" i="47" a="1"/>
  <c r="C129" i="47" a="1"/>
  <c r="C144" i="47" a="1"/>
  <c r="D178" i="47" a="1"/>
  <c r="C147" i="47" a="1"/>
  <c r="H143" i="47" a="1"/>
  <c r="H152" i="47" a="1"/>
  <c r="C157" i="47" a="1"/>
  <c r="D185" i="47" a="1"/>
  <c r="H164" i="47" a="1"/>
  <c r="C177" i="47" a="1"/>
  <c r="C136" i="47" a="1"/>
  <c r="C125" i="47" a="1"/>
  <c r="C114" i="47" a="1"/>
  <c r="C181" i="47" a="1"/>
  <c r="H117" i="47" a="1"/>
  <c r="D203" i="47" a="1"/>
  <c r="D169" i="47" a="1"/>
  <c r="C126" i="47" a="1"/>
  <c r="C172" i="47" a="1"/>
  <c r="D190" i="47" a="1"/>
  <c r="C131" i="47" a="1"/>
  <c r="D209" i="47" a="1"/>
  <c r="C158" i="47" a="1"/>
  <c r="D132" i="47" a="1"/>
  <c r="H154" i="47" a="1"/>
  <c r="C127" i="47" a="1"/>
  <c r="H156" i="47" a="1"/>
  <c r="H120" i="47" a="1"/>
  <c r="C153" i="47" a="1"/>
  <c r="C198" i="47" a="1"/>
  <c r="H198" i="47" a="1"/>
  <c r="H167" i="47" a="1"/>
  <c r="C179" i="47" a="1"/>
  <c r="C108" i="47" a="1"/>
  <c r="H112" i="47" a="1"/>
  <c r="D138" i="47" a="1"/>
  <c r="D122" i="47" a="1"/>
  <c r="H209" i="47" a="1"/>
  <c r="H135" i="47" a="1"/>
  <c r="H139" i="47" a="1"/>
  <c r="D115" i="47" a="1"/>
  <c r="D128" i="47" a="1"/>
  <c r="C116" i="47" a="1"/>
  <c r="H133" i="47" a="1"/>
  <c r="C152" i="47" a="1"/>
  <c r="C195" i="47" a="1"/>
  <c r="H181" i="47" a="1"/>
  <c r="C139" i="47" a="1"/>
  <c r="D189" i="47" a="1"/>
  <c r="C171" i="47" a="1"/>
  <c r="H141" i="47" a="1"/>
  <c r="D202" i="47" a="1"/>
  <c r="B10" i="47" a="1"/>
  <c r="H140" i="47" a="1"/>
  <c r="H207" i="47" a="1"/>
  <c r="D165" i="47" a="1"/>
  <c r="H169" i="47" a="1"/>
  <c r="H176" i="47" a="1"/>
  <c r="D136" i="47" a="1"/>
  <c r="C111" i="47" a="1"/>
  <c r="H118" i="47" a="1"/>
  <c r="H189" i="47" a="1"/>
  <c r="D160" i="47" a="1"/>
  <c r="D196" i="47" a="1"/>
  <c r="H142" i="47" a="1"/>
  <c r="D201" i="47" a="1"/>
  <c r="H126" i="47" a="1"/>
  <c r="H130" i="47" a="1"/>
  <c r="D177" i="47" a="1"/>
  <c r="H166" i="47" a="1"/>
  <c r="C149" i="47" a="1"/>
  <c r="H185" i="47" a="1"/>
  <c r="H150" i="47" a="1"/>
  <c r="D192" i="47" a="1"/>
  <c r="C122" i="47" a="1"/>
  <c r="C209" i="47" a="1"/>
  <c r="C185" i="47" a="1"/>
  <c r="D157" i="47" a="1"/>
  <c r="C132" i="47" a="1"/>
  <c r="D176" i="47" a="1"/>
  <c r="D124" i="47" a="1"/>
  <c r="H180" i="47" a="1"/>
  <c r="D118" i="47" a="1"/>
  <c r="H138" i="47" a="1"/>
  <c r="H113" i="47" a="1"/>
  <c r="C163" i="47" a="1"/>
  <c r="H194" i="47" a="1"/>
  <c r="H162" i="47" a="1"/>
  <c r="H192" i="47" a="1"/>
  <c r="H183" i="47" a="1"/>
  <c r="H206" i="47" a="1"/>
  <c r="H174" i="47" a="1"/>
  <c r="D111" i="47" a="1"/>
  <c r="C141" i="47" a="1"/>
  <c r="C182" i="47" a="1"/>
  <c r="H186" i="47" a="1"/>
  <c r="D171" i="47" a="1"/>
  <c r="D181" i="47" a="1"/>
  <c r="H195" i="47" a="1"/>
  <c r="D158" i="47" a="1"/>
  <c r="H119" i="47" a="1"/>
  <c r="C166" i="47" a="1"/>
  <c r="C194" i="47" a="1"/>
  <c r="C180" i="47" a="1"/>
  <c r="C134" i="47" a="1"/>
  <c r="H177" i="47" a="1"/>
  <c r="C120" i="47" a="1"/>
  <c r="D117" i="47" a="1"/>
  <c r="D127" i="47" a="1"/>
  <c r="H160" i="47" a="1"/>
  <c r="D114" i="47" a="1"/>
  <c r="C164" i="47" a="1"/>
  <c r="D174" i="47" a="1"/>
  <c r="C204" i="47" a="1"/>
  <c r="H108" i="47" a="1"/>
  <c r="D151" i="47" a="1"/>
  <c r="C207" i="47" a="1"/>
  <c r="D140" i="47" a="1"/>
  <c r="H123" i="47" a="1"/>
  <c r="D164" i="47" a="1"/>
  <c r="D153" i="47" a="1"/>
  <c r="H184" i="47" a="1"/>
  <c r="D144" i="47" a="1"/>
  <c r="C138" i="47" a="1"/>
  <c r="D121" i="47" a="1"/>
  <c r="H201" i="47" a="1"/>
  <c r="D126" i="47" a="1"/>
  <c r="H172" i="47" a="1"/>
  <c r="H107" i="47" a="1"/>
  <c r="D120" i="47" a="1"/>
  <c r="D149" i="47" a="1"/>
  <c r="D131" i="47" a="1"/>
  <c r="D137" i="47" a="1"/>
  <c r="D125" i="47" a="1"/>
  <c r="D186" i="47" a="1"/>
  <c r="H187" i="47" a="1"/>
  <c r="H165" i="47" a="1"/>
  <c r="H129" i="47" a="1"/>
  <c r="D109" i="47" a="1"/>
  <c r="C121" i="47" a="1"/>
  <c r="C196" i="47" a="1"/>
  <c r="C168" i="47" a="1"/>
  <c r="D198" i="47" a="1"/>
  <c r="D161" i="47" a="1"/>
  <c r="D184" i="47" a="1"/>
  <c r="C119" i="47" a="1"/>
  <c r="C187" i="47" a="1"/>
  <c r="D206" i="47" a="1"/>
  <c r="H151" i="47" a="1"/>
  <c r="C201" i="47" a="1"/>
  <c r="D155" i="47" a="1"/>
  <c r="D170" i="47" a="1"/>
  <c r="H168" i="47" a="1"/>
  <c r="H109" i="47" a="1"/>
  <c r="D168" i="47" a="1"/>
  <c r="D188" i="47" a="1"/>
  <c r="C208" i="47" a="1"/>
  <c r="D162" i="47" a="1"/>
  <c r="C174" i="47" a="1"/>
  <c r="C170" i="47" a="1"/>
  <c r="H179" i="47" a="1"/>
  <c r="C156" i="47" a="1"/>
  <c r="D172" i="47" a="1"/>
  <c r="C189" i="47" a="1"/>
  <c r="D194" i="47" a="1"/>
  <c r="D179" i="47" a="1"/>
  <c r="C117" i="47" a="1"/>
  <c r="D108" i="47" a="1"/>
  <c r="H134" i="47" a="1"/>
  <c r="H200" i="47" a="1"/>
  <c r="C115" i="47" a="1"/>
  <c r="C161" i="47" a="1"/>
  <c r="H128" i="47" a="1"/>
  <c r="C193" i="47" a="1"/>
  <c r="C109" i="47" a="1"/>
  <c r="H173" i="47" a="1"/>
  <c r="D191" i="47" a="1"/>
  <c r="H127" i="47" a="1"/>
  <c r="C155" i="47" a="1"/>
  <c r="H149" i="47" a="1"/>
  <c r="H157" i="47" a="1"/>
  <c r="D167" i="47" a="1"/>
  <c r="C113" i="47" a="1"/>
  <c r="C110" i="47" a="1"/>
  <c r="D166" i="47" a="1"/>
  <c r="C146" i="47" a="1"/>
  <c r="C176" i="47" a="1"/>
  <c r="C183" i="47" a="1"/>
  <c r="C118" i="47" a="1"/>
  <c r="H159" i="47" a="1"/>
  <c r="H170" i="47" a="1"/>
  <c r="D195" i="47" a="1"/>
  <c r="H122" i="47" a="1"/>
  <c r="H197" i="47" a="1"/>
  <c r="D163" i="47" a="1"/>
  <c r="C151" i="47" a="1"/>
  <c r="H190" i="47" a="1"/>
  <c r="H110" i="47" a="1"/>
  <c r="C199" i="47" a="1"/>
  <c r="C165" i="47" a="1"/>
  <c r="H203" i="47" a="1"/>
  <c r="D113" i="47" a="1"/>
  <c r="C173" i="47" a="1"/>
  <c r="H136" i="47" a="1"/>
  <c r="H155" i="47" a="1"/>
  <c r="H204" i="47" a="1"/>
  <c r="C190" i="47" a="1"/>
  <c r="C137" i="47" a="1"/>
  <c r="H182" i="47" a="1"/>
  <c r="H188" i="47" a="1"/>
  <c r="H121" i="47" a="1"/>
  <c r="C148" i="47" a="1"/>
  <c r="D175" i="47" a="1"/>
  <c r="D110" i="47" a="1"/>
  <c r="C143" i="47" a="1"/>
  <c r="D150" i="47" a="1"/>
  <c r="D119" i="47" a="1"/>
  <c r="D207" i="47" a="1"/>
  <c r="D129" i="47" a="1"/>
  <c r="C112" i="47" a="1"/>
  <c r="D156" i="47" a="1"/>
  <c r="D130" i="47" a="1"/>
  <c r="C205" i="47" a="1"/>
  <c r="H153" i="47" a="1"/>
  <c r="D197" i="47" a="1"/>
  <c r="H147" i="47" a="1"/>
  <c r="C130" i="47" a="1"/>
  <c r="H199" i="47" a="1"/>
  <c r="C202" i="47" a="1"/>
  <c r="C206" i="47" a="1"/>
  <c r="D107" i="47" a="1"/>
  <c r="C200" i="47" a="1"/>
  <c r="H144" i="47" a="1"/>
  <c r="C135" i="47" a="1"/>
  <c r="H161" i="47" a="1"/>
  <c r="C128" i="47" a="1"/>
  <c r="H196" i="47" a="1"/>
  <c r="D183" i="47" a="1"/>
  <c r="D180" i="47" a="1"/>
  <c r="H175" i="47" a="1"/>
  <c r="D142" i="47" a="1"/>
  <c r="D200" i="47" a="1"/>
  <c r="D159" i="47" a="1"/>
  <c r="H208" i="47" a="1"/>
  <c r="H178" i="47" a="1"/>
  <c r="C162" i="47" a="1"/>
  <c r="D152" i="47" a="1"/>
  <c r="C186" i="47" a="1"/>
  <c r="D141" i="47" a="1"/>
  <c r="C197" i="47" a="1"/>
  <c r="D199" i="47" a="1"/>
  <c r="D146" i="47" a="1"/>
  <c r="D154" i="47" a="1"/>
  <c r="C145" i="47" a="1"/>
  <c r="C107" i="47" a="1"/>
  <c r="D173" i="47" a="1"/>
  <c r="H163" i="47" a="1"/>
  <c r="H115" i="47" a="1"/>
  <c r="H137" i="47" a="1"/>
  <c r="H124" i="47" a="1"/>
  <c r="D208" i="47" a="1"/>
  <c r="D148" i="47" a="1"/>
  <c r="D123" i="47" a="1"/>
  <c r="C192" i="47" a="1"/>
  <c r="C140" i="47" a="1"/>
  <c r="H132" i="47" a="1"/>
  <c r="C160" i="47" a="1"/>
  <c r="H148" i="47" a="1"/>
  <c r="D182" i="47" a="1"/>
  <c r="D134" i="47" a="1"/>
  <c r="D205" i="47" a="1"/>
  <c r="C150" i="47" a="1"/>
  <c r="D133" i="47" a="1"/>
  <c r="H171" i="47" a="1"/>
  <c r="C142" i="47" a="1"/>
  <c r="D145" i="47" a="1"/>
  <c r="D204" i="47" a="1"/>
  <c r="D187" i="47" a="1"/>
  <c r="D135" i="47" a="1"/>
  <c r="H158" i="47" a="1"/>
  <c r="H114" i="47" a="1"/>
  <c r="H125" i="47" a="1"/>
  <c r="D116" i="47" a="1"/>
  <c r="C203" i="47" a="1"/>
  <c r="H191" i="47" a="1"/>
  <c r="H205" i="47" a="1"/>
  <c r="C159" i="47" a="1"/>
  <c r="C175" i="47" a="1"/>
  <c r="D112" i="47" a="1"/>
  <c r="H111" i="47" a="1"/>
  <c r="H193" i="47" a="1"/>
  <c r="C178" i="47" a="1"/>
  <c r="D193" i="47" a="1"/>
  <c r="H146" i="47" a="1"/>
  <c r="H145" i="47" a="1"/>
  <c r="C154" i="47" a="1"/>
  <c r="D139" i="47" a="1"/>
  <c r="C169" i="47" a="1"/>
  <c r="AP10" i="78" l="1"/>
  <c r="Y10" i="78" a="1"/>
  <c r="Y10" i="78" s="1"/>
  <c r="BH54" i="78"/>
  <c r="AB54" i="37" s="1"/>
  <c r="BH50" i="78"/>
  <c r="AB50" i="37" s="1"/>
  <c r="BH46" i="78"/>
  <c r="AB46" i="37" s="1"/>
  <c r="BH42" i="78"/>
  <c r="AB42" i="37" s="1"/>
  <c r="BH38" i="78"/>
  <c r="AB38" i="37" s="1"/>
  <c r="BI54" i="78"/>
  <c r="AC54" i="37" s="1"/>
  <c r="BI50" i="78"/>
  <c r="AC50" i="37" s="1"/>
  <c r="BI46" i="78"/>
  <c r="AC46" i="37" s="1"/>
  <c r="BI42" i="78"/>
  <c r="AC42" i="37" s="1"/>
  <c r="BI38" i="78"/>
  <c r="AC38" i="37" s="1"/>
  <c r="BI34" i="78"/>
  <c r="AC34" i="37" s="1"/>
  <c r="BI30" i="78"/>
  <c r="AC30" i="37" s="1"/>
  <c r="BI26" i="78"/>
  <c r="AC26" i="37" s="1"/>
  <c r="BI8" i="78"/>
  <c r="AC8" i="37" s="1"/>
  <c r="BH12" i="78"/>
  <c r="AB12" i="37" s="1"/>
  <c r="BH16" i="78"/>
  <c r="AB16" i="37" s="1"/>
  <c r="BH20" i="78"/>
  <c r="AB20" i="37" s="1"/>
  <c r="BH24" i="78"/>
  <c r="AB24" i="37" s="1"/>
  <c r="BH32" i="78"/>
  <c r="AB32" i="37" s="1"/>
  <c r="BI10" i="78"/>
  <c r="AC10" i="37" s="1"/>
  <c r="BI14" i="78"/>
  <c r="AC14" i="37" s="1"/>
  <c r="BI18" i="78"/>
  <c r="AC18" i="37" s="1"/>
  <c r="BI22" i="78"/>
  <c r="AC22" i="37" s="1"/>
  <c r="BH30" i="78"/>
  <c r="AB30" i="37" s="1"/>
  <c r="BI55" i="78"/>
  <c r="AC55" i="37" s="1"/>
  <c r="BI51" i="78"/>
  <c r="AC51" i="37" s="1"/>
  <c r="BI47" i="78"/>
  <c r="AC47" i="37" s="1"/>
  <c r="BI43" i="78"/>
  <c r="AC43" i="37" s="1"/>
  <c r="BI39" i="78"/>
  <c r="AC39" i="37" s="1"/>
  <c r="BH55" i="78"/>
  <c r="AB55" i="37" s="1"/>
  <c r="BH51" i="78"/>
  <c r="AB51" i="37" s="1"/>
  <c r="BH47" i="78"/>
  <c r="AB47" i="37" s="1"/>
  <c r="BH43" i="78"/>
  <c r="AB43" i="37" s="1"/>
  <c r="BH39" i="78"/>
  <c r="AB39" i="37" s="1"/>
  <c r="BH35" i="78"/>
  <c r="AB35" i="37" s="1"/>
  <c r="BH31" i="78"/>
  <c r="AB31" i="37" s="1"/>
  <c r="BH27" i="78"/>
  <c r="AB27" i="37" s="1"/>
  <c r="BH23" i="78"/>
  <c r="AB23" i="37" s="1"/>
  <c r="BI11" i="78"/>
  <c r="AC11" i="37" s="1"/>
  <c r="BI15" i="78"/>
  <c r="AC15" i="37" s="1"/>
  <c r="BI19" i="78"/>
  <c r="AC19" i="37" s="1"/>
  <c r="BI23" i="78"/>
  <c r="AC23" i="37" s="1"/>
  <c r="BI31" i="78"/>
  <c r="AC31" i="37" s="1"/>
  <c r="BH9" i="78"/>
  <c r="AB9" i="37" s="1"/>
  <c r="BH13" i="78"/>
  <c r="AB13" i="37" s="1"/>
  <c r="BH17" i="78"/>
  <c r="AB17" i="37" s="1"/>
  <c r="BH21" i="78"/>
  <c r="AB21" i="37" s="1"/>
  <c r="BI29" i="78"/>
  <c r="AC29" i="37" s="1"/>
  <c r="X10" i="78" a="1"/>
  <c r="X10" i="78" s="1"/>
  <c r="AN10" i="78" s="1"/>
  <c r="BH48" i="78"/>
  <c r="AB48" i="37" s="1"/>
  <c r="BH40" i="78"/>
  <c r="AB40" i="37" s="1"/>
  <c r="BI52" i="78"/>
  <c r="AC52" i="37" s="1"/>
  <c r="BI44" i="78"/>
  <c r="AC44" i="37" s="1"/>
  <c r="BI36" i="78"/>
  <c r="AC36" i="37" s="1"/>
  <c r="BI28" i="78"/>
  <c r="AC28" i="37" s="1"/>
  <c r="BH10" i="78"/>
  <c r="AB10" i="37" s="1"/>
  <c r="BH18" i="78"/>
  <c r="AB18" i="37" s="1"/>
  <c r="BH28" i="78"/>
  <c r="AB28" i="37" s="1"/>
  <c r="BI12" i="78"/>
  <c r="AC12" i="37" s="1"/>
  <c r="BI20" i="78"/>
  <c r="AC20" i="37" s="1"/>
  <c r="BH34" i="78"/>
  <c r="AB34" i="37" s="1"/>
  <c r="BI49" i="78"/>
  <c r="AC49" i="37" s="1"/>
  <c r="BI41" i="78"/>
  <c r="AC41" i="37" s="1"/>
  <c r="BH53" i="78"/>
  <c r="AB53" i="37" s="1"/>
  <c r="BH45" i="78"/>
  <c r="AB45" i="37" s="1"/>
  <c r="BH37" i="78"/>
  <c r="BH29" i="78"/>
  <c r="AB29" i="37" s="1"/>
  <c r="BI9" i="78"/>
  <c r="AC9" i="37" s="1"/>
  <c r="BI17" i="78"/>
  <c r="AC17" i="37" s="1"/>
  <c r="BI27" i="78"/>
  <c r="AC27" i="37" s="1"/>
  <c r="BH11" i="78"/>
  <c r="AB11" i="37" s="1"/>
  <c r="BH19" i="78"/>
  <c r="AB19" i="37" s="1"/>
  <c r="BI33" i="78"/>
  <c r="AC33" i="37" s="1"/>
  <c r="Z10" i="78"/>
  <c r="BH44" i="78"/>
  <c r="AB44" i="37" s="1"/>
  <c r="BI48" i="78"/>
  <c r="AC48" i="37" s="1"/>
  <c r="BI32" i="78"/>
  <c r="AC32" i="37" s="1"/>
  <c r="BH14" i="78"/>
  <c r="AB14" i="37" s="1"/>
  <c r="BH8" i="78"/>
  <c r="AB8" i="37" s="1"/>
  <c r="BH26" i="78"/>
  <c r="AB26" i="37" s="1"/>
  <c r="BI45" i="78"/>
  <c r="AC45" i="37" s="1"/>
  <c r="BH49" i="78"/>
  <c r="AB49" i="37" s="1"/>
  <c r="BH33" i="78"/>
  <c r="AB33" i="37" s="1"/>
  <c r="BI13" i="78"/>
  <c r="AC13" i="37" s="1"/>
  <c r="BI35" i="78"/>
  <c r="AC35" i="37" s="1"/>
  <c r="BI25" i="78"/>
  <c r="AC25" i="37" s="1"/>
  <c r="BH52" i="78"/>
  <c r="AB52" i="37" s="1"/>
  <c r="BH36" i="78"/>
  <c r="AB36" i="37" s="1"/>
  <c r="BI40" i="78"/>
  <c r="AC40" i="37" s="1"/>
  <c r="BI24" i="78"/>
  <c r="AC24" i="37" s="1"/>
  <c r="BH22" i="78"/>
  <c r="AB22" i="37" s="1"/>
  <c r="BI16" i="78"/>
  <c r="AC16" i="37" s="1"/>
  <c r="BI53" i="78"/>
  <c r="AC53" i="37" s="1"/>
  <c r="BI37" i="78"/>
  <c r="BH41" i="78"/>
  <c r="AB41" i="37" s="1"/>
  <c r="BH25" i="78"/>
  <c r="AB25" i="37" s="1"/>
  <c r="BI21" i="78"/>
  <c r="AC21" i="37" s="1"/>
  <c r="BH15" i="78"/>
  <c r="AB15" i="37" s="1"/>
  <c r="AP10" i="84"/>
  <c r="Y10" i="84" a="1"/>
  <c r="Y10" i="84" s="1"/>
  <c r="BH54" i="84"/>
  <c r="AH54" i="37" s="1"/>
  <c r="BH11" i="84"/>
  <c r="AH11" i="37" s="1"/>
  <c r="BH15" i="84"/>
  <c r="AH15" i="37" s="1"/>
  <c r="BH19" i="84"/>
  <c r="AH19" i="37" s="1"/>
  <c r="BI24" i="84"/>
  <c r="AI24" i="37" s="1"/>
  <c r="BI28" i="84"/>
  <c r="AI28" i="37" s="1"/>
  <c r="BH34" i="84"/>
  <c r="AH34" i="37" s="1"/>
  <c r="BH42" i="84"/>
  <c r="AH42" i="37" s="1"/>
  <c r="BH50" i="84"/>
  <c r="AH50" i="37" s="1"/>
  <c r="BH53" i="84"/>
  <c r="AH53" i="37" s="1"/>
  <c r="BH49" i="84"/>
  <c r="AH49" i="37" s="1"/>
  <c r="BH45" i="84"/>
  <c r="AH45" i="37" s="1"/>
  <c r="BH41" i="84"/>
  <c r="AH41" i="37" s="1"/>
  <c r="BH37" i="84"/>
  <c r="BH33" i="84"/>
  <c r="AH33" i="37" s="1"/>
  <c r="BH29" i="84"/>
  <c r="AH29" i="37" s="1"/>
  <c r="BI11" i="84"/>
  <c r="AI11" i="37" s="1"/>
  <c r="BI15" i="84"/>
  <c r="AI15" i="37" s="1"/>
  <c r="BI19" i="84"/>
  <c r="AI19" i="37" s="1"/>
  <c r="BI23" i="84"/>
  <c r="AI23" i="37" s="1"/>
  <c r="BI27" i="84"/>
  <c r="AI27" i="37" s="1"/>
  <c r="BI35" i="84"/>
  <c r="AI35" i="37" s="1"/>
  <c r="BI43" i="84"/>
  <c r="AI43" i="37" s="1"/>
  <c r="BI51" i="84"/>
  <c r="AI51" i="37" s="1"/>
  <c r="BI20" i="84"/>
  <c r="AI20" i="37" s="1"/>
  <c r="BI10" i="84"/>
  <c r="AI10" i="37" s="1"/>
  <c r="BI14" i="84"/>
  <c r="AI14" i="37" s="1"/>
  <c r="BI18" i="84"/>
  <c r="AI18" i="37" s="1"/>
  <c r="BH23" i="84"/>
  <c r="AH23" i="37" s="1"/>
  <c r="BH27" i="84"/>
  <c r="AH27" i="37" s="1"/>
  <c r="BI33" i="84"/>
  <c r="AI33" i="37" s="1"/>
  <c r="BI41" i="84"/>
  <c r="AI41" i="37" s="1"/>
  <c r="BI49" i="84"/>
  <c r="AI49" i="37" s="1"/>
  <c r="BI54" i="84"/>
  <c r="AI54" i="37" s="1"/>
  <c r="BI50" i="84"/>
  <c r="AI50" i="37" s="1"/>
  <c r="BI46" i="84"/>
  <c r="AI46" i="37" s="1"/>
  <c r="BI42" i="84"/>
  <c r="AI42" i="37" s="1"/>
  <c r="BI38" i="84"/>
  <c r="AI38" i="37" s="1"/>
  <c r="BI34" i="84"/>
  <c r="AI34" i="37" s="1"/>
  <c r="BI30" i="84"/>
  <c r="AI30" i="37" s="1"/>
  <c r="BH10" i="84"/>
  <c r="AH10" i="37" s="1"/>
  <c r="BH14" i="84"/>
  <c r="AH14" i="37" s="1"/>
  <c r="BH18" i="84"/>
  <c r="AH18" i="37" s="1"/>
  <c r="BH22" i="84"/>
  <c r="AH22" i="37" s="1"/>
  <c r="BH26" i="84"/>
  <c r="AH26" i="37" s="1"/>
  <c r="BH32" i="84"/>
  <c r="AH32" i="37" s="1"/>
  <c r="BH40" i="84"/>
  <c r="AH40" i="37" s="1"/>
  <c r="BH48" i="84"/>
  <c r="AH48" i="37" s="1"/>
  <c r="X10" i="84" a="1"/>
  <c r="X10" i="84" s="1"/>
  <c r="AN10" i="84" s="1"/>
  <c r="BH13" i="84"/>
  <c r="AH13" i="37" s="1"/>
  <c r="BI22" i="84"/>
  <c r="AI22" i="37" s="1"/>
  <c r="BH30" i="84"/>
  <c r="AH30" i="37" s="1"/>
  <c r="BH46" i="84"/>
  <c r="AH46" i="37" s="1"/>
  <c r="BH51" i="84"/>
  <c r="AH51" i="37" s="1"/>
  <c r="BH43" i="84"/>
  <c r="AH43" i="37" s="1"/>
  <c r="BH35" i="84"/>
  <c r="AH35" i="37" s="1"/>
  <c r="BI9" i="84"/>
  <c r="AI9" i="37" s="1"/>
  <c r="BI17" i="84"/>
  <c r="AI17" i="37" s="1"/>
  <c r="BI25" i="84"/>
  <c r="AI25" i="37" s="1"/>
  <c r="BI39" i="84"/>
  <c r="AI39" i="37" s="1"/>
  <c r="BI55" i="84"/>
  <c r="AI55" i="37" s="1"/>
  <c r="BI12" i="84"/>
  <c r="AI12" i="37" s="1"/>
  <c r="BH21" i="84"/>
  <c r="AH21" i="37" s="1"/>
  <c r="BI29" i="84"/>
  <c r="AI29" i="37" s="1"/>
  <c r="BI45" i="84"/>
  <c r="AI45" i="37" s="1"/>
  <c r="BI52" i="84"/>
  <c r="AI52" i="37" s="1"/>
  <c r="BI44" i="84"/>
  <c r="AI44" i="37" s="1"/>
  <c r="BI36" i="84"/>
  <c r="AI36" i="37" s="1"/>
  <c r="BI8" i="84"/>
  <c r="AI8" i="37" s="1"/>
  <c r="BH16" i="84"/>
  <c r="AH16" i="37" s="1"/>
  <c r="BH24" i="84"/>
  <c r="AH24" i="37" s="1"/>
  <c r="BH36" i="84"/>
  <c r="AH36" i="37" s="1"/>
  <c r="BH52" i="84"/>
  <c r="AH52" i="37" s="1"/>
  <c r="BH9" i="84"/>
  <c r="AH9" i="37" s="1"/>
  <c r="BI26" i="84"/>
  <c r="AI26" i="37" s="1"/>
  <c r="BH55" i="84"/>
  <c r="AH55" i="37" s="1"/>
  <c r="BH39" i="84"/>
  <c r="AH39" i="37" s="1"/>
  <c r="BI13" i="84"/>
  <c r="AI13" i="37" s="1"/>
  <c r="BI31" i="84"/>
  <c r="AI31" i="37" s="1"/>
  <c r="BH8" i="84"/>
  <c r="AH8" i="37" s="1"/>
  <c r="BH25" i="84"/>
  <c r="AH25" i="37" s="1"/>
  <c r="BI53" i="84"/>
  <c r="AI53" i="37" s="1"/>
  <c r="BI40" i="84"/>
  <c r="AI40" i="37" s="1"/>
  <c r="BH12" i="84"/>
  <c r="AH12" i="37" s="1"/>
  <c r="BH28" i="84"/>
  <c r="AH28" i="37" s="1"/>
  <c r="Z10" i="84"/>
  <c r="BH17" i="84"/>
  <c r="AH17" i="37" s="1"/>
  <c r="BH38" i="84"/>
  <c r="AH38" i="37" s="1"/>
  <c r="BH47" i="84"/>
  <c r="AH47" i="37" s="1"/>
  <c r="BH31" i="84"/>
  <c r="AH31" i="37" s="1"/>
  <c r="BI21" i="84"/>
  <c r="AI21" i="37" s="1"/>
  <c r="BI47" i="84"/>
  <c r="AI47" i="37" s="1"/>
  <c r="BI16" i="84"/>
  <c r="AI16" i="37" s="1"/>
  <c r="BI37" i="84"/>
  <c r="BI48" i="84"/>
  <c r="AI48" i="37" s="1"/>
  <c r="BI32" i="84"/>
  <c r="AI32" i="37" s="1"/>
  <c r="BH20" i="84"/>
  <c r="AH20" i="37" s="1"/>
  <c r="BH44" i="84"/>
  <c r="AH44" i="37" s="1"/>
  <c r="AP10" i="80"/>
  <c r="Y10" i="80" a="1"/>
  <c r="Y10" i="80" s="1"/>
  <c r="BH54" i="80"/>
  <c r="AD54" i="37" s="1"/>
  <c r="BH50" i="80"/>
  <c r="AD50" i="37" s="1"/>
  <c r="BH46" i="80"/>
  <c r="AD46" i="37" s="1"/>
  <c r="BH42" i="80"/>
  <c r="AD42" i="37" s="1"/>
  <c r="BH38" i="80"/>
  <c r="AD38" i="37" s="1"/>
  <c r="BH53" i="80"/>
  <c r="AD53" i="37" s="1"/>
  <c r="BH49" i="80"/>
  <c r="AD49" i="37" s="1"/>
  <c r="BH45" i="80"/>
  <c r="AD45" i="37" s="1"/>
  <c r="BH41" i="80"/>
  <c r="AD41" i="37" s="1"/>
  <c r="BH37" i="80"/>
  <c r="BH33" i="80"/>
  <c r="AD33" i="37" s="1"/>
  <c r="BH29" i="80"/>
  <c r="AD29" i="37" s="1"/>
  <c r="BH25" i="80"/>
  <c r="AD25" i="37" s="1"/>
  <c r="BH21" i="80"/>
  <c r="AD21" i="37" s="1"/>
  <c r="BI9" i="80"/>
  <c r="AE9" i="37" s="1"/>
  <c r="BI13" i="80"/>
  <c r="AE13" i="37" s="1"/>
  <c r="BI17" i="80"/>
  <c r="AE17" i="37" s="1"/>
  <c r="BI23" i="80"/>
  <c r="AE23" i="37" s="1"/>
  <c r="BI31" i="80"/>
  <c r="AE31" i="37" s="1"/>
  <c r="BH8" i="80"/>
  <c r="AD8" i="37" s="1"/>
  <c r="BI12" i="80"/>
  <c r="AE12" i="37" s="1"/>
  <c r="BI16" i="80"/>
  <c r="AE16" i="37" s="1"/>
  <c r="BH22" i="80"/>
  <c r="AD22" i="37" s="1"/>
  <c r="BH30" i="80"/>
  <c r="AD30" i="37" s="1"/>
  <c r="BI55" i="80"/>
  <c r="AE55" i="37" s="1"/>
  <c r="BI51" i="80"/>
  <c r="AE51" i="37" s="1"/>
  <c r="BI47" i="80"/>
  <c r="AE47" i="37" s="1"/>
  <c r="BI43" i="80"/>
  <c r="AE43" i="37" s="1"/>
  <c r="BI39" i="80"/>
  <c r="AE39" i="37" s="1"/>
  <c r="BI54" i="80"/>
  <c r="AE54" i="37" s="1"/>
  <c r="BI50" i="80"/>
  <c r="AE50" i="37" s="1"/>
  <c r="BI46" i="80"/>
  <c r="AE46" i="37" s="1"/>
  <c r="BI42" i="80"/>
  <c r="AE42" i="37" s="1"/>
  <c r="BI38" i="80"/>
  <c r="AE38" i="37" s="1"/>
  <c r="BI34" i="80"/>
  <c r="AE34" i="37" s="1"/>
  <c r="BI30" i="80"/>
  <c r="AE30" i="37" s="1"/>
  <c r="BI26" i="80"/>
  <c r="AE26" i="37" s="1"/>
  <c r="BI22" i="80"/>
  <c r="AE22" i="37" s="1"/>
  <c r="BI8" i="80"/>
  <c r="AE8" i="37" s="1"/>
  <c r="BH12" i="80"/>
  <c r="AD12" i="37" s="1"/>
  <c r="BH16" i="80"/>
  <c r="AD16" i="37" s="1"/>
  <c r="BH20" i="80"/>
  <c r="AD20" i="37" s="1"/>
  <c r="BH28" i="80"/>
  <c r="AD28" i="37" s="1"/>
  <c r="BH36" i="80"/>
  <c r="AD36" i="37" s="1"/>
  <c r="BH11" i="80"/>
  <c r="AD11" i="37" s="1"/>
  <c r="BH15" i="80"/>
  <c r="AD15" i="37" s="1"/>
  <c r="BI21" i="80"/>
  <c r="AE21" i="37" s="1"/>
  <c r="BI29" i="80"/>
  <c r="AE29" i="37" s="1"/>
  <c r="X10" i="80" a="1"/>
  <c r="X10" i="80" s="1"/>
  <c r="AN10" i="80" s="1"/>
  <c r="BH48" i="80"/>
  <c r="AD48" i="37" s="1"/>
  <c r="BH40" i="80"/>
  <c r="AD40" i="37" s="1"/>
  <c r="BH51" i="80"/>
  <c r="AD51" i="37" s="1"/>
  <c r="BH43" i="80"/>
  <c r="AD43" i="37" s="1"/>
  <c r="BH35" i="80"/>
  <c r="AD35" i="37" s="1"/>
  <c r="BH27" i="80"/>
  <c r="AD27" i="37" s="1"/>
  <c r="BH19" i="80"/>
  <c r="AD19" i="37" s="1"/>
  <c r="BI15" i="80"/>
  <c r="AE15" i="37" s="1"/>
  <c r="BI27" i="80"/>
  <c r="AE27" i="37" s="1"/>
  <c r="BI10" i="80"/>
  <c r="AE10" i="37" s="1"/>
  <c r="BI18" i="80"/>
  <c r="AE18" i="37" s="1"/>
  <c r="BH34" i="80"/>
  <c r="AD34" i="37" s="1"/>
  <c r="BI49" i="80"/>
  <c r="AE49" i="37" s="1"/>
  <c r="BI41" i="80"/>
  <c r="AE41" i="37" s="1"/>
  <c r="BI52" i="80"/>
  <c r="AE52" i="37" s="1"/>
  <c r="BI44" i="80"/>
  <c r="AE44" i="37" s="1"/>
  <c r="BI36" i="80"/>
  <c r="AE36" i="37" s="1"/>
  <c r="BI28" i="80"/>
  <c r="AE28" i="37" s="1"/>
  <c r="BI20" i="80"/>
  <c r="AE20" i="37" s="1"/>
  <c r="BH14" i="80"/>
  <c r="AD14" i="37" s="1"/>
  <c r="BH24" i="80"/>
  <c r="AD24" i="37" s="1"/>
  <c r="BH9" i="80"/>
  <c r="AD9" i="37" s="1"/>
  <c r="BH17" i="80"/>
  <c r="AD17" i="37" s="1"/>
  <c r="BI33" i="80"/>
  <c r="AE33" i="37" s="1"/>
  <c r="BH52" i="80"/>
  <c r="AD52" i="37" s="1"/>
  <c r="BH55" i="80"/>
  <c r="AD55" i="37" s="1"/>
  <c r="BH39" i="80"/>
  <c r="AD39" i="37" s="1"/>
  <c r="BH23" i="80"/>
  <c r="AD23" i="37" s="1"/>
  <c r="BI19" i="80"/>
  <c r="AE19" i="37" s="1"/>
  <c r="BI14" i="80"/>
  <c r="AE14" i="37" s="1"/>
  <c r="BI53" i="80"/>
  <c r="AE53" i="37" s="1"/>
  <c r="BI37" i="80"/>
  <c r="BI40" i="80"/>
  <c r="AE40" i="37" s="1"/>
  <c r="BI24" i="80"/>
  <c r="AE24" i="37" s="1"/>
  <c r="BH18" i="80"/>
  <c r="AD18" i="37" s="1"/>
  <c r="BH13" i="80"/>
  <c r="AD13" i="37" s="1"/>
  <c r="Z10" i="80"/>
  <c r="BH44" i="80"/>
  <c r="AD44" i="37" s="1"/>
  <c r="BH47" i="80"/>
  <c r="AD47" i="37" s="1"/>
  <c r="BH31" i="80"/>
  <c r="AD31" i="37" s="1"/>
  <c r="BI11" i="80"/>
  <c r="AE11" i="37" s="1"/>
  <c r="BI35" i="80"/>
  <c r="AE35" i="37" s="1"/>
  <c r="BH26" i="80"/>
  <c r="AD26" i="37" s="1"/>
  <c r="BI45" i="80"/>
  <c r="AE45" i="37" s="1"/>
  <c r="BI48" i="80"/>
  <c r="AE48" i="37" s="1"/>
  <c r="BI32" i="80"/>
  <c r="AE32" i="37" s="1"/>
  <c r="BH10" i="80"/>
  <c r="AD10" i="37" s="1"/>
  <c r="BH32" i="80"/>
  <c r="AD32" i="37" s="1"/>
  <c r="BI25" i="80"/>
  <c r="AE25" i="37" s="1"/>
  <c r="AP10" i="82"/>
  <c r="Y10" i="82" a="1"/>
  <c r="Y10" i="82" s="1"/>
  <c r="BH30" i="82"/>
  <c r="AF30" i="37" s="1"/>
  <c r="BI12" i="82"/>
  <c r="AG12" i="37" s="1"/>
  <c r="BI16" i="82"/>
  <c r="AG16" i="37" s="1"/>
  <c r="BH22" i="82"/>
  <c r="AF22" i="37" s="1"/>
  <c r="BH55" i="82"/>
  <c r="AF55" i="37" s="1"/>
  <c r="BH51" i="82"/>
  <c r="AF51" i="37" s="1"/>
  <c r="BH47" i="82"/>
  <c r="AF47" i="37" s="1"/>
  <c r="BH43" i="82"/>
  <c r="AF43" i="37" s="1"/>
  <c r="BH39" i="82"/>
  <c r="AF39" i="37" s="1"/>
  <c r="BH35" i="82"/>
  <c r="AF35" i="37" s="1"/>
  <c r="BH31" i="82"/>
  <c r="AF31" i="37" s="1"/>
  <c r="BH27" i="82"/>
  <c r="AF27" i="37" s="1"/>
  <c r="BH23" i="82"/>
  <c r="AF23" i="37" s="1"/>
  <c r="BH19" i="82"/>
  <c r="AF19" i="37" s="1"/>
  <c r="BI53" i="82"/>
  <c r="AG53" i="37" s="1"/>
  <c r="BI49" i="82"/>
  <c r="AG49" i="37" s="1"/>
  <c r="BI45" i="82"/>
  <c r="AG45" i="37" s="1"/>
  <c r="BI41" i="82"/>
  <c r="AG41" i="37" s="1"/>
  <c r="BI37" i="82"/>
  <c r="BI33" i="82"/>
  <c r="AG33" i="37" s="1"/>
  <c r="BI9" i="82"/>
  <c r="AG9" i="37" s="1"/>
  <c r="BI13" i="82"/>
  <c r="AG13" i="37" s="1"/>
  <c r="BI17" i="82"/>
  <c r="AG17" i="37" s="1"/>
  <c r="BH24" i="82"/>
  <c r="AF24" i="37" s="1"/>
  <c r="BH9" i="82"/>
  <c r="AF9" i="37" s="1"/>
  <c r="BH11" i="82"/>
  <c r="AF11" i="37" s="1"/>
  <c r="BH15" i="82"/>
  <c r="AF15" i="37" s="1"/>
  <c r="BI21" i="82"/>
  <c r="AG21" i="37" s="1"/>
  <c r="BI29" i="82"/>
  <c r="AG29" i="37" s="1"/>
  <c r="BI52" i="82"/>
  <c r="AG52" i="37" s="1"/>
  <c r="BI48" i="82"/>
  <c r="AG48" i="37" s="1"/>
  <c r="BI44" i="82"/>
  <c r="AG44" i="37" s="1"/>
  <c r="BI40" i="82"/>
  <c r="AG40" i="37" s="1"/>
  <c r="BI36" i="82"/>
  <c r="AG36" i="37" s="1"/>
  <c r="BI32" i="82"/>
  <c r="AG32" i="37" s="1"/>
  <c r="BI28" i="82"/>
  <c r="AG28" i="37" s="1"/>
  <c r="BI24" i="82"/>
  <c r="AG24" i="37" s="1"/>
  <c r="BI20" i="82"/>
  <c r="AG20" i="37" s="1"/>
  <c r="BH54" i="82"/>
  <c r="AF54" i="37" s="1"/>
  <c r="BH50" i="82"/>
  <c r="AF50" i="37" s="1"/>
  <c r="BH46" i="82"/>
  <c r="AF46" i="37" s="1"/>
  <c r="BH42" i="82"/>
  <c r="AF42" i="37" s="1"/>
  <c r="BH38" i="82"/>
  <c r="AF38" i="37" s="1"/>
  <c r="BH34" i="82"/>
  <c r="AF34" i="37" s="1"/>
  <c r="BI8" i="82"/>
  <c r="AG8" i="37" s="1"/>
  <c r="BH12" i="82"/>
  <c r="AF12" i="37" s="1"/>
  <c r="BH16" i="82"/>
  <c r="AF16" i="37" s="1"/>
  <c r="BI23" i="82"/>
  <c r="AG23" i="37" s="1"/>
  <c r="X10" i="82" a="1"/>
  <c r="X10" i="82" s="1"/>
  <c r="AN10" i="82" s="1"/>
  <c r="BI14" i="82"/>
  <c r="AG14" i="37" s="1"/>
  <c r="BH26" i="82"/>
  <c r="AF26" i="37" s="1"/>
  <c r="BH49" i="82"/>
  <c r="AF49" i="37" s="1"/>
  <c r="BH41" i="82"/>
  <c r="AF41" i="37" s="1"/>
  <c r="BH33" i="82"/>
  <c r="AF33" i="37" s="1"/>
  <c r="BH25" i="82"/>
  <c r="AF25" i="37" s="1"/>
  <c r="BI55" i="82"/>
  <c r="AG55" i="37" s="1"/>
  <c r="BI47" i="82"/>
  <c r="AG47" i="37" s="1"/>
  <c r="BI39" i="82"/>
  <c r="AG39" i="37" s="1"/>
  <c r="BI31" i="82"/>
  <c r="AG31" i="37" s="1"/>
  <c r="BI15" i="82"/>
  <c r="AG15" i="37" s="1"/>
  <c r="BH28" i="82"/>
  <c r="AF28" i="37" s="1"/>
  <c r="BH13" i="82"/>
  <c r="AF13" i="37" s="1"/>
  <c r="BI25" i="82"/>
  <c r="AG25" i="37" s="1"/>
  <c r="BI50" i="82"/>
  <c r="AG50" i="37" s="1"/>
  <c r="BI42" i="82"/>
  <c r="AG42" i="37" s="1"/>
  <c r="BI34" i="82"/>
  <c r="AG34" i="37" s="1"/>
  <c r="BI26" i="82"/>
  <c r="AG26" i="37" s="1"/>
  <c r="BI18" i="82"/>
  <c r="AG18" i="37" s="1"/>
  <c r="BH48" i="82"/>
  <c r="AF48" i="37" s="1"/>
  <c r="BH40" i="82"/>
  <c r="AF40" i="37" s="1"/>
  <c r="BH32" i="82"/>
  <c r="AF32" i="37" s="1"/>
  <c r="BH14" i="82"/>
  <c r="AF14" i="37" s="1"/>
  <c r="BI27" i="82"/>
  <c r="AG27" i="37" s="1"/>
  <c r="Z10" i="82"/>
  <c r="BH18" i="82"/>
  <c r="AF18" i="37" s="1"/>
  <c r="BH45" i="82"/>
  <c r="AF45" i="37" s="1"/>
  <c r="BH29" i="82"/>
  <c r="AF29" i="37" s="1"/>
  <c r="BI51" i="82"/>
  <c r="AG51" i="37" s="1"/>
  <c r="BI35" i="82"/>
  <c r="AG35" i="37" s="1"/>
  <c r="BH20" i="82"/>
  <c r="AF20" i="37" s="1"/>
  <c r="BH17" i="82"/>
  <c r="AF17" i="37" s="1"/>
  <c r="BI46" i="82"/>
  <c r="AG46" i="37" s="1"/>
  <c r="BI30" i="82"/>
  <c r="AG30" i="37" s="1"/>
  <c r="BH52" i="82"/>
  <c r="AF52" i="37" s="1"/>
  <c r="BH36" i="82"/>
  <c r="AF36" i="37" s="1"/>
  <c r="BI19" i="82"/>
  <c r="AG19" i="37" s="1"/>
  <c r="BI10" i="82"/>
  <c r="AG10" i="37" s="1"/>
  <c r="BH53" i="82"/>
  <c r="AF53" i="37" s="1"/>
  <c r="BH37" i="82"/>
  <c r="BH21" i="82"/>
  <c r="AF21" i="37" s="1"/>
  <c r="BI43" i="82"/>
  <c r="AG43" i="37" s="1"/>
  <c r="BI11" i="82"/>
  <c r="AG11" i="37" s="1"/>
  <c r="BH8" i="82"/>
  <c r="AF8" i="37" s="1"/>
  <c r="BI54" i="82"/>
  <c r="AG54" i="37" s="1"/>
  <c r="BI38" i="82"/>
  <c r="AG38" i="37" s="1"/>
  <c r="BI22" i="82"/>
  <c r="AG22" i="37" s="1"/>
  <c r="BH44" i="82"/>
  <c r="AF44" i="37" s="1"/>
  <c r="BH10" i="82"/>
  <c r="AF10" i="37" s="1"/>
  <c r="AP10" i="86"/>
  <c r="Y10" i="86" a="1"/>
  <c r="Y10" i="86" s="1"/>
  <c r="BH8" i="86"/>
  <c r="AJ8" i="37" s="1"/>
  <c r="BI12" i="86"/>
  <c r="AK12" i="37" s="1"/>
  <c r="BI16" i="86"/>
  <c r="AK16" i="37" s="1"/>
  <c r="BI20" i="86"/>
  <c r="AK20" i="37" s="1"/>
  <c r="BH28" i="86"/>
  <c r="AJ28" i="37" s="1"/>
  <c r="BI53" i="86"/>
  <c r="AK53" i="37" s="1"/>
  <c r="BI49" i="86"/>
  <c r="AK49" i="37" s="1"/>
  <c r="BI45" i="86"/>
  <c r="AK45" i="37" s="1"/>
  <c r="BI41" i="86"/>
  <c r="AK41" i="37" s="1"/>
  <c r="BI37" i="86"/>
  <c r="BH55" i="86"/>
  <c r="AJ55" i="37" s="1"/>
  <c r="BH51" i="86"/>
  <c r="AJ51" i="37" s="1"/>
  <c r="BH47" i="86"/>
  <c r="AJ47" i="37" s="1"/>
  <c r="BH43" i="86"/>
  <c r="AJ43" i="37" s="1"/>
  <c r="BH39" i="86"/>
  <c r="AJ39" i="37" s="1"/>
  <c r="BH35" i="86"/>
  <c r="AJ35" i="37" s="1"/>
  <c r="BH31" i="86"/>
  <c r="AJ31" i="37" s="1"/>
  <c r="BH27" i="86"/>
  <c r="AJ27" i="37" s="1"/>
  <c r="BH23" i="86"/>
  <c r="AJ23" i="37" s="1"/>
  <c r="BI9" i="86"/>
  <c r="AK9" i="37" s="1"/>
  <c r="BI13" i="86"/>
  <c r="AK13" i="37" s="1"/>
  <c r="BI17" i="86"/>
  <c r="AK17" i="37" s="1"/>
  <c r="BI21" i="86"/>
  <c r="AK21" i="37" s="1"/>
  <c r="BI29" i="86"/>
  <c r="AK29" i="37" s="1"/>
  <c r="BH32" i="86"/>
  <c r="AJ32" i="37" s="1"/>
  <c r="BH11" i="86"/>
  <c r="AJ11" i="37" s="1"/>
  <c r="BH15" i="86"/>
  <c r="AJ15" i="37" s="1"/>
  <c r="BH19" i="86"/>
  <c r="AJ19" i="37" s="1"/>
  <c r="BI27" i="86"/>
  <c r="AK27" i="37" s="1"/>
  <c r="BH54" i="86"/>
  <c r="AJ54" i="37" s="1"/>
  <c r="BH50" i="86"/>
  <c r="AJ50" i="37" s="1"/>
  <c r="BH46" i="86"/>
  <c r="AJ46" i="37" s="1"/>
  <c r="BH42" i="86"/>
  <c r="AJ42" i="37" s="1"/>
  <c r="BH38" i="86"/>
  <c r="AJ38" i="37" s="1"/>
  <c r="BH34" i="86"/>
  <c r="AJ34" i="37" s="1"/>
  <c r="BI52" i="86"/>
  <c r="AK52" i="37" s="1"/>
  <c r="BI48" i="86"/>
  <c r="AK48" i="37" s="1"/>
  <c r="BI44" i="86"/>
  <c r="AK44" i="37" s="1"/>
  <c r="BI40" i="86"/>
  <c r="AK40" i="37" s="1"/>
  <c r="BI36" i="86"/>
  <c r="AK36" i="37" s="1"/>
  <c r="BI32" i="86"/>
  <c r="AK32" i="37" s="1"/>
  <c r="BI28" i="86"/>
  <c r="AK28" i="37" s="1"/>
  <c r="BI24" i="86"/>
  <c r="AK24" i="37" s="1"/>
  <c r="BI8" i="86"/>
  <c r="AK8" i="37" s="1"/>
  <c r="BH12" i="86"/>
  <c r="AJ12" i="37" s="1"/>
  <c r="BH16" i="86"/>
  <c r="AJ16" i="37" s="1"/>
  <c r="BH20" i="86"/>
  <c r="AJ20" i="37" s="1"/>
  <c r="BH26" i="86"/>
  <c r="AJ26" i="37" s="1"/>
  <c r="X10" i="86" a="1"/>
  <c r="X10" i="86" s="1"/>
  <c r="AN10" i="86" s="1"/>
  <c r="BI14" i="86"/>
  <c r="AK14" i="37" s="1"/>
  <c r="BH24" i="86"/>
  <c r="AJ24" i="37" s="1"/>
  <c r="BI51" i="86"/>
  <c r="AK51" i="37" s="1"/>
  <c r="BI43" i="86"/>
  <c r="AK43" i="37" s="1"/>
  <c r="BI35" i="86"/>
  <c r="AK35" i="37" s="1"/>
  <c r="BH49" i="86"/>
  <c r="AJ49" i="37" s="1"/>
  <c r="BH41" i="86"/>
  <c r="AJ41" i="37" s="1"/>
  <c r="BH33" i="86"/>
  <c r="AJ33" i="37" s="1"/>
  <c r="BH25" i="86"/>
  <c r="AJ25" i="37" s="1"/>
  <c r="BI11" i="86"/>
  <c r="AK11" i="37" s="1"/>
  <c r="BI19" i="86"/>
  <c r="AK19" i="37" s="1"/>
  <c r="BI33" i="86"/>
  <c r="AK33" i="37" s="1"/>
  <c r="BH13" i="86"/>
  <c r="AJ13" i="37" s="1"/>
  <c r="BI23" i="86"/>
  <c r="AK23" i="37" s="1"/>
  <c r="BH52" i="86"/>
  <c r="AJ52" i="37" s="1"/>
  <c r="BH44" i="86"/>
  <c r="AJ44" i="37" s="1"/>
  <c r="BH36" i="86"/>
  <c r="AJ36" i="37" s="1"/>
  <c r="BI50" i="86"/>
  <c r="AK50" i="37" s="1"/>
  <c r="BI42" i="86"/>
  <c r="AK42" i="37" s="1"/>
  <c r="BI34" i="86"/>
  <c r="AK34" i="37" s="1"/>
  <c r="BI26" i="86"/>
  <c r="AK26" i="37" s="1"/>
  <c r="BH10" i="86"/>
  <c r="AJ10" i="37" s="1"/>
  <c r="BH18" i="86"/>
  <c r="AJ18" i="37" s="1"/>
  <c r="BH30" i="86"/>
  <c r="AJ30" i="37" s="1"/>
  <c r="Z10" i="86"/>
  <c r="BI18" i="86"/>
  <c r="AK18" i="37" s="1"/>
  <c r="BI47" i="86"/>
  <c r="AK47" i="37" s="1"/>
  <c r="BH53" i="86"/>
  <c r="AJ53" i="37" s="1"/>
  <c r="BH37" i="86"/>
  <c r="BH21" i="86"/>
  <c r="AJ21" i="37" s="1"/>
  <c r="BI25" i="86"/>
  <c r="AK25" i="37" s="1"/>
  <c r="BH17" i="86"/>
  <c r="AJ17" i="37" s="1"/>
  <c r="BH48" i="86"/>
  <c r="AJ48" i="37" s="1"/>
  <c r="BI54" i="86"/>
  <c r="AK54" i="37" s="1"/>
  <c r="BI38" i="86"/>
  <c r="AK38" i="37" s="1"/>
  <c r="BI22" i="86"/>
  <c r="AK22" i="37" s="1"/>
  <c r="BH22" i="86"/>
  <c r="AJ22" i="37" s="1"/>
  <c r="BI10" i="86"/>
  <c r="AK10" i="37" s="1"/>
  <c r="BI55" i="86"/>
  <c r="AK55" i="37" s="1"/>
  <c r="BI39" i="86"/>
  <c r="AK39" i="37" s="1"/>
  <c r="BH45" i="86"/>
  <c r="AJ45" i="37" s="1"/>
  <c r="BH29" i="86"/>
  <c r="AJ29" i="37" s="1"/>
  <c r="BI15" i="86"/>
  <c r="AK15" i="37" s="1"/>
  <c r="BH9" i="86"/>
  <c r="AJ9" i="37" s="1"/>
  <c r="BI31" i="86"/>
  <c r="AK31" i="37" s="1"/>
  <c r="BH40" i="86"/>
  <c r="AJ40" i="37" s="1"/>
  <c r="BI46" i="86"/>
  <c r="AK46" i="37" s="1"/>
  <c r="BI30" i="86"/>
  <c r="AK30" i="37" s="1"/>
  <c r="BH14" i="86"/>
  <c r="AJ14" i="37" s="1"/>
  <c r="AP10" i="70"/>
  <c r="Y10" i="70" a="1"/>
  <c r="Y10" i="70" s="1"/>
  <c r="BH8" i="70"/>
  <c r="T8" i="37" s="1"/>
  <c r="BI12" i="70"/>
  <c r="U12" i="37" s="1"/>
  <c r="BI16" i="70"/>
  <c r="U16" i="37" s="1"/>
  <c r="BI20" i="70"/>
  <c r="U20" i="37" s="1"/>
  <c r="BH26" i="70"/>
  <c r="T26" i="37" s="1"/>
  <c r="BH34" i="70"/>
  <c r="T34" i="37" s="1"/>
  <c r="BI53" i="70"/>
  <c r="U53" i="37" s="1"/>
  <c r="BI49" i="70"/>
  <c r="U49" i="37" s="1"/>
  <c r="BI45" i="70"/>
  <c r="U45" i="37" s="1"/>
  <c r="BI41" i="70"/>
  <c r="U41" i="37" s="1"/>
  <c r="BI54" i="70"/>
  <c r="U54" i="37" s="1"/>
  <c r="BI50" i="70"/>
  <c r="U50" i="37" s="1"/>
  <c r="BI46" i="70"/>
  <c r="U46" i="37" s="1"/>
  <c r="BI42" i="70"/>
  <c r="U42" i="37" s="1"/>
  <c r="BI38" i="70"/>
  <c r="U38" i="37" s="1"/>
  <c r="BI34" i="70"/>
  <c r="U34" i="37" s="1"/>
  <c r="BI30" i="70"/>
  <c r="U30" i="37" s="1"/>
  <c r="BI26" i="70"/>
  <c r="U26" i="37" s="1"/>
  <c r="BI22" i="70"/>
  <c r="U22" i="37" s="1"/>
  <c r="BH10" i="70"/>
  <c r="T10" i="37" s="1"/>
  <c r="BH14" i="70"/>
  <c r="T14" i="37" s="1"/>
  <c r="BH18" i="70"/>
  <c r="T18" i="37" s="1"/>
  <c r="BH24" i="70"/>
  <c r="T24" i="37" s="1"/>
  <c r="BH32" i="70"/>
  <c r="T32" i="37" s="1"/>
  <c r="BH38" i="70"/>
  <c r="T38" i="37" s="1"/>
  <c r="BH11" i="70"/>
  <c r="T11" i="37" s="1"/>
  <c r="BH15" i="70"/>
  <c r="T15" i="37" s="1"/>
  <c r="BH19" i="70"/>
  <c r="T19" i="37" s="1"/>
  <c r="BI25" i="70"/>
  <c r="U25" i="37" s="1"/>
  <c r="BI33" i="70"/>
  <c r="U33" i="37" s="1"/>
  <c r="BH54" i="70"/>
  <c r="T54" i="37" s="1"/>
  <c r="BH50" i="70"/>
  <c r="T50" i="37" s="1"/>
  <c r="BH46" i="70"/>
  <c r="T46" i="37" s="1"/>
  <c r="BH42" i="70"/>
  <c r="T42" i="37" s="1"/>
  <c r="BH55" i="70"/>
  <c r="T55" i="37" s="1"/>
  <c r="BH51" i="70"/>
  <c r="T51" i="37" s="1"/>
  <c r="BH47" i="70"/>
  <c r="T47" i="37" s="1"/>
  <c r="BH43" i="70"/>
  <c r="T43" i="37" s="1"/>
  <c r="BH39" i="70"/>
  <c r="T39" i="37" s="1"/>
  <c r="BH35" i="70"/>
  <c r="T35" i="37" s="1"/>
  <c r="BH31" i="70"/>
  <c r="T31" i="37" s="1"/>
  <c r="BH27" i="70"/>
  <c r="T27" i="37" s="1"/>
  <c r="BH23" i="70"/>
  <c r="T23" i="37" s="1"/>
  <c r="BI9" i="70"/>
  <c r="U9" i="37" s="1"/>
  <c r="BI13" i="70"/>
  <c r="U13" i="37" s="1"/>
  <c r="BI17" i="70"/>
  <c r="U17" i="37" s="1"/>
  <c r="BI23" i="70"/>
  <c r="U23" i="37" s="1"/>
  <c r="BI31" i="70"/>
  <c r="U31" i="37" s="1"/>
  <c r="X10" i="70" a="1"/>
  <c r="X10" i="70" s="1"/>
  <c r="AN10" i="70" s="1"/>
  <c r="BI14" i="70"/>
  <c r="U14" i="37" s="1"/>
  <c r="BH22" i="70"/>
  <c r="T22" i="37" s="1"/>
  <c r="BI55" i="70"/>
  <c r="U55" i="37" s="1"/>
  <c r="BI47" i="70"/>
  <c r="U47" i="37" s="1"/>
  <c r="BI39" i="70"/>
  <c r="U39" i="37" s="1"/>
  <c r="BI48" i="70"/>
  <c r="U48" i="37" s="1"/>
  <c r="BI40" i="70"/>
  <c r="U40" i="37" s="1"/>
  <c r="BI32" i="70"/>
  <c r="U32" i="37" s="1"/>
  <c r="BI24" i="70"/>
  <c r="U24" i="37" s="1"/>
  <c r="BH12" i="70"/>
  <c r="T12" i="37" s="1"/>
  <c r="BH20" i="70"/>
  <c r="T20" i="37" s="1"/>
  <c r="BH36" i="70"/>
  <c r="T36" i="37" s="1"/>
  <c r="BH13" i="70"/>
  <c r="T13" i="37" s="1"/>
  <c r="BI21" i="70"/>
  <c r="U21" i="37" s="1"/>
  <c r="BI37" i="70"/>
  <c r="BH48" i="70"/>
  <c r="T48" i="37" s="1"/>
  <c r="BH40" i="70"/>
  <c r="T40" i="37" s="1"/>
  <c r="BH49" i="70"/>
  <c r="T49" i="37" s="1"/>
  <c r="BH41" i="70"/>
  <c r="T41" i="37" s="1"/>
  <c r="BH33" i="70"/>
  <c r="T33" i="37" s="1"/>
  <c r="BH25" i="70"/>
  <c r="T25" i="37" s="1"/>
  <c r="BI11" i="70"/>
  <c r="U11" i="37" s="1"/>
  <c r="BI19" i="70"/>
  <c r="U19" i="37" s="1"/>
  <c r="BI35" i="70"/>
  <c r="U35" i="37" s="1"/>
  <c r="Z10" i="70"/>
  <c r="BI18" i="70"/>
  <c r="U18" i="37" s="1"/>
  <c r="BI51" i="70"/>
  <c r="U51" i="37" s="1"/>
  <c r="BI52" i="70"/>
  <c r="U52" i="37" s="1"/>
  <c r="BI36" i="70"/>
  <c r="U36" i="37" s="1"/>
  <c r="BI8" i="70"/>
  <c r="U8" i="37" s="1"/>
  <c r="BH28" i="70"/>
  <c r="T28" i="37" s="1"/>
  <c r="BH17" i="70"/>
  <c r="T17" i="37" s="1"/>
  <c r="BH52" i="70"/>
  <c r="T52" i="37" s="1"/>
  <c r="BH53" i="70"/>
  <c r="T53" i="37" s="1"/>
  <c r="BH37" i="70"/>
  <c r="BH21" i="70"/>
  <c r="T21" i="37" s="1"/>
  <c r="BI27" i="70"/>
  <c r="U27" i="37" s="1"/>
  <c r="BI10" i="70"/>
  <c r="U10" i="37" s="1"/>
  <c r="BH30" i="70"/>
  <c r="T30" i="37" s="1"/>
  <c r="BI43" i="70"/>
  <c r="U43" i="37" s="1"/>
  <c r="BI44" i="70"/>
  <c r="U44" i="37" s="1"/>
  <c r="BI28" i="70"/>
  <c r="U28" i="37" s="1"/>
  <c r="BH16" i="70"/>
  <c r="T16" i="37" s="1"/>
  <c r="BH9" i="70"/>
  <c r="T9" i="37" s="1"/>
  <c r="BI29" i="70"/>
  <c r="U29" i="37" s="1"/>
  <c r="BH44" i="70"/>
  <c r="T44" i="37" s="1"/>
  <c r="BH45" i="70"/>
  <c r="T45" i="37" s="1"/>
  <c r="BH29" i="70"/>
  <c r="T29" i="37" s="1"/>
  <c r="BI15" i="70"/>
  <c r="U15" i="37" s="1"/>
  <c r="AP10" i="72"/>
  <c r="Y10" i="72" a="1"/>
  <c r="Y10" i="72" s="1"/>
  <c r="BH55" i="72"/>
  <c r="V55" i="37" s="1"/>
  <c r="BH51" i="72"/>
  <c r="V51" i="37" s="1"/>
  <c r="BH47" i="72"/>
  <c r="V47" i="37" s="1"/>
  <c r="BH43" i="72"/>
  <c r="V43" i="37" s="1"/>
  <c r="BH39" i="72"/>
  <c r="V39" i="37" s="1"/>
  <c r="BH35" i="72"/>
  <c r="V35" i="37" s="1"/>
  <c r="BH31" i="72"/>
  <c r="V31" i="37" s="1"/>
  <c r="BH27" i="72"/>
  <c r="V27" i="37" s="1"/>
  <c r="BH23" i="72"/>
  <c r="V23" i="37" s="1"/>
  <c r="BI53" i="72"/>
  <c r="W53" i="37" s="1"/>
  <c r="BI49" i="72"/>
  <c r="W49" i="37" s="1"/>
  <c r="BI45" i="72"/>
  <c r="W45" i="37" s="1"/>
  <c r="BI41" i="72"/>
  <c r="W41" i="37" s="1"/>
  <c r="BI37" i="72"/>
  <c r="BI33" i="72"/>
  <c r="W33" i="37" s="1"/>
  <c r="BI11" i="72"/>
  <c r="W11" i="37" s="1"/>
  <c r="BI15" i="72"/>
  <c r="W15" i="37" s="1"/>
  <c r="BI19" i="72"/>
  <c r="W19" i="37" s="1"/>
  <c r="BI25" i="72"/>
  <c r="W25" i="37" s="1"/>
  <c r="BH8" i="72"/>
  <c r="V8" i="37" s="1"/>
  <c r="BH13" i="72"/>
  <c r="V13" i="37" s="1"/>
  <c r="BH17" i="72"/>
  <c r="V17" i="37" s="1"/>
  <c r="BH21" i="72"/>
  <c r="V21" i="37" s="1"/>
  <c r="BH28" i="72"/>
  <c r="V28" i="37" s="1"/>
  <c r="BH9" i="72"/>
  <c r="V9" i="37" s="1"/>
  <c r="BI52" i="72"/>
  <c r="W52" i="37" s="1"/>
  <c r="BI48" i="72"/>
  <c r="W48" i="37" s="1"/>
  <c r="BI44" i="72"/>
  <c r="W44" i="37" s="1"/>
  <c r="BI40" i="72"/>
  <c r="W40" i="37" s="1"/>
  <c r="BI36" i="72"/>
  <c r="W36" i="37" s="1"/>
  <c r="BI32" i="72"/>
  <c r="W32" i="37" s="1"/>
  <c r="BI28" i="72"/>
  <c r="W28" i="37" s="1"/>
  <c r="BI24" i="72"/>
  <c r="W24" i="37" s="1"/>
  <c r="BH54" i="72"/>
  <c r="V54" i="37" s="1"/>
  <c r="BH50" i="72"/>
  <c r="V50" i="37" s="1"/>
  <c r="BH46" i="72"/>
  <c r="V46" i="37" s="1"/>
  <c r="BH42" i="72"/>
  <c r="V42" i="37" s="1"/>
  <c r="BH38" i="72"/>
  <c r="V38" i="37" s="1"/>
  <c r="BH34" i="72"/>
  <c r="V34" i="37" s="1"/>
  <c r="BH10" i="72"/>
  <c r="V10" i="37" s="1"/>
  <c r="BH14" i="72"/>
  <c r="V14" i="37" s="1"/>
  <c r="BH18" i="72"/>
  <c r="V18" i="37" s="1"/>
  <c r="BH22" i="72"/>
  <c r="V22" i="37" s="1"/>
  <c r="BH30" i="72"/>
  <c r="V30" i="37" s="1"/>
  <c r="BI12" i="72"/>
  <c r="W12" i="37" s="1"/>
  <c r="BI16" i="72"/>
  <c r="W16" i="37" s="1"/>
  <c r="BI20" i="72"/>
  <c r="W20" i="37" s="1"/>
  <c r="BI27" i="72"/>
  <c r="W27" i="37" s="1"/>
  <c r="X10" i="72" a="1"/>
  <c r="X10" i="72" s="1"/>
  <c r="AN10" i="72" s="1"/>
  <c r="BH49" i="72"/>
  <c r="V49" i="37" s="1"/>
  <c r="BH41" i="72"/>
  <c r="V41" i="37" s="1"/>
  <c r="BH33" i="72"/>
  <c r="V33" i="37" s="1"/>
  <c r="BH25" i="72"/>
  <c r="V25" i="37" s="1"/>
  <c r="BI51" i="72"/>
  <c r="W51" i="37" s="1"/>
  <c r="BI43" i="72"/>
  <c r="W43" i="37" s="1"/>
  <c r="BI35" i="72"/>
  <c r="W35" i="37" s="1"/>
  <c r="BI13" i="72"/>
  <c r="W13" i="37" s="1"/>
  <c r="BI21" i="72"/>
  <c r="W21" i="37" s="1"/>
  <c r="BH11" i="72"/>
  <c r="V11" i="37" s="1"/>
  <c r="BH19" i="72"/>
  <c r="V19" i="37" s="1"/>
  <c r="BH32" i="72"/>
  <c r="V32" i="37" s="1"/>
  <c r="BI50" i="72"/>
  <c r="W50" i="37" s="1"/>
  <c r="BI42" i="72"/>
  <c r="W42" i="37" s="1"/>
  <c r="BI34" i="72"/>
  <c r="W34" i="37" s="1"/>
  <c r="BI26" i="72"/>
  <c r="W26" i="37" s="1"/>
  <c r="BH52" i="72"/>
  <c r="V52" i="37" s="1"/>
  <c r="BH44" i="72"/>
  <c r="V44" i="37" s="1"/>
  <c r="BH36" i="72"/>
  <c r="V36" i="37" s="1"/>
  <c r="BH12" i="72"/>
  <c r="V12" i="37" s="1"/>
  <c r="BH20" i="72"/>
  <c r="V20" i="37" s="1"/>
  <c r="BI10" i="72"/>
  <c r="W10" i="37" s="1"/>
  <c r="BI18" i="72"/>
  <c r="W18" i="37" s="1"/>
  <c r="BI31" i="72"/>
  <c r="W31" i="37" s="1"/>
  <c r="BH53" i="72"/>
  <c r="V53" i="37" s="1"/>
  <c r="BH37" i="72"/>
  <c r="BI55" i="72"/>
  <c r="W55" i="37" s="1"/>
  <c r="BI39" i="72"/>
  <c r="W39" i="37" s="1"/>
  <c r="BI17" i="72"/>
  <c r="W17" i="37" s="1"/>
  <c r="BH15" i="72"/>
  <c r="V15" i="37" s="1"/>
  <c r="BI54" i="72"/>
  <c r="W54" i="37" s="1"/>
  <c r="BI38" i="72"/>
  <c r="W38" i="37" s="1"/>
  <c r="BI22" i="72"/>
  <c r="W22" i="37" s="1"/>
  <c r="BH40" i="72"/>
  <c r="V40" i="37" s="1"/>
  <c r="BH16" i="72"/>
  <c r="V16" i="37" s="1"/>
  <c r="BI14" i="72"/>
  <c r="W14" i="37" s="1"/>
  <c r="Z10" i="72"/>
  <c r="BH45" i="72"/>
  <c r="V45" i="37" s="1"/>
  <c r="BH29" i="72"/>
  <c r="V29" i="37" s="1"/>
  <c r="BI47" i="72"/>
  <c r="W47" i="37" s="1"/>
  <c r="BI9" i="72"/>
  <c r="W9" i="37" s="1"/>
  <c r="BI29" i="72"/>
  <c r="W29" i="37" s="1"/>
  <c r="BH24" i="72"/>
  <c r="V24" i="37" s="1"/>
  <c r="BI46" i="72"/>
  <c r="W46" i="37" s="1"/>
  <c r="BI30" i="72"/>
  <c r="W30" i="37" s="1"/>
  <c r="BH48" i="72"/>
  <c r="V48" i="37" s="1"/>
  <c r="BI8" i="72"/>
  <c r="W8" i="37" s="1"/>
  <c r="BH26" i="72"/>
  <c r="V26" i="37" s="1"/>
  <c r="BI23" i="72"/>
  <c r="W23" i="37" s="1"/>
  <c r="AP10" i="74"/>
  <c r="Y10" i="74" a="1"/>
  <c r="Y10" i="74" s="1"/>
  <c r="BI55" i="74"/>
  <c r="Y55" i="37" s="1"/>
  <c r="BI51" i="74"/>
  <c r="Y51" i="37" s="1"/>
  <c r="BI47" i="74"/>
  <c r="Y47" i="37" s="1"/>
  <c r="BI43" i="74"/>
  <c r="Y43" i="37" s="1"/>
  <c r="BI39" i="74"/>
  <c r="Y39" i="37" s="1"/>
  <c r="BI35" i="74"/>
  <c r="Y35" i="37" s="1"/>
  <c r="BI54" i="74"/>
  <c r="Y54" i="37" s="1"/>
  <c r="BI50" i="74"/>
  <c r="Y50" i="37" s="1"/>
  <c r="BI46" i="74"/>
  <c r="Y46" i="37" s="1"/>
  <c r="BI42" i="74"/>
  <c r="Y42" i="37" s="1"/>
  <c r="BI38" i="74"/>
  <c r="Y38" i="37" s="1"/>
  <c r="BI34" i="74"/>
  <c r="Y34" i="37" s="1"/>
  <c r="BI30" i="74"/>
  <c r="Y30" i="37" s="1"/>
  <c r="BI26" i="74"/>
  <c r="Y26" i="37" s="1"/>
  <c r="BI22" i="74"/>
  <c r="Y22" i="37" s="1"/>
  <c r="BI9" i="74"/>
  <c r="Y9" i="37" s="1"/>
  <c r="BI13" i="74"/>
  <c r="Y13" i="37" s="1"/>
  <c r="BI17" i="74"/>
  <c r="Y17" i="37" s="1"/>
  <c r="BI23" i="74"/>
  <c r="Y23" i="37" s="1"/>
  <c r="BI31" i="74"/>
  <c r="Y31" i="37" s="1"/>
  <c r="BI10" i="74"/>
  <c r="Y10" i="37" s="1"/>
  <c r="BH15" i="74"/>
  <c r="X15" i="37" s="1"/>
  <c r="BH19" i="74"/>
  <c r="X19" i="37" s="1"/>
  <c r="BH26" i="74"/>
  <c r="X26" i="37" s="1"/>
  <c r="BH11" i="74"/>
  <c r="X11" i="37" s="1"/>
  <c r="BH52" i="74"/>
  <c r="X52" i="37" s="1"/>
  <c r="BH48" i="74"/>
  <c r="X48" i="37" s="1"/>
  <c r="BH44" i="74"/>
  <c r="X44" i="37" s="1"/>
  <c r="BH40" i="74"/>
  <c r="X40" i="37" s="1"/>
  <c r="BH36" i="74"/>
  <c r="X36" i="37" s="1"/>
  <c r="BH55" i="74"/>
  <c r="X55" i="37" s="1"/>
  <c r="BH51" i="74"/>
  <c r="X51" i="37" s="1"/>
  <c r="BH47" i="74"/>
  <c r="X47" i="37" s="1"/>
  <c r="BH43" i="74"/>
  <c r="X43" i="37" s="1"/>
  <c r="BH39" i="74"/>
  <c r="X39" i="37" s="1"/>
  <c r="BH35" i="74"/>
  <c r="X35" i="37" s="1"/>
  <c r="BH31" i="74"/>
  <c r="X31" i="37" s="1"/>
  <c r="BH27" i="74"/>
  <c r="X27" i="37" s="1"/>
  <c r="BH23" i="74"/>
  <c r="X23" i="37" s="1"/>
  <c r="BI8" i="74"/>
  <c r="Y8" i="37" s="1"/>
  <c r="BH12" i="74"/>
  <c r="X12" i="37" s="1"/>
  <c r="BH16" i="74"/>
  <c r="X16" i="37" s="1"/>
  <c r="BH20" i="74"/>
  <c r="X20" i="37" s="1"/>
  <c r="BH28" i="74"/>
  <c r="X28" i="37" s="1"/>
  <c r="BH9" i="74"/>
  <c r="X9" i="37" s="1"/>
  <c r="BI14" i="74"/>
  <c r="Y14" i="37" s="1"/>
  <c r="BI18" i="74"/>
  <c r="Y18" i="37" s="1"/>
  <c r="BI25" i="74"/>
  <c r="Y25" i="37" s="1"/>
  <c r="X10" i="74" a="1"/>
  <c r="X10" i="74" s="1"/>
  <c r="AN10" i="74" s="1"/>
  <c r="BI49" i="74"/>
  <c r="Y49" i="37" s="1"/>
  <c r="BI41" i="74"/>
  <c r="Y41" i="37" s="1"/>
  <c r="BI33" i="74"/>
  <c r="Y33" i="37" s="1"/>
  <c r="BI48" i="74"/>
  <c r="Y48" i="37" s="1"/>
  <c r="BI40" i="74"/>
  <c r="Y40" i="37" s="1"/>
  <c r="BI32" i="74"/>
  <c r="Y32" i="37" s="1"/>
  <c r="BI24" i="74"/>
  <c r="Y24" i="37" s="1"/>
  <c r="BI11" i="74"/>
  <c r="Y11" i="37" s="1"/>
  <c r="BI19" i="74"/>
  <c r="Y19" i="37" s="1"/>
  <c r="BH8" i="74"/>
  <c r="X8" i="37" s="1"/>
  <c r="BH17" i="74"/>
  <c r="X17" i="37" s="1"/>
  <c r="BH30" i="74"/>
  <c r="X30" i="37" s="1"/>
  <c r="BH50" i="74"/>
  <c r="X50" i="37" s="1"/>
  <c r="BH42" i="74"/>
  <c r="X42" i="37" s="1"/>
  <c r="BH34" i="74"/>
  <c r="X34" i="37" s="1"/>
  <c r="BH49" i="74"/>
  <c r="X49" i="37" s="1"/>
  <c r="BH41" i="74"/>
  <c r="X41" i="37" s="1"/>
  <c r="BH33" i="74"/>
  <c r="X33" i="37" s="1"/>
  <c r="BH25" i="74"/>
  <c r="X25" i="37" s="1"/>
  <c r="BH10" i="74"/>
  <c r="X10" i="37" s="1"/>
  <c r="BH18" i="74"/>
  <c r="X18" i="37" s="1"/>
  <c r="BH32" i="74"/>
  <c r="X32" i="37" s="1"/>
  <c r="BI16" i="74"/>
  <c r="Y16" i="37" s="1"/>
  <c r="BI29" i="74"/>
  <c r="Y29" i="37" s="1"/>
  <c r="Z10" i="74"/>
  <c r="BI45" i="74"/>
  <c r="Y45" i="37" s="1"/>
  <c r="BI52" i="74"/>
  <c r="Y52" i="37" s="1"/>
  <c r="BI36" i="74"/>
  <c r="Y36" i="37" s="1"/>
  <c r="BI20" i="74"/>
  <c r="Y20" i="37" s="1"/>
  <c r="BI27" i="74"/>
  <c r="Y27" i="37" s="1"/>
  <c r="BH22" i="74"/>
  <c r="X22" i="37" s="1"/>
  <c r="BH46" i="74"/>
  <c r="X46" i="37" s="1"/>
  <c r="BH53" i="74"/>
  <c r="X53" i="37" s="1"/>
  <c r="BH37" i="74"/>
  <c r="BH21" i="74"/>
  <c r="X21" i="37" s="1"/>
  <c r="BH24" i="74"/>
  <c r="X24" i="37" s="1"/>
  <c r="BI21" i="74"/>
  <c r="Y21" i="37" s="1"/>
  <c r="BI53" i="74"/>
  <c r="Y53" i="37" s="1"/>
  <c r="BI37" i="74"/>
  <c r="BI44" i="74"/>
  <c r="Y44" i="37" s="1"/>
  <c r="BI28" i="74"/>
  <c r="Y28" i="37" s="1"/>
  <c r="BI15" i="74"/>
  <c r="Y15" i="37" s="1"/>
  <c r="BH13" i="74"/>
  <c r="X13" i="37" s="1"/>
  <c r="BH54" i="74"/>
  <c r="X54" i="37" s="1"/>
  <c r="BH38" i="74"/>
  <c r="X38" i="37" s="1"/>
  <c r="BH45" i="74"/>
  <c r="X45" i="37" s="1"/>
  <c r="BH29" i="74"/>
  <c r="X29" i="37" s="1"/>
  <c r="BH14" i="74"/>
  <c r="X14" i="37" s="1"/>
  <c r="BI12" i="74"/>
  <c r="Y12" i="37" s="1"/>
  <c r="AP10" i="76"/>
  <c r="Y10" i="76" a="1"/>
  <c r="Y10" i="76" s="1"/>
  <c r="BH8" i="76"/>
  <c r="Z8" i="37" s="1"/>
  <c r="BI12" i="76"/>
  <c r="AA12" i="37" s="1"/>
  <c r="BI16" i="76"/>
  <c r="AA16" i="37" s="1"/>
  <c r="BI20" i="76"/>
  <c r="AA20" i="37" s="1"/>
  <c r="BI54" i="76"/>
  <c r="AA54" i="37" s="1"/>
  <c r="BI50" i="76"/>
  <c r="AA50" i="37" s="1"/>
  <c r="BI46" i="76"/>
  <c r="AA46" i="37" s="1"/>
  <c r="BI42" i="76"/>
  <c r="AA42" i="37" s="1"/>
  <c r="BI38" i="76"/>
  <c r="AA38" i="37" s="1"/>
  <c r="BI34" i="76"/>
  <c r="AA34" i="37" s="1"/>
  <c r="BI30" i="76"/>
  <c r="AA30" i="37" s="1"/>
  <c r="BI26" i="76"/>
  <c r="AA26" i="37" s="1"/>
  <c r="BI22" i="76"/>
  <c r="AA22" i="37" s="1"/>
  <c r="BH52" i="76"/>
  <c r="Z52" i="37" s="1"/>
  <c r="BH48" i="76"/>
  <c r="Z48" i="37" s="1"/>
  <c r="BH44" i="76"/>
  <c r="Z44" i="37" s="1"/>
  <c r="BH40" i="76"/>
  <c r="Z40" i="37" s="1"/>
  <c r="BH36" i="76"/>
  <c r="Z36" i="37" s="1"/>
  <c r="BH32" i="76"/>
  <c r="Z32" i="37" s="1"/>
  <c r="BH28" i="76"/>
  <c r="Z28" i="37" s="1"/>
  <c r="BH10" i="76"/>
  <c r="Z10" i="37" s="1"/>
  <c r="BH14" i="76"/>
  <c r="Z14" i="37" s="1"/>
  <c r="BH18" i="76"/>
  <c r="Z18" i="37" s="1"/>
  <c r="BH22" i="76"/>
  <c r="Z22" i="37" s="1"/>
  <c r="BH24" i="76"/>
  <c r="Z24" i="37" s="1"/>
  <c r="BH11" i="76"/>
  <c r="Z11" i="37" s="1"/>
  <c r="BH15" i="76"/>
  <c r="Z15" i="37" s="1"/>
  <c r="BH19" i="76"/>
  <c r="Z19" i="37" s="1"/>
  <c r="BH55" i="76"/>
  <c r="Z55" i="37" s="1"/>
  <c r="BH51" i="76"/>
  <c r="Z51" i="37" s="1"/>
  <c r="BH47" i="76"/>
  <c r="Z47" i="37" s="1"/>
  <c r="BH43" i="76"/>
  <c r="Z43" i="37" s="1"/>
  <c r="BH39" i="76"/>
  <c r="Z39" i="37" s="1"/>
  <c r="BH35" i="76"/>
  <c r="Z35" i="37" s="1"/>
  <c r="BH31" i="76"/>
  <c r="Z31" i="37" s="1"/>
  <c r="BH27" i="76"/>
  <c r="Z27" i="37" s="1"/>
  <c r="BH23" i="76"/>
  <c r="Z23" i="37" s="1"/>
  <c r="BI53" i="76"/>
  <c r="AA53" i="37" s="1"/>
  <c r="BI49" i="76"/>
  <c r="AA49" i="37" s="1"/>
  <c r="BI45" i="76"/>
  <c r="AA45" i="37" s="1"/>
  <c r="BI41" i="76"/>
  <c r="AA41" i="37" s="1"/>
  <c r="BI37" i="76"/>
  <c r="BI33" i="76"/>
  <c r="AA33" i="37" s="1"/>
  <c r="BI29" i="76"/>
  <c r="AA29" i="37" s="1"/>
  <c r="BI9" i="76"/>
  <c r="AA9" i="37" s="1"/>
  <c r="BI13" i="76"/>
  <c r="AA13" i="37" s="1"/>
  <c r="BI17" i="76"/>
  <c r="AA17" i="37" s="1"/>
  <c r="BI21" i="76"/>
  <c r="AA21" i="37" s="1"/>
  <c r="X10" i="76" a="1"/>
  <c r="X10" i="76" s="1"/>
  <c r="AN10" i="76" s="1"/>
  <c r="BI14" i="76"/>
  <c r="AA14" i="37" s="1"/>
  <c r="BI23" i="76"/>
  <c r="AA23" i="37" s="1"/>
  <c r="BI48" i="76"/>
  <c r="AA48" i="37" s="1"/>
  <c r="BI40" i="76"/>
  <c r="AA40" i="37" s="1"/>
  <c r="BI32" i="76"/>
  <c r="AA32" i="37" s="1"/>
  <c r="BI24" i="76"/>
  <c r="AA24" i="37" s="1"/>
  <c r="BH50" i="76"/>
  <c r="Z50" i="37" s="1"/>
  <c r="BH42" i="76"/>
  <c r="Z42" i="37" s="1"/>
  <c r="BH34" i="76"/>
  <c r="Z34" i="37" s="1"/>
  <c r="BI8" i="76"/>
  <c r="AA8" i="37" s="1"/>
  <c r="BH16" i="76"/>
  <c r="Z16" i="37" s="1"/>
  <c r="BH26" i="76"/>
  <c r="Z26" i="37" s="1"/>
  <c r="BH13" i="76"/>
  <c r="Z13" i="37" s="1"/>
  <c r="BH21" i="76"/>
  <c r="Z21" i="37" s="1"/>
  <c r="BH49" i="76"/>
  <c r="Z49" i="37" s="1"/>
  <c r="BH41" i="76"/>
  <c r="Z41" i="37" s="1"/>
  <c r="BH33" i="76"/>
  <c r="Z33" i="37" s="1"/>
  <c r="BH25" i="76"/>
  <c r="Z25" i="37" s="1"/>
  <c r="BI51" i="76"/>
  <c r="AA51" i="37" s="1"/>
  <c r="BI43" i="76"/>
  <c r="AA43" i="37" s="1"/>
  <c r="BI35" i="76"/>
  <c r="AA35" i="37" s="1"/>
  <c r="BI27" i="76"/>
  <c r="AA27" i="37" s="1"/>
  <c r="BI15" i="76"/>
  <c r="AA15" i="37" s="1"/>
  <c r="BI25" i="76"/>
  <c r="AA25" i="37" s="1"/>
  <c r="BI10" i="76"/>
  <c r="AA10" i="37" s="1"/>
  <c r="BI52" i="76"/>
  <c r="AA52" i="37" s="1"/>
  <c r="BI36" i="76"/>
  <c r="AA36" i="37" s="1"/>
  <c r="BH54" i="76"/>
  <c r="Z54" i="37" s="1"/>
  <c r="BH38" i="76"/>
  <c r="Z38" i="37" s="1"/>
  <c r="BH12" i="76"/>
  <c r="Z12" i="37" s="1"/>
  <c r="BH9" i="76"/>
  <c r="Z9" i="37" s="1"/>
  <c r="BH53" i="76"/>
  <c r="Z53" i="37" s="1"/>
  <c r="BH37" i="76"/>
  <c r="BI55" i="76"/>
  <c r="AA55" i="37" s="1"/>
  <c r="BI39" i="76"/>
  <c r="AA39" i="37" s="1"/>
  <c r="BI11" i="76"/>
  <c r="AA11" i="37" s="1"/>
  <c r="Z10" i="76"/>
  <c r="BI18" i="76"/>
  <c r="AA18" i="37" s="1"/>
  <c r="BI44" i="76"/>
  <c r="AA44" i="37" s="1"/>
  <c r="BI28" i="76"/>
  <c r="AA28" i="37" s="1"/>
  <c r="BH46" i="76"/>
  <c r="Z46" i="37" s="1"/>
  <c r="BH30" i="76"/>
  <c r="Z30" i="37" s="1"/>
  <c r="BH20" i="76"/>
  <c r="Z20" i="37" s="1"/>
  <c r="BH17" i="76"/>
  <c r="Z17" i="37" s="1"/>
  <c r="BH45" i="76"/>
  <c r="Z45" i="37" s="1"/>
  <c r="BH29" i="76"/>
  <c r="Z29" i="37" s="1"/>
  <c r="BI47" i="76"/>
  <c r="AA47" i="37" s="1"/>
  <c r="BI31" i="76"/>
  <c r="AA31" i="37" s="1"/>
  <c r="BI19" i="76"/>
  <c r="AA19" i="37" s="1"/>
  <c r="D140" i="47"/>
  <c r="D163" i="47"/>
  <c r="D204" i="47"/>
  <c r="C207" i="47"/>
  <c r="D188" i="47"/>
  <c r="H118" i="47"/>
  <c r="H156" i="47"/>
  <c r="C127" i="47"/>
  <c r="D157" i="47"/>
  <c r="H197" i="47"/>
  <c r="Y197" i="47" s="1" a="1"/>
  <c r="Y197" i="47" s="1"/>
  <c r="AG197" i="47" s="1"/>
  <c r="D154" i="47"/>
  <c r="D151" i="47"/>
  <c r="H144" i="47"/>
  <c r="D145" i="47"/>
  <c r="D168" i="47"/>
  <c r="H154" i="47"/>
  <c r="X154" i="47" s="1" a="1"/>
  <c r="X154" i="47" s="1"/>
  <c r="AN154" i="47" s="1"/>
  <c r="C185" i="47"/>
  <c r="H122" i="47"/>
  <c r="AP122" i="47" s="1"/>
  <c r="D146" i="47"/>
  <c r="H108" i="47"/>
  <c r="C200" i="47"/>
  <c r="C142" i="47"/>
  <c r="H109" i="47"/>
  <c r="D132" i="47"/>
  <c r="C169" i="47"/>
  <c r="D195" i="47"/>
  <c r="C152" i="47"/>
  <c r="C204" i="47"/>
  <c r="D107" i="47"/>
  <c r="C111" i="47"/>
  <c r="H168" i="47"/>
  <c r="C158" i="47"/>
  <c r="C209" i="47"/>
  <c r="H170" i="47"/>
  <c r="X170" i="47" s="1" a="1"/>
  <c r="X170" i="47" s="1"/>
  <c r="AN170" i="47" s="1"/>
  <c r="D199" i="47"/>
  <c r="D174" i="47"/>
  <c r="C206" i="47"/>
  <c r="H171" i="47"/>
  <c r="D170" i="47"/>
  <c r="D209" i="47"/>
  <c r="D139" i="47"/>
  <c r="H159" i="47"/>
  <c r="C197" i="47"/>
  <c r="C164" i="47"/>
  <c r="C202" i="47"/>
  <c r="D136" i="47"/>
  <c r="D155" i="47"/>
  <c r="C131" i="47"/>
  <c r="C154" i="47"/>
  <c r="C118" i="47"/>
  <c r="H133" i="47"/>
  <c r="AP133" i="47" s="1"/>
  <c r="D114" i="47"/>
  <c r="H199" i="47"/>
  <c r="Y199" i="47" s="1" a="1"/>
  <c r="Y199" i="47" s="1"/>
  <c r="AG199" i="47" s="1"/>
  <c r="D133" i="47"/>
  <c r="C201" i="47"/>
  <c r="D190" i="47"/>
  <c r="C122" i="47"/>
  <c r="C183" i="47"/>
  <c r="D141" i="47"/>
  <c r="H160" i="47"/>
  <c r="AP160" i="47" s="1"/>
  <c r="C130" i="47"/>
  <c r="H176" i="47"/>
  <c r="H151" i="47"/>
  <c r="C172" i="47"/>
  <c r="H145" i="47"/>
  <c r="Y145" i="47" s="1" a="1"/>
  <c r="Y145" i="47" s="1"/>
  <c r="AG145" i="47" s="1"/>
  <c r="C176" i="47"/>
  <c r="C116" i="47"/>
  <c r="D127" i="47"/>
  <c r="H147" i="47"/>
  <c r="C150" i="47"/>
  <c r="D206" i="47"/>
  <c r="C126" i="47"/>
  <c r="H146" i="47"/>
  <c r="AP146" i="47" s="1"/>
  <c r="C146" i="47"/>
  <c r="C186" i="47"/>
  <c r="D117" i="47"/>
  <c r="D197" i="47"/>
  <c r="H169" i="47"/>
  <c r="X169" i="47" s="1" a="1"/>
  <c r="X169" i="47" s="1"/>
  <c r="AN169" i="47" s="1"/>
  <c r="C187" i="47"/>
  <c r="D169" i="47"/>
  <c r="D192" i="47"/>
  <c r="D166" i="47"/>
  <c r="D128" i="47"/>
  <c r="C120" i="47"/>
  <c r="H153" i="47"/>
  <c r="D205" i="47"/>
  <c r="C119" i="47"/>
  <c r="D203" i="47"/>
  <c r="D193" i="47"/>
  <c r="C110" i="47"/>
  <c r="D152" i="47"/>
  <c r="H177" i="47"/>
  <c r="C205" i="47"/>
  <c r="D165" i="47"/>
  <c r="D184" i="47"/>
  <c r="H117" i="47"/>
  <c r="H150" i="47"/>
  <c r="C113" i="47"/>
  <c r="C162" i="47"/>
  <c r="C134" i="47"/>
  <c r="D130" i="47"/>
  <c r="D134" i="47"/>
  <c r="D161" i="47"/>
  <c r="C181" i="47"/>
  <c r="C178" i="47"/>
  <c r="D167" i="47"/>
  <c r="D115" i="47"/>
  <c r="C180" i="47"/>
  <c r="D156" i="47"/>
  <c r="D182" i="47"/>
  <c r="D198" i="47"/>
  <c r="C114" i="47"/>
  <c r="H185" i="47"/>
  <c r="H157" i="47"/>
  <c r="H178" i="47"/>
  <c r="X178" i="47" s="1" a="1"/>
  <c r="X178" i="47" s="1"/>
  <c r="AN178" i="47" s="1"/>
  <c r="C194" i="47"/>
  <c r="C112" i="47"/>
  <c r="H207" i="47"/>
  <c r="C168" i="47"/>
  <c r="C125" i="47"/>
  <c r="H193" i="47"/>
  <c r="X193" i="47" s="1" a="1"/>
  <c r="X193" i="47" s="1"/>
  <c r="AN193" i="47" s="1"/>
  <c r="H149" i="47"/>
  <c r="Y149" i="47" s="1" a="1"/>
  <c r="Y149" i="47" s="1"/>
  <c r="AG149" i="47" s="1"/>
  <c r="H139" i="47"/>
  <c r="AP139" i="47" s="1"/>
  <c r="C166" i="47"/>
  <c r="D129" i="47"/>
  <c r="H148" i="47"/>
  <c r="AP148" i="47" s="1"/>
  <c r="C196" i="47"/>
  <c r="C136" i="47"/>
  <c r="C149" i="47"/>
  <c r="C155" i="47"/>
  <c r="H208" i="47"/>
  <c r="AP208" i="47" s="1"/>
  <c r="H119" i="47"/>
  <c r="Y119" i="47" s="1" a="1"/>
  <c r="Y119" i="47" s="1"/>
  <c r="AG119" i="47" s="1"/>
  <c r="D207" i="47"/>
  <c r="C160" i="47"/>
  <c r="C121" i="47"/>
  <c r="C177" i="47"/>
  <c r="H111" i="47"/>
  <c r="H127" i="47"/>
  <c r="D159" i="47"/>
  <c r="D158" i="47"/>
  <c r="D119" i="47"/>
  <c r="H140" i="47"/>
  <c r="D109" i="47"/>
  <c r="H164" i="47"/>
  <c r="H166" i="47"/>
  <c r="D191" i="47"/>
  <c r="H135" i="47"/>
  <c r="X135" i="47" s="1" a="1"/>
  <c r="X135" i="47" s="1"/>
  <c r="AN135" i="47" s="1"/>
  <c r="H195" i="47"/>
  <c r="D150" i="47"/>
  <c r="H132" i="47"/>
  <c r="H129" i="47"/>
  <c r="AP129" i="47" s="1"/>
  <c r="D185" i="47"/>
  <c r="D112" i="47"/>
  <c r="H173" i="47"/>
  <c r="Y173" i="47" s="1" a="1"/>
  <c r="Y173" i="47" s="1"/>
  <c r="AG173" i="47" s="1"/>
  <c r="D200" i="47"/>
  <c r="D181" i="47"/>
  <c r="C143" i="47"/>
  <c r="C140" i="47"/>
  <c r="H165" i="47"/>
  <c r="C157" i="47"/>
  <c r="C175" i="47"/>
  <c r="C109" i="47"/>
  <c r="D142" i="47"/>
  <c r="D171" i="47"/>
  <c r="D110" i="47"/>
  <c r="B10" i="47"/>
  <c r="H187" i="47"/>
  <c r="H152" i="47"/>
  <c r="D177" i="47"/>
  <c r="C193" i="47"/>
  <c r="H209" i="47"/>
  <c r="H186" i="47"/>
  <c r="D175" i="47"/>
  <c r="C192" i="47"/>
  <c r="D186" i="47"/>
  <c r="H143" i="47"/>
  <c r="AP143" i="47" s="1"/>
  <c r="C159" i="47"/>
  <c r="H128" i="47"/>
  <c r="AP128" i="47" s="1"/>
  <c r="H175" i="47"/>
  <c r="X175" i="47" s="1" a="1"/>
  <c r="X175" i="47" s="1"/>
  <c r="AN175" i="47" s="1"/>
  <c r="C182" i="47"/>
  <c r="C148" i="47"/>
  <c r="D123" i="47"/>
  <c r="D125" i="47"/>
  <c r="C147" i="47"/>
  <c r="H205" i="47"/>
  <c r="X205" i="47" s="1" a="1"/>
  <c r="X205" i="47" s="1"/>
  <c r="AN205" i="47" s="1"/>
  <c r="C161" i="47"/>
  <c r="D122" i="47"/>
  <c r="C141" i="47"/>
  <c r="H121" i="47"/>
  <c r="AP121" i="47" s="1"/>
  <c r="D202" i="47"/>
  <c r="D137" i="47"/>
  <c r="D178" i="47"/>
  <c r="H130" i="47"/>
  <c r="AP130" i="47" s="1"/>
  <c r="C115" i="47"/>
  <c r="D180" i="47"/>
  <c r="D111" i="47"/>
  <c r="H188" i="47"/>
  <c r="X188" i="47" s="1" a="1"/>
  <c r="X188" i="47" s="1"/>
  <c r="AN188" i="47" s="1"/>
  <c r="D148" i="47"/>
  <c r="D131" i="47"/>
  <c r="C144" i="47"/>
  <c r="H191" i="47"/>
  <c r="X191" i="47" s="1" a="1"/>
  <c r="X191" i="47" s="1"/>
  <c r="AN191" i="47" s="1"/>
  <c r="H200" i="47"/>
  <c r="D138" i="47"/>
  <c r="H174" i="47"/>
  <c r="H182" i="47"/>
  <c r="D208" i="47"/>
  <c r="D149" i="47"/>
  <c r="C129" i="47"/>
  <c r="H126" i="47"/>
  <c r="H134" i="47"/>
  <c r="D183" i="47"/>
  <c r="H206" i="47"/>
  <c r="C137" i="47"/>
  <c r="H141" i="47"/>
  <c r="D120" i="47"/>
  <c r="H202" i="47"/>
  <c r="C203" i="47"/>
  <c r="D108" i="47"/>
  <c r="H196" i="47"/>
  <c r="X196" i="47" s="1" a="1"/>
  <c r="X196" i="47" s="1"/>
  <c r="AN196" i="47" s="1"/>
  <c r="H183" i="47"/>
  <c r="AP183" i="47" s="1"/>
  <c r="C190" i="47"/>
  <c r="H124" i="47"/>
  <c r="H107" i="47"/>
  <c r="C133" i="47"/>
  <c r="D201" i="47"/>
  <c r="C117" i="47"/>
  <c r="H112" i="47"/>
  <c r="H192" i="47"/>
  <c r="H204" i="47"/>
  <c r="X204" i="47" s="1" a="1"/>
  <c r="X204" i="47" s="1"/>
  <c r="AN204" i="47" s="1"/>
  <c r="C171" i="47"/>
  <c r="H172" i="47"/>
  <c r="Y172" i="47" s="1" a="1"/>
  <c r="Y172" i="47" s="1"/>
  <c r="AG172" i="47" s="1"/>
  <c r="C124" i="47"/>
  <c r="D116" i="47"/>
  <c r="D179" i="47"/>
  <c r="C128" i="47"/>
  <c r="H162" i="47"/>
  <c r="Y162" i="47" s="1" a="1"/>
  <c r="Y162" i="47" s="1"/>
  <c r="AG162" i="47" s="1"/>
  <c r="H155" i="47"/>
  <c r="H137" i="47"/>
  <c r="D126" i="47"/>
  <c r="C184" i="47"/>
  <c r="H125" i="47"/>
  <c r="Z125" i="47" s="1"/>
  <c r="D194" i="47"/>
  <c r="H161" i="47"/>
  <c r="AP161" i="47" s="1"/>
  <c r="H194" i="47"/>
  <c r="Y194" i="47" s="1" a="1"/>
  <c r="Y194" i="47" s="1"/>
  <c r="AG194" i="47" s="1"/>
  <c r="H136" i="47"/>
  <c r="Y136" i="47" s="1" a="1"/>
  <c r="Y136" i="47" s="1"/>
  <c r="AG136" i="47" s="1"/>
  <c r="H115" i="47"/>
  <c r="AP115" i="47" s="1"/>
  <c r="H201" i="47"/>
  <c r="AP201" i="47" s="1"/>
  <c r="C191" i="47"/>
  <c r="H142" i="47"/>
  <c r="C189" i="47"/>
  <c r="C108" i="47"/>
  <c r="C163" i="47"/>
  <c r="C173" i="47"/>
  <c r="D189" i="47"/>
  <c r="D121" i="47"/>
  <c r="C123" i="47"/>
  <c r="H114" i="47"/>
  <c r="D172" i="47"/>
  <c r="C179" i="47"/>
  <c r="H113" i="47"/>
  <c r="D113" i="47"/>
  <c r="H163" i="47"/>
  <c r="C138" i="47"/>
  <c r="C167" i="47"/>
  <c r="D196" i="47"/>
  <c r="C156" i="47"/>
  <c r="H167" i="47"/>
  <c r="X167" i="47" s="1" a="1"/>
  <c r="X167" i="47" s="1"/>
  <c r="AN167" i="47" s="1"/>
  <c r="H138" i="47"/>
  <c r="H203" i="47"/>
  <c r="C139" i="47"/>
  <c r="D144" i="47"/>
  <c r="H131" i="47"/>
  <c r="Y131" i="47" s="1" a="1"/>
  <c r="Y131" i="47" s="1"/>
  <c r="AG131" i="47" s="1"/>
  <c r="H158" i="47"/>
  <c r="AP158" i="47" s="1"/>
  <c r="H179" i="47"/>
  <c r="AP179" i="47" s="1"/>
  <c r="H198" i="47"/>
  <c r="X198" i="47" s="1" a="1"/>
  <c r="X198" i="47" s="1"/>
  <c r="AN198" i="47" s="1"/>
  <c r="D118" i="47"/>
  <c r="C165" i="47"/>
  <c r="D173" i="47"/>
  <c r="H184" i="47"/>
  <c r="Y184" i="47" s="1" a="1"/>
  <c r="Y184" i="47" s="1"/>
  <c r="AG184" i="47" s="1"/>
  <c r="H116" i="47"/>
  <c r="D160" i="47"/>
  <c r="C170" i="47"/>
  <c r="C135" i="47"/>
  <c r="H180" i="47"/>
  <c r="X180" i="47" s="1" a="1"/>
  <c r="X180" i="47" s="1"/>
  <c r="AN180" i="47" s="1"/>
  <c r="C199" i="47"/>
  <c r="C107" i="47"/>
  <c r="D153" i="47"/>
  <c r="C188" i="47"/>
  <c r="D135" i="47"/>
  <c r="C174" i="47"/>
  <c r="C198" i="47"/>
  <c r="D124" i="47"/>
  <c r="H110" i="47"/>
  <c r="H181" i="47"/>
  <c r="D164" i="47"/>
  <c r="D147" i="47"/>
  <c r="H189" i="47"/>
  <c r="X189" i="47" s="1" a="1"/>
  <c r="X189" i="47" s="1"/>
  <c r="AN189" i="47" s="1"/>
  <c r="D162" i="47"/>
  <c r="C153" i="47"/>
  <c r="D176" i="47"/>
  <c r="H190" i="47"/>
  <c r="AP190" i="47" s="1"/>
  <c r="C145" i="47"/>
  <c r="H123" i="47"/>
  <c r="Y123" i="47" s="1" a="1"/>
  <c r="Y123" i="47" s="1"/>
  <c r="AG123" i="47" s="1"/>
  <c r="D143" i="47"/>
  <c r="D187" i="47"/>
  <c r="C208" i="47"/>
  <c r="H120" i="47"/>
  <c r="AP120" i="47" s="1"/>
  <c r="C132" i="47"/>
  <c r="C151" i="47"/>
  <c r="C195" i="47"/>
  <c r="Z178" i="47"/>
  <c r="Z170" i="47"/>
  <c r="S10" i="78" a="1"/>
  <c r="S10" i="80" a="1"/>
  <c r="S10" i="72" a="1"/>
  <c r="S10" i="86" a="1"/>
  <c r="S10" i="76" a="1"/>
  <c r="S10" i="84" a="1"/>
  <c r="S10" i="70" a="1"/>
  <c r="S10" i="82" a="1"/>
  <c r="S10" i="74" a="1"/>
  <c r="AP170" i="47" l="1"/>
  <c r="S10" i="76"/>
  <c r="S10" i="74"/>
  <c r="S10" i="86"/>
  <c r="S10" i="82"/>
  <c r="S10" i="72"/>
  <c r="S10" i="70"/>
  <c r="S10" i="80"/>
  <c r="S10" i="84"/>
  <c r="S10" i="78"/>
  <c r="BI66" i="82"/>
  <c r="AG66" i="37" s="1"/>
  <c r="BI64" i="82"/>
  <c r="AG64" i="37" s="1"/>
  <c r="BI62" i="82"/>
  <c r="AG62" i="37" s="1"/>
  <c r="BI60" i="82"/>
  <c r="AG60" i="37" s="1"/>
  <c r="BI65" i="82"/>
  <c r="AG65" i="37" s="1"/>
  <c r="BI63" i="82"/>
  <c r="AG63" i="37" s="1"/>
  <c r="BI61" i="82"/>
  <c r="AG61" i="37" s="1"/>
  <c r="AG10" i="80"/>
  <c r="AA10" i="80"/>
  <c r="BI66" i="84"/>
  <c r="AI66" i="37" s="1"/>
  <c r="BI64" i="84"/>
  <c r="AI64" i="37" s="1"/>
  <c r="BI62" i="84"/>
  <c r="AI62" i="37" s="1"/>
  <c r="BI60" i="84"/>
  <c r="AI60" i="37" s="1"/>
  <c r="BI65" i="84"/>
  <c r="AI65" i="37" s="1"/>
  <c r="BI63" i="84"/>
  <c r="AI63" i="37" s="1"/>
  <c r="BI61" i="84"/>
  <c r="AI61" i="37" s="1"/>
  <c r="AG10" i="78"/>
  <c r="AA10" i="78"/>
  <c r="AG10" i="76"/>
  <c r="AA10" i="76"/>
  <c r="BI66" i="74"/>
  <c r="Y66" i="37" s="1"/>
  <c r="BI64" i="74"/>
  <c r="Y64" i="37" s="1"/>
  <c r="BI62" i="74"/>
  <c r="Y62" i="37" s="1"/>
  <c r="BI60" i="74"/>
  <c r="Y60" i="37" s="1"/>
  <c r="BI65" i="74"/>
  <c r="Y65" i="37" s="1"/>
  <c r="BI63" i="74"/>
  <c r="Y63" i="37" s="1"/>
  <c r="BI61" i="74"/>
  <c r="Y61" i="37" s="1"/>
  <c r="AG10" i="72"/>
  <c r="AA10" i="72"/>
  <c r="BI66" i="70"/>
  <c r="U66" i="37" s="1"/>
  <c r="BI64" i="70"/>
  <c r="U64" i="37" s="1"/>
  <c r="BI62" i="70"/>
  <c r="U62" i="37" s="1"/>
  <c r="BI60" i="70"/>
  <c r="U60" i="37" s="1"/>
  <c r="BI65" i="70"/>
  <c r="U65" i="37" s="1"/>
  <c r="BI63" i="70"/>
  <c r="U63" i="37" s="1"/>
  <c r="BI61" i="70"/>
  <c r="U61" i="37" s="1"/>
  <c r="AG10" i="86"/>
  <c r="AA10" i="86"/>
  <c r="BI66" i="76"/>
  <c r="AA66" i="37" s="1"/>
  <c r="BI64" i="76"/>
  <c r="AA64" i="37" s="1"/>
  <c r="BI62" i="76"/>
  <c r="AA62" i="37" s="1"/>
  <c r="BI60" i="76"/>
  <c r="AA60" i="37" s="1"/>
  <c r="BI65" i="76"/>
  <c r="AA65" i="37" s="1"/>
  <c r="BI63" i="76"/>
  <c r="AA63" i="37" s="1"/>
  <c r="BI61" i="76"/>
  <c r="AA61" i="37" s="1"/>
  <c r="AG10" i="74"/>
  <c r="AA10" i="74"/>
  <c r="BI66" i="72"/>
  <c r="W66" i="37" s="1"/>
  <c r="BI64" i="72"/>
  <c r="W64" i="37" s="1"/>
  <c r="BI62" i="72"/>
  <c r="W62" i="37" s="1"/>
  <c r="BI60" i="72"/>
  <c r="W60" i="37" s="1"/>
  <c r="BI65" i="72"/>
  <c r="W65" i="37" s="1"/>
  <c r="BI63" i="72"/>
  <c r="W63" i="37" s="1"/>
  <c r="BI61" i="72"/>
  <c r="W61" i="37" s="1"/>
  <c r="AG10" i="70"/>
  <c r="AA10" i="70"/>
  <c r="BI66" i="86"/>
  <c r="AK66" i="37" s="1"/>
  <c r="BI64" i="86"/>
  <c r="AK64" i="37" s="1"/>
  <c r="BI62" i="86"/>
  <c r="AK62" i="37" s="1"/>
  <c r="BI60" i="86"/>
  <c r="AK60" i="37" s="1"/>
  <c r="BI65" i="86"/>
  <c r="AK65" i="37" s="1"/>
  <c r="BI63" i="86"/>
  <c r="AK63" i="37" s="1"/>
  <c r="BI61" i="86"/>
  <c r="AK61" i="37" s="1"/>
  <c r="AG10" i="82"/>
  <c r="AA10" i="82"/>
  <c r="BI66" i="80"/>
  <c r="AE66" i="37" s="1"/>
  <c r="BI64" i="80"/>
  <c r="AE64" i="37" s="1"/>
  <c r="BI62" i="80"/>
  <c r="AE62" i="37" s="1"/>
  <c r="BI60" i="80"/>
  <c r="AE60" i="37" s="1"/>
  <c r="BI65" i="80"/>
  <c r="AE65" i="37" s="1"/>
  <c r="BI63" i="80"/>
  <c r="AE63" i="37" s="1"/>
  <c r="BI61" i="80"/>
  <c r="AE61" i="37" s="1"/>
  <c r="AG10" i="84"/>
  <c r="AA10" i="84"/>
  <c r="BI66" i="78"/>
  <c r="AC66" i="37" s="1"/>
  <c r="BI64" i="78"/>
  <c r="AC64" i="37" s="1"/>
  <c r="BI62" i="78"/>
  <c r="AC62" i="37" s="1"/>
  <c r="BI60" i="78"/>
  <c r="AC60" i="37" s="1"/>
  <c r="BI65" i="78"/>
  <c r="AC65" i="37" s="1"/>
  <c r="BI63" i="78"/>
  <c r="AC63" i="37" s="1"/>
  <c r="BI61" i="78"/>
  <c r="AC61" i="37" s="1"/>
  <c r="Y193" i="47" a="1"/>
  <c r="Y193" i="47" s="1"/>
  <c r="Z143" i="47"/>
  <c r="AP125" i="47"/>
  <c r="Y170" i="47" a="1"/>
  <c r="Y170" i="47" s="1"/>
  <c r="AG170" i="47" s="1"/>
  <c r="AP154" i="47"/>
  <c r="Y169" i="47" a="1"/>
  <c r="Y169" i="47" s="1"/>
  <c r="AG169" i="47" s="1"/>
  <c r="Z119" i="47"/>
  <c r="Z148" i="47"/>
  <c r="X179" i="47" a="1"/>
  <c r="X179" i="47" s="1"/>
  <c r="AN179" i="47" s="1"/>
  <c r="X173" i="47" a="1"/>
  <c r="X173" i="47" s="1"/>
  <c r="AN173" i="47" s="1"/>
  <c r="X160" i="47" a="1"/>
  <c r="X160" i="47" s="1"/>
  <c r="AN160" i="47" s="1"/>
  <c r="AP149" i="47"/>
  <c r="Z135" i="47"/>
  <c r="Z122" i="47"/>
  <c r="X119" i="47" a="1"/>
  <c r="X119" i="47" s="1"/>
  <c r="AN119" i="47" s="1"/>
  <c r="Y160" i="47" a="1"/>
  <c r="Y160" i="47" s="1"/>
  <c r="AG160" i="47" s="1"/>
  <c r="AP199" i="47"/>
  <c r="Y175" i="47" a="1"/>
  <c r="Y175" i="47" s="1"/>
  <c r="AG175" i="47" s="1"/>
  <c r="AP188" i="47"/>
  <c r="Y121" i="47" a="1"/>
  <c r="Y121" i="47" s="1"/>
  <c r="AG121" i="47" s="1"/>
  <c r="Y188" i="47" a="1"/>
  <c r="Y188" i="47" s="1"/>
  <c r="AG188" i="47" s="1"/>
  <c r="AP175" i="47"/>
  <c r="Z149" i="47"/>
  <c r="Z169" i="47"/>
  <c r="AA169" i="47" s="1"/>
  <c r="Y179" i="47" a="1"/>
  <c r="Y179" i="47" s="1"/>
  <c r="AG179" i="47" s="1"/>
  <c r="Z196" i="47"/>
  <c r="X184" i="47" a="1"/>
  <c r="X184" i="47" s="1"/>
  <c r="AN184" i="47" s="1"/>
  <c r="Y130" i="47" a="1"/>
  <c r="Y130" i="47" s="1"/>
  <c r="AG130" i="47" s="1"/>
  <c r="Y204" i="47" a="1"/>
  <c r="Y204" i="47" s="1"/>
  <c r="AG204" i="47" s="1"/>
  <c r="Z158" i="47"/>
  <c r="X120" i="47" a="1"/>
  <c r="X120" i="47" s="1"/>
  <c r="AN120" i="47" s="1"/>
  <c r="AP123" i="47"/>
  <c r="AP189" i="47"/>
  <c r="X172" i="47" a="1"/>
  <c r="X172" i="47" s="1"/>
  <c r="AN172" i="47" s="1"/>
  <c r="AP136" i="47"/>
  <c r="AP198" i="47"/>
  <c r="Y125" i="47" a="1"/>
  <c r="Y125" i="47" s="1"/>
  <c r="AG125" i="47" s="1"/>
  <c r="Z167" i="47"/>
  <c r="Y161" i="47" a="1"/>
  <c r="Y161" i="47" s="1"/>
  <c r="AG161" i="47" s="1"/>
  <c r="AP205" i="47"/>
  <c r="Z172" i="47"/>
  <c r="X121" i="47" a="1"/>
  <c r="X121" i="47" s="1"/>
  <c r="AN121" i="47" s="1"/>
  <c r="AP191" i="47"/>
  <c r="X145" i="47" a="1"/>
  <c r="X145" i="47" s="1"/>
  <c r="AN145" i="47" s="1"/>
  <c r="X190" i="47" a="1"/>
  <c r="X190" i="47" s="1"/>
  <c r="AN190" i="47" s="1"/>
  <c r="Y189" i="47" a="1"/>
  <c r="Y189" i="47" s="1"/>
  <c r="AG189" i="47" s="1"/>
  <c r="Y143" i="47" a="1"/>
  <c r="Y143" i="47" s="1"/>
  <c r="AG143" i="47" s="1"/>
  <c r="X162" i="47" a="1"/>
  <c r="X162" i="47" s="1"/>
  <c r="AN162" i="47" s="1"/>
  <c r="Y128" i="47" a="1"/>
  <c r="Y128" i="47" s="1"/>
  <c r="AG128" i="47" s="1"/>
  <c r="Z145" i="47"/>
  <c r="Z199" i="47"/>
  <c r="Z120" i="47"/>
  <c r="Y191" i="47" a="1"/>
  <c r="Y191" i="47" s="1"/>
  <c r="AG191" i="47" s="1"/>
  <c r="X130" i="47" a="1"/>
  <c r="X130" i="47" s="1"/>
  <c r="AN130" i="47" s="1"/>
  <c r="Y201" i="47" a="1"/>
  <c r="Y201" i="47" s="1"/>
  <c r="AG201" i="47" s="1"/>
  <c r="Y122" i="47" a="1"/>
  <c r="Y122" i="47" s="1"/>
  <c r="AG122" i="47" s="1"/>
  <c r="Y148" i="47" a="1"/>
  <c r="Y148" i="47" s="1"/>
  <c r="AG148" i="47" s="1"/>
  <c r="Y205" i="47" a="1"/>
  <c r="Y205" i="47" s="1"/>
  <c r="AG205" i="47" s="1"/>
  <c r="AP196" i="47"/>
  <c r="AP167" i="47"/>
  <c r="AP135" i="47"/>
  <c r="X161" i="47" a="1"/>
  <c r="X161" i="47" s="1"/>
  <c r="AN161" i="47" s="1"/>
  <c r="AP204" i="47"/>
  <c r="X158" i="47" a="1"/>
  <c r="X158" i="47" s="1"/>
  <c r="AN158" i="47" s="1"/>
  <c r="Y154" i="47" a="1"/>
  <c r="Y154" i="47" s="1"/>
  <c r="AG154" i="47" s="1"/>
  <c r="X125" i="47" a="1"/>
  <c r="X125" i="47" s="1"/>
  <c r="AN125" i="47" s="1"/>
  <c r="AP180" i="47"/>
  <c r="Y167" i="47" a="1"/>
  <c r="Y167" i="47" s="1"/>
  <c r="AG167" i="47" s="1"/>
  <c r="Y135" i="47" a="1"/>
  <c r="Y135" i="47" s="1"/>
  <c r="AG135" i="47" s="1"/>
  <c r="Z160" i="47"/>
  <c r="Z154" i="47"/>
  <c r="Y158" i="47" a="1"/>
  <c r="Y158" i="47" s="1"/>
  <c r="AG158" i="47" s="1"/>
  <c r="X149" i="47" a="1"/>
  <c r="X149" i="47" s="1"/>
  <c r="AN149" i="47" s="1"/>
  <c r="AA149" i="47" s="1"/>
  <c r="Z204" i="47"/>
  <c r="Z175" i="47"/>
  <c r="AP119" i="47"/>
  <c r="Z161" i="47"/>
  <c r="Z188" i="47"/>
  <c r="AP169" i="47"/>
  <c r="Y196" i="47" a="1"/>
  <c r="Y196" i="47" s="1"/>
  <c r="AG196" i="47" s="1"/>
  <c r="Z136" i="47"/>
  <c r="Z205" i="47"/>
  <c r="X148" i="47" a="1"/>
  <c r="X148" i="47" s="1"/>
  <c r="AN148" i="47" s="1"/>
  <c r="AP172" i="47"/>
  <c r="X122" i="47" a="1"/>
  <c r="X122" i="47" s="1"/>
  <c r="AN122" i="47" s="1"/>
  <c r="Z121" i="47"/>
  <c r="Z130" i="47"/>
  <c r="Z191" i="47"/>
  <c r="AP162" i="47"/>
  <c r="X128" i="47" a="1"/>
  <c r="X128" i="47" s="1"/>
  <c r="AN128" i="47" s="1"/>
  <c r="AP131" i="47"/>
  <c r="X133" i="47" a="1"/>
  <c r="X133" i="47" s="1"/>
  <c r="AN133" i="47" s="1"/>
  <c r="Y208" i="47" a="1"/>
  <c r="Y208" i="47" s="1"/>
  <c r="AG208" i="47" s="1"/>
  <c r="Y146" i="47" a="1"/>
  <c r="Y146" i="47" s="1"/>
  <c r="AG146" i="47" s="1"/>
  <c r="Y139" i="47" a="1"/>
  <c r="Y139" i="47" s="1"/>
  <c r="AG139" i="47" s="1"/>
  <c r="Z190" i="47"/>
  <c r="AP197" i="47"/>
  <c r="Z198" i="47"/>
  <c r="X136" i="47" a="1"/>
  <c r="X136" i="47" s="1"/>
  <c r="AN136" i="47" s="1"/>
  <c r="AA136" i="47" s="1"/>
  <c r="Z123" i="47"/>
  <c r="Y198" i="47" a="1"/>
  <c r="Y198" i="47" s="1"/>
  <c r="AG198" i="47" s="1"/>
  <c r="Z201" i="47"/>
  <c r="X201" i="47" a="1"/>
  <c r="X201" i="47" s="1"/>
  <c r="AN201" i="47" s="1"/>
  <c r="Z184" i="47"/>
  <c r="X183" i="47" a="1"/>
  <c r="X183" i="47" s="1"/>
  <c r="AN183" i="47" s="1"/>
  <c r="X197" i="47" a="1"/>
  <c r="X197" i="47" s="1"/>
  <c r="AN197" i="47" s="1"/>
  <c r="X115" i="47" a="1"/>
  <c r="X115" i="47" s="1"/>
  <c r="AN115" i="47" s="1"/>
  <c r="Y133" i="47" a="1"/>
  <c r="Y133" i="47" s="1"/>
  <c r="AG133" i="47" s="1"/>
  <c r="AP194" i="47"/>
  <c r="AP173" i="47"/>
  <c r="X139" i="47" a="1"/>
  <c r="X139" i="47" s="1"/>
  <c r="AN139" i="47" s="1"/>
  <c r="X146" i="47" a="1"/>
  <c r="X146" i="47" s="1"/>
  <c r="AN146" i="47" s="1"/>
  <c r="X208" i="47" a="1"/>
  <c r="X208" i="47" s="1"/>
  <c r="AN208" i="47" s="1"/>
  <c r="AP193" i="47"/>
  <c r="AP178" i="47"/>
  <c r="Z162" i="47"/>
  <c r="Z133" i="47"/>
  <c r="Z189" i="47"/>
  <c r="Z208" i="47"/>
  <c r="Z128" i="47"/>
  <c r="Z146" i="47"/>
  <c r="Z179" i="47"/>
  <c r="Z139" i="47"/>
  <c r="Z173" i="47"/>
  <c r="AA173" i="47" s="1"/>
  <c r="AP145" i="47"/>
  <c r="Z194" i="47"/>
  <c r="X199" i="47" a="1"/>
  <c r="X199" i="47" s="1"/>
  <c r="AN199" i="47" s="1"/>
  <c r="AA199" i="47" s="1"/>
  <c r="Z115" i="47"/>
  <c r="Z197" i="47"/>
  <c r="Z183" i="47"/>
  <c r="Y190" i="47" a="1"/>
  <c r="Y190" i="47" s="1"/>
  <c r="AG190" i="47" s="1"/>
  <c r="X194" i="47" a="1"/>
  <c r="X194" i="47" s="1"/>
  <c r="AN194" i="47" s="1"/>
  <c r="AA194" i="47" s="1"/>
  <c r="X123" i="47" a="1"/>
  <c r="X123" i="47" s="1"/>
  <c r="AN123" i="47" s="1"/>
  <c r="Y115" i="47" a="1"/>
  <c r="Y115" i="47" s="1"/>
  <c r="AG115" i="47" s="1"/>
  <c r="Y120" i="47" a="1"/>
  <c r="Y120" i="47" s="1"/>
  <c r="AG120" i="47" s="1"/>
  <c r="Y183" i="47" a="1"/>
  <c r="Y183" i="47" s="1"/>
  <c r="AG183" i="47" s="1"/>
  <c r="X143" i="47" a="1"/>
  <c r="X143" i="47" s="1"/>
  <c r="AN143" i="47" s="1"/>
  <c r="X131" i="47" a="1"/>
  <c r="X131" i="47" s="1"/>
  <c r="AN131" i="47" s="1"/>
  <c r="Y178" i="47" a="1"/>
  <c r="Y178" i="47" s="1"/>
  <c r="AA178" i="47" s="1"/>
  <c r="Z131" i="47"/>
  <c r="Z193" i="47"/>
  <c r="AA193" i="47" s="1"/>
  <c r="AP184" i="47"/>
  <c r="Y180" i="47" a="1"/>
  <c r="Y180" i="47" s="1"/>
  <c r="AG180" i="47" s="1"/>
  <c r="Z180" i="47"/>
  <c r="Z110" i="47"/>
  <c r="AP110" i="47"/>
  <c r="X110" i="47" a="1"/>
  <c r="X110" i="47" s="1"/>
  <c r="AN110" i="47" s="1"/>
  <c r="Y110" i="47" a="1"/>
  <c r="Y110" i="47" s="1"/>
  <c r="Z116" i="47"/>
  <c r="X116" i="47" a="1"/>
  <c r="X116" i="47" s="1"/>
  <c r="AN116" i="47" s="1"/>
  <c r="AP116" i="47"/>
  <c r="Y116" i="47" a="1"/>
  <c r="Y116" i="47" s="1"/>
  <c r="Z138" i="47"/>
  <c r="Y138" i="47" a="1"/>
  <c r="Y138" i="47" s="1"/>
  <c r="X138" i="47" a="1"/>
  <c r="X138" i="47" s="1"/>
  <c r="AN138" i="47" s="1"/>
  <c r="AP138" i="47"/>
  <c r="Z163" i="47"/>
  <c r="Y163" i="47" a="1"/>
  <c r="Y163" i="47" s="1"/>
  <c r="X163" i="47" a="1"/>
  <c r="X163" i="47" s="1"/>
  <c r="AN163" i="47" s="1"/>
  <c r="AP163" i="47"/>
  <c r="Z113" i="47"/>
  <c r="X113" i="47" a="1"/>
  <c r="X113" i="47" s="1"/>
  <c r="AN113" i="47" s="1"/>
  <c r="AP113" i="47"/>
  <c r="Y113" i="47" a="1"/>
  <c r="Y113" i="47" s="1"/>
  <c r="Z137" i="47"/>
  <c r="AP137" i="47"/>
  <c r="Y137" i="47" a="1"/>
  <c r="Y137" i="47" s="1"/>
  <c r="X137" i="47" a="1"/>
  <c r="X137" i="47" s="1"/>
  <c r="AN137" i="47" s="1"/>
  <c r="Z192" i="47"/>
  <c r="Y192" i="47" a="1"/>
  <c r="Y192" i="47" s="1"/>
  <c r="AP192" i="47"/>
  <c r="X192" i="47" a="1"/>
  <c r="X192" i="47" s="1"/>
  <c r="AN192" i="47" s="1"/>
  <c r="Z124" i="47"/>
  <c r="Y124" i="47" a="1"/>
  <c r="Y124" i="47" s="1"/>
  <c r="X124" i="47" a="1"/>
  <c r="X124" i="47" s="1"/>
  <c r="AN124" i="47" s="1"/>
  <c r="AP124" i="47"/>
  <c r="Z202" i="47"/>
  <c r="AP202" i="47"/>
  <c r="X202" i="47" a="1"/>
  <c r="X202" i="47" s="1"/>
  <c r="AN202" i="47" s="1"/>
  <c r="Y202" i="47" a="1"/>
  <c r="Y202" i="47" s="1"/>
  <c r="Z141" i="47"/>
  <c r="Y141" i="47" a="1"/>
  <c r="Y141" i="47" s="1"/>
  <c r="AP141" i="47"/>
  <c r="X141" i="47" a="1"/>
  <c r="X141" i="47" s="1"/>
  <c r="AN141" i="47" s="1"/>
  <c r="Z206" i="47"/>
  <c r="AP206" i="47"/>
  <c r="Y206" i="47" a="1"/>
  <c r="Y206" i="47" s="1"/>
  <c r="X206" i="47" a="1"/>
  <c r="X206" i="47" s="1"/>
  <c r="AN206" i="47" s="1"/>
  <c r="Z134" i="47"/>
  <c r="X134" i="47" a="1"/>
  <c r="X134" i="47" s="1"/>
  <c r="AN134" i="47" s="1"/>
  <c r="AP134" i="47"/>
  <c r="Y134" i="47" a="1"/>
  <c r="Y134" i="47" s="1"/>
  <c r="Z174" i="47"/>
  <c r="AP174" i="47"/>
  <c r="X174" i="47" a="1"/>
  <c r="X174" i="47" s="1"/>
  <c r="AN174" i="47" s="1"/>
  <c r="Y174" i="47" a="1"/>
  <c r="Y174" i="47" s="1"/>
  <c r="Z200" i="47"/>
  <c r="AP200" i="47"/>
  <c r="X200" i="47" a="1"/>
  <c r="X200" i="47" s="1"/>
  <c r="AN200" i="47" s="1"/>
  <c r="Y200" i="47" a="1"/>
  <c r="Y200" i="47" s="1"/>
  <c r="Z186" i="47"/>
  <c r="X186" i="47" a="1"/>
  <c r="X186" i="47" s="1"/>
  <c r="AN186" i="47" s="1"/>
  <c r="Y186" i="47" a="1"/>
  <c r="Y186" i="47" s="1"/>
  <c r="AP186" i="47"/>
  <c r="Z152" i="47"/>
  <c r="AP152" i="47"/>
  <c r="Y152" i="47" a="1"/>
  <c r="Y152" i="47" s="1"/>
  <c r="X152" i="47" a="1"/>
  <c r="X152" i="47" s="1"/>
  <c r="AN152" i="47" s="1"/>
  <c r="Z132" i="47"/>
  <c r="Y132" i="47" a="1"/>
  <c r="Y132" i="47" s="1"/>
  <c r="AP132" i="47"/>
  <c r="X132" i="47" a="1"/>
  <c r="X132" i="47" s="1"/>
  <c r="AN132" i="47" s="1"/>
  <c r="Z195" i="47"/>
  <c r="Y195" i="47" a="1"/>
  <c r="Y195" i="47" s="1"/>
  <c r="AP195" i="47"/>
  <c r="X195" i="47" a="1"/>
  <c r="X195" i="47" s="1"/>
  <c r="AN195" i="47" s="1"/>
  <c r="Z164" i="47"/>
  <c r="AP164" i="47"/>
  <c r="Y164" i="47" a="1"/>
  <c r="Y164" i="47" s="1"/>
  <c r="X164" i="47" a="1"/>
  <c r="X164" i="47" s="1"/>
  <c r="AN164" i="47" s="1"/>
  <c r="Z140" i="47"/>
  <c r="X140" i="47" a="1"/>
  <c r="X140" i="47" s="1"/>
  <c r="AN140" i="47" s="1"/>
  <c r="Y140" i="47" a="1"/>
  <c r="Y140" i="47" s="1"/>
  <c r="AP140" i="47"/>
  <c r="Z127" i="47"/>
  <c r="X127" i="47" a="1"/>
  <c r="X127" i="47" s="1"/>
  <c r="AN127" i="47" s="1"/>
  <c r="Y127" i="47" a="1"/>
  <c r="Y127" i="47" s="1"/>
  <c r="AP127" i="47"/>
  <c r="Z185" i="47"/>
  <c r="Y185" i="47" a="1"/>
  <c r="Y185" i="47" s="1"/>
  <c r="X185" i="47" a="1"/>
  <c r="X185" i="47" s="1"/>
  <c r="AN185" i="47" s="1"/>
  <c r="AP185" i="47"/>
  <c r="Z150" i="47"/>
  <c r="X150" i="47" a="1"/>
  <c r="X150" i="47" s="1"/>
  <c r="AN150" i="47" s="1"/>
  <c r="Y150" i="47" a="1"/>
  <c r="Y150" i="47" s="1"/>
  <c r="AP150" i="47"/>
  <c r="Z153" i="47"/>
  <c r="X153" i="47" a="1"/>
  <c r="X153" i="47" s="1"/>
  <c r="AN153" i="47" s="1"/>
  <c r="Y153" i="47" a="1"/>
  <c r="Y153" i="47" s="1"/>
  <c r="AP153" i="47"/>
  <c r="Z147" i="47"/>
  <c r="Y147" i="47" a="1"/>
  <c r="Y147" i="47" s="1"/>
  <c r="X147" i="47" a="1"/>
  <c r="X147" i="47" s="1"/>
  <c r="AN147" i="47" s="1"/>
  <c r="AP147" i="47"/>
  <c r="Z151" i="47"/>
  <c r="AP151" i="47"/>
  <c r="X151" i="47" a="1"/>
  <c r="X151" i="47" s="1"/>
  <c r="AN151" i="47" s="1"/>
  <c r="Y151" i="47" a="1"/>
  <c r="Y151" i="47" s="1"/>
  <c r="Z168" i="47"/>
  <c r="Y168" i="47" a="1"/>
  <c r="Y168" i="47" s="1"/>
  <c r="AP168" i="47"/>
  <c r="X168" i="47" a="1"/>
  <c r="X168" i="47" s="1"/>
  <c r="AN168" i="47" s="1"/>
  <c r="Z109" i="47"/>
  <c r="AP109" i="47"/>
  <c r="X109" i="47" a="1"/>
  <c r="X109" i="47" s="1"/>
  <c r="AN109" i="47" s="1"/>
  <c r="Y109" i="47" a="1"/>
  <c r="Y109" i="47" s="1"/>
  <c r="Z118" i="47"/>
  <c r="AP118" i="47"/>
  <c r="X118" i="47" a="1"/>
  <c r="X118" i="47" s="1"/>
  <c r="AN118" i="47" s="1"/>
  <c r="Y118" i="47" a="1"/>
  <c r="Y118" i="47" s="1"/>
  <c r="Z181" i="47"/>
  <c r="X181" i="47" a="1"/>
  <c r="X181" i="47" s="1"/>
  <c r="AN181" i="47" s="1"/>
  <c r="AP181" i="47"/>
  <c r="Y181" i="47" a="1"/>
  <c r="Y181" i="47" s="1"/>
  <c r="Z203" i="47"/>
  <c r="AP203" i="47"/>
  <c r="X203" i="47" a="1"/>
  <c r="X203" i="47" s="1"/>
  <c r="AN203" i="47" s="1"/>
  <c r="Y203" i="47" a="1"/>
  <c r="Y203" i="47" s="1"/>
  <c r="X114" i="47" a="1"/>
  <c r="X114" i="47" s="1"/>
  <c r="AN114" i="47" s="1"/>
  <c r="Y114" i="47" a="1"/>
  <c r="Y114" i="47" s="1"/>
  <c r="Z114" i="47"/>
  <c r="AP114" i="47"/>
  <c r="Z142" i="47"/>
  <c r="AP142" i="47"/>
  <c r="Y142" i="47" a="1"/>
  <c r="Y142" i="47" s="1"/>
  <c r="X142" i="47" a="1"/>
  <c r="X142" i="47" s="1"/>
  <c r="AN142" i="47" s="1"/>
  <c r="Z155" i="47"/>
  <c r="X155" i="47" a="1"/>
  <c r="X155" i="47" s="1"/>
  <c r="AN155" i="47" s="1"/>
  <c r="Y155" i="47" a="1"/>
  <c r="Y155" i="47" s="1"/>
  <c r="AP155" i="47"/>
  <c r="Z112" i="47"/>
  <c r="AP112" i="47"/>
  <c r="Y112" i="47" a="1"/>
  <c r="Y112" i="47" s="1"/>
  <c r="X112" i="47" a="1"/>
  <c r="X112" i="47" s="1"/>
  <c r="AN112" i="47" s="1"/>
  <c r="Z107" i="47"/>
  <c r="AP107" i="47"/>
  <c r="X107" i="47" a="1"/>
  <c r="X107" i="47" s="1"/>
  <c r="AN107" i="47" s="1"/>
  <c r="Y107" i="47" a="1"/>
  <c r="Y107" i="47" s="1"/>
  <c r="Y126" i="47" a="1"/>
  <c r="Y126" i="47" s="1"/>
  <c r="AP126" i="47"/>
  <c r="Z126" i="47"/>
  <c r="X126" i="47" a="1"/>
  <c r="X126" i="47" s="1"/>
  <c r="AN126" i="47" s="1"/>
  <c r="Z182" i="47"/>
  <c r="AP182" i="47"/>
  <c r="X182" i="47" a="1"/>
  <c r="X182" i="47" s="1"/>
  <c r="AN182" i="47" s="1"/>
  <c r="Y182" i="47" a="1"/>
  <c r="Y182" i="47" s="1"/>
  <c r="Z209" i="47"/>
  <c r="Y209" i="47" a="1"/>
  <c r="Y209" i="47" s="1"/>
  <c r="AP209" i="47"/>
  <c r="X209" i="47" a="1"/>
  <c r="X209" i="47" s="1"/>
  <c r="AN209" i="47" s="1"/>
  <c r="Z187" i="47"/>
  <c r="X187" i="47" a="1"/>
  <c r="X187" i="47" s="1"/>
  <c r="AN187" i="47" s="1"/>
  <c r="AP187" i="47"/>
  <c r="Y187" i="47" a="1"/>
  <c r="Y187" i="47" s="1"/>
  <c r="Z165" i="47"/>
  <c r="AP165" i="47"/>
  <c r="Y165" i="47" a="1"/>
  <c r="Y165" i="47" s="1"/>
  <c r="X165" i="47" a="1"/>
  <c r="X165" i="47" s="1"/>
  <c r="AN165" i="47" s="1"/>
  <c r="X129" i="47" a="1"/>
  <c r="X129" i="47" s="1"/>
  <c r="AN129" i="47" s="1"/>
  <c r="Z129" i="47"/>
  <c r="Y129" i="47" a="1"/>
  <c r="Y129" i="47" s="1"/>
  <c r="Z166" i="47"/>
  <c r="AP166" i="47"/>
  <c r="X166" i="47" a="1"/>
  <c r="X166" i="47" s="1"/>
  <c r="AN166" i="47" s="1"/>
  <c r="Y166" i="47" a="1"/>
  <c r="Y166" i="47" s="1"/>
  <c r="Z111" i="47"/>
  <c r="X111" i="47" a="1"/>
  <c r="X111" i="47" s="1"/>
  <c r="AN111" i="47" s="1"/>
  <c r="AP111" i="47"/>
  <c r="Y111" i="47" a="1"/>
  <c r="Y111" i="47" s="1"/>
  <c r="Z207" i="47"/>
  <c r="AP207" i="47"/>
  <c r="Y207" i="47" a="1"/>
  <c r="Y207" i="47" s="1"/>
  <c r="X207" i="47" a="1"/>
  <c r="X207" i="47" s="1"/>
  <c r="AN207" i="47" s="1"/>
  <c r="Z157" i="47"/>
  <c r="X157" i="47" a="1"/>
  <c r="X157" i="47" s="1"/>
  <c r="AN157" i="47" s="1"/>
  <c r="AP157" i="47"/>
  <c r="Y157" i="47" a="1"/>
  <c r="Y157" i="47" s="1"/>
  <c r="Z117" i="47"/>
  <c r="Y117" i="47" a="1"/>
  <c r="Y117" i="47" s="1"/>
  <c r="X117" i="47" a="1"/>
  <c r="X117" i="47" s="1"/>
  <c r="AN117" i="47" s="1"/>
  <c r="AP117" i="47"/>
  <c r="Z177" i="47"/>
  <c r="Y177" i="47" a="1"/>
  <c r="Y177" i="47" s="1"/>
  <c r="X177" i="47" a="1"/>
  <c r="X177" i="47" s="1"/>
  <c r="AN177" i="47" s="1"/>
  <c r="AP177" i="47"/>
  <c r="Z176" i="47"/>
  <c r="AP176" i="47"/>
  <c r="X176" i="47" a="1"/>
  <c r="X176" i="47" s="1"/>
  <c r="AN176" i="47" s="1"/>
  <c r="Y176" i="47" a="1"/>
  <c r="Y176" i="47" s="1"/>
  <c r="Z159" i="47"/>
  <c r="Y159" i="47" a="1"/>
  <c r="Y159" i="47" s="1"/>
  <c r="AP159" i="47"/>
  <c r="X159" i="47" a="1"/>
  <c r="X159" i="47" s="1"/>
  <c r="AN159" i="47" s="1"/>
  <c r="Z171" i="47"/>
  <c r="X171" i="47" a="1"/>
  <c r="X171" i="47" s="1"/>
  <c r="AN171" i="47" s="1"/>
  <c r="Y171" i="47" a="1"/>
  <c r="Y171" i="47" s="1"/>
  <c r="AP171" i="47"/>
  <c r="Z108" i="47"/>
  <c r="X108" i="47" a="1"/>
  <c r="X108" i="47" s="1"/>
  <c r="AN108" i="47" s="1"/>
  <c r="Y108" i="47" a="1"/>
  <c r="Y108" i="47" s="1"/>
  <c r="AP108" i="47"/>
  <c r="Z144" i="47"/>
  <c r="Y144" i="47" a="1"/>
  <c r="Y144" i="47" s="1"/>
  <c r="X144" i="47" a="1"/>
  <c r="X144" i="47" s="1"/>
  <c r="AN144" i="47" s="1"/>
  <c r="AP144" i="47"/>
  <c r="Z156" i="47"/>
  <c r="Y156" i="47" a="1"/>
  <c r="Y156" i="47" s="1"/>
  <c r="X156" i="47" a="1"/>
  <c r="X156" i="47" s="1"/>
  <c r="AN156" i="47" s="1"/>
  <c r="AP156" i="47"/>
  <c r="AA205" i="47"/>
  <c r="AG193" i="47"/>
  <c r="AA170" i="47"/>
  <c r="AA119" i="47"/>
  <c r="AA143" i="47" l="1"/>
  <c r="AA160" i="47"/>
  <c r="AA172" i="47"/>
  <c r="AA158" i="47"/>
  <c r="AA179" i="47"/>
  <c r="AA184" i="47"/>
  <c r="AA188" i="47"/>
  <c r="AA125" i="47"/>
  <c r="AA145" i="47"/>
  <c r="AA196" i="47"/>
  <c r="AA175" i="47"/>
  <c r="AA131" i="47"/>
  <c r="AA167" i="47"/>
  <c r="AA204" i="47"/>
  <c r="AA201" i="47"/>
  <c r="AA162" i="47"/>
  <c r="AA121" i="47"/>
  <c r="AA189" i="47"/>
  <c r="AA123" i="47"/>
  <c r="AA130" i="47"/>
  <c r="AA122" i="47"/>
  <c r="AA161" i="47"/>
  <c r="AA128" i="47"/>
  <c r="AA191" i="47"/>
  <c r="AA146" i="47"/>
  <c r="AA133" i="47"/>
  <c r="AA154" i="47"/>
  <c r="AA120" i="47"/>
  <c r="AA198" i="47"/>
  <c r="AA148" i="47"/>
  <c r="AA135" i="47"/>
  <c r="AA208" i="47"/>
  <c r="AA139" i="47"/>
  <c r="AA115" i="47"/>
  <c r="AA183" i="47"/>
  <c r="AA190" i="47"/>
  <c r="AG178" i="47"/>
  <c r="AA197" i="47"/>
  <c r="AA156" i="47"/>
  <c r="AG156" i="47"/>
  <c r="AA144" i="47"/>
  <c r="AG144" i="47"/>
  <c r="AG159" i="47"/>
  <c r="AA159" i="47"/>
  <c r="AG176" i="47"/>
  <c r="AA176" i="47"/>
  <c r="AG177" i="47"/>
  <c r="AA177" i="47"/>
  <c r="AA117" i="47"/>
  <c r="AG117" i="47"/>
  <c r="AA157" i="47"/>
  <c r="AG157" i="47"/>
  <c r="AA111" i="47"/>
  <c r="AG111" i="47"/>
  <c r="AA166" i="47"/>
  <c r="AG166" i="47"/>
  <c r="AG129" i="47"/>
  <c r="AA129" i="47"/>
  <c r="AA165" i="47"/>
  <c r="AG165" i="47"/>
  <c r="AG126" i="47"/>
  <c r="AA126" i="47"/>
  <c r="AA112" i="47"/>
  <c r="AG112" i="47"/>
  <c r="AG155" i="47"/>
  <c r="AA155" i="47"/>
  <c r="AG142" i="47"/>
  <c r="AA142" i="47"/>
  <c r="AG153" i="47"/>
  <c r="AA153" i="47"/>
  <c r="AG150" i="47"/>
  <c r="AA150" i="47"/>
  <c r="AG127" i="47"/>
  <c r="AA127" i="47"/>
  <c r="AG140" i="47"/>
  <c r="AA140" i="47"/>
  <c r="AA164" i="47"/>
  <c r="AG164" i="47"/>
  <c r="AG152" i="47"/>
  <c r="AA152" i="47"/>
  <c r="AG186" i="47"/>
  <c r="AA186" i="47"/>
  <c r="AG206" i="47"/>
  <c r="AA206" i="47"/>
  <c r="AA137" i="47"/>
  <c r="AG137" i="47"/>
  <c r="AA180" i="47"/>
  <c r="AG108" i="47"/>
  <c r="AA108" i="47"/>
  <c r="AG171" i="47"/>
  <c r="AA171" i="47"/>
  <c r="AG207" i="47"/>
  <c r="AA207" i="47"/>
  <c r="AA187" i="47"/>
  <c r="AG187" i="47"/>
  <c r="AG209" i="47"/>
  <c r="AA209" i="47"/>
  <c r="AA182" i="47"/>
  <c r="AG182" i="47"/>
  <c r="AG107" i="47"/>
  <c r="AA107" i="47"/>
  <c r="AA114" i="47"/>
  <c r="AG114" i="47"/>
  <c r="AG203" i="47"/>
  <c r="AA203" i="47"/>
  <c r="AA181" i="47"/>
  <c r="AG181" i="47"/>
  <c r="AG118" i="47"/>
  <c r="AA118" i="47"/>
  <c r="AA109" i="47"/>
  <c r="AG109" i="47"/>
  <c r="AG168" i="47"/>
  <c r="AA168" i="47"/>
  <c r="AG151" i="47"/>
  <c r="AA151" i="47"/>
  <c r="AA147" i="47"/>
  <c r="AG147" i="47"/>
  <c r="AG185" i="47"/>
  <c r="AA185" i="47"/>
  <c r="AG195" i="47"/>
  <c r="AA195" i="47"/>
  <c r="AG132" i="47"/>
  <c r="AA132" i="47"/>
  <c r="AA200" i="47"/>
  <c r="AG200" i="47"/>
  <c r="AA174" i="47"/>
  <c r="AG174" i="47"/>
  <c r="AA134" i="47"/>
  <c r="AG134" i="47"/>
  <c r="AG141" i="47"/>
  <c r="AA141" i="47"/>
  <c r="AG202" i="47"/>
  <c r="AA202" i="47"/>
  <c r="AG124" i="47"/>
  <c r="AA124" i="47"/>
  <c r="AG192" i="47"/>
  <c r="AA192" i="47"/>
  <c r="AG113" i="47"/>
  <c r="AA113" i="47"/>
  <c r="AG163" i="47"/>
  <c r="AA163" i="47"/>
  <c r="AG138" i="47"/>
  <c r="AA138" i="47"/>
  <c r="AA116" i="47"/>
  <c r="AG116" i="47"/>
  <c r="AA110" i="47"/>
  <c r="AG110" i="47"/>
  <c r="C4" i="54"/>
  <c r="C3" i="54"/>
  <c r="Q106" i="47" l="1"/>
  <c r="Q105" i="47"/>
  <c r="Q104" i="47"/>
  <c r="Q103" i="47"/>
  <c r="Q102" i="47"/>
  <c r="Q101" i="47"/>
  <c r="Q100" i="47"/>
  <c r="Q99" i="47"/>
  <c r="Q98" i="47"/>
  <c r="Q97" i="47"/>
  <c r="Q96" i="47"/>
  <c r="Q95" i="47"/>
  <c r="Q94" i="47"/>
  <c r="Q93" i="47"/>
  <c r="Q92" i="47"/>
  <c r="Q91" i="47"/>
  <c r="Q90" i="47"/>
  <c r="Q89" i="47"/>
  <c r="Q88" i="47"/>
  <c r="Q87" i="47"/>
  <c r="Q86" i="47"/>
  <c r="Q85" i="47"/>
  <c r="Q84" i="47"/>
  <c r="Q83" i="47"/>
  <c r="Q82" i="47"/>
  <c r="Q81" i="47"/>
  <c r="Q80" i="47"/>
  <c r="Q79" i="47"/>
  <c r="Q78" i="47"/>
  <c r="Q77" i="47"/>
  <c r="Q76" i="47"/>
  <c r="Q75" i="47"/>
  <c r="Q74" i="47"/>
  <c r="Q73" i="47"/>
  <c r="Q72" i="47"/>
  <c r="Q71" i="47"/>
  <c r="Q70" i="47"/>
  <c r="Q69" i="47"/>
  <c r="Q68" i="47"/>
  <c r="Q67" i="47"/>
  <c r="Q66" i="47"/>
  <c r="Q65" i="47"/>
  <c r="Q64" i="47"/>
  <c r="Q63" i="47"/>
  <c r="Q62" i="47"/>
  <c r="Q61"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Q11" i="47"/>
  <c r="Q10" i="47"/>
  <c r="X9" i="33" l="1"/>
  <c r="Y9" i="33"/>
  <c r="S192" i="47" a="1"/>
  <c r="S109" i="47" a="1"/>
  <c r="S145" i="47" a="1"/>
  <c r="S131" i="47" a="1"/>
  <c r="S132" i="47" a="1"/>
  <c r="S127" i="47" a="1"/>
  <c r="S161" i="47" a="1"/>
  <c r="S168" i="47" a="1"/>
  <c r="S175" i="47" a="1"/>
  <c r="S186" i="47" a="1"/>
  <c r="S189" i="47" a="1"/>
  <c r="S180" i="47" a="1"/>
  <c r="S125" i="47" a="1"/>
  <c r="S177" i="47" a="1"/>
  <c r="S120" i="47" a="1"/>
  <c r="S111" i="47" a="1"/>
  <c r="S188" i="47" a="1"/>
  <c r="S155" i="47" a="1"/>
  <c r="S172" i="47" a="1"/>
  <c r="S157" i="47" a="1"/>
  <c r="S128" i="47" a="1"/>
  <c r="S146" i="47" a="1"/>
  <c r="S114" i="47" a="1"/>
  <c r="S167" i="47" a="1"/>
  <c r="S165" i="47" a="1"/>
  <c r="S200" i="47" a="1"/>
  <c r="S176" i="47" a="1"/>
  <c r="S183" i="47" a="1"/>
  <c r="S136" i="47" a="1"/>
  <c r="S153" i="47" a="1"/>
  <c r="S140" i="47" a="1"/>
  <c r="S107" i="47" a="1"/>
  <c r="S179" i="47" a="1"/>
  <c r="S112" i="47" a="1"/>
  <c r="S191" i="47" a="1"/>
  <c r="S141" i="47" a="1"/>
  <c r="S171" i="47" a="1"/>
  <c r="S195" i="47" a="1"/>
  <c r="S204" i="47" a="1"/>
  <c r="S197" i="47" a="1"/>
  <c r="S206" i="47" a="1"/>
  <c r="S129" i="47" a="1"/>
  <c r="S196" i="47" a="1"/>
  <c r="S198" i="47" a="1"/>
  <c r="S190" i="47" a="1"/>
  <c r="S138" i="47" a="1"/>
  <c r="S208" i="47" a="1"/>
  <c r="S123" i="47" a="1"/>
  <c r="S202" i="47" a="1"/>
  <c r="S121" i="47" a="1"/>
  <c r="S116" i="47" a="1"/>
  <c r="S199" i="47" a="1"/>
  <c r="S147" i="47" a="1"/>
  <c r="S182" i="47" a="1"/>
  <c r="S156" i="47" a="1"/>
  <c r="S110" i="47" a="1"/>
  <c r="S178" i="47" a="1"/>
  <c r="S117" i="47" a="1"/>
  <c r="S144" i="47" a="1"/>
  <c r="S135" i="47" a="1"/>
  <c r="S151" i="47" a="1"/>
  <c r="S203" i="47" a="1"/>
  <c r="S149" i="47" a="1"/>
  <c r="S166" i="47" a="1"/>
  <c r="S174" i="47" a="1"/>
  <c r="S137" i="47" a="1"/>
  <c r="S193" i="47" a="1"/>
  <c r="S207" i="47" a="1"/>
  <c r="S119" i="47" a="1"/>
  <c r="S184" i="47" a="1"/>
  <c r="S185" i="47" a="1"/>
  <c r="S205" i="47" a="1"/>
  <c r="S194" i="47" a="1"/>
  <c r="S148" i="47" a="1"/>
  <c r="S108" i="47" a="1"/>
  <c r="S139" i="47" a="1"/>
  <c r="S162" i="47" a="1"/>
  <c r="S201" i="47" a="1"/>
  <c r="S122" i="47" a="1"/>
  <c r="S158" i="47" a="1"/>
  <c r="S130" i="47" a="1"/>
  <c r="S181" i="47" a="1"/>
  <c r="S170" i="47" a="1"/>
  <c r="S126" i="47" a="1"/>
  <c r="S173" i="47" a="1"/>
  <c r="S187" i="47" a="1"/>
  <c r="S154" i="47" a="1"/>
  <c r="S115" i="47" a="1"/>
  <c r="S152" i="47" a="1"/>
  <c r="S160" i="47" a="1"/>
  <c r="S113" i="47" a="1"/>
  <c r="S124" i="47" a="1"/>
  <c r="S133" i="47" a="1"/>
  <c r="S118" i="47" a="1"/>
  <c r="S164" i="47" a="1"/>
  <c r="S143" i="47" a="1"/>
  <c r="S159" i="47" a="1"/>
  <c r="S163" i="47" a="1"/>
  <c r="S169" i="47" a="1"/>
  <c r="S134" i="47" a="1"/>
  <c r="S142" i="47" a="1"/>
  <c r="S209" i="47" a="1"/>
  <c r="S150" i="47" a="1"/>
  <c r="S200" i="47" l="1"/>
  <c r="S148" i="47"/>
  <c r="S126" i="47"/>
  <c r="S154" i="47"/>
  <c r="S111" i="47"/>
  <c r="S117" i="47"/>
  <c r="S133" i="47"/>
  <c r="S123" i="47"/>
  <c r="S150" i="47"/>
  <c r="S107" i="47"/>
  <c r="S146" i="47"/>
  <c r="S162" i="47"/>
  <c r="S169" i="47"/>
  <c r="S193" i="47"/>
  <c r="S127" i="47"/>
  <c r="S151" i="47"/>
  <c r="S206" i="47"/>
  <c r="S194" i="47"/>
  <c r="S170" i="47"/>
  <c r="S120" i="47"/>
  <c r="S178" i="47"/>
  <c r="S124" i="47"/>
  <c r="S140" i="47"/>
  <c r="S137" i="47"/>
  <c r="S116" i="47"/>
  <c r="S208" i="47"/>
  <c r="S165" i="47"/>
  <c r="S132" i="47"/>
  <c r="S128" i="47"/>
  <c r="S191" i="47"/>
  <c r="S163" i="47"/>
  <c r="S197" i="47"/>
  <c r="S181" i="47"/>
  <c r="S177" i="47"/>
  <c r="S110" i="47"/>
  <c r="S209" i="47"/>
  <c r="S205" i="47"/>
  <c r="S139" i="47"/>
  <c r="S113" i="47"/>
  <c r="S153" i="47"/>
  <c r="S138" i="47"/>
  <c r="S121" i="47"/>
  <c r="S174" i="47"/>
  <c r="S157" i="47"/>
  <c r="S175" i="47"/>
  <c r="S131" i="47"/>
  <c r="S204" i="47"/>
  <c r="S159" i="47"/>
  <c r="S130" i="47"/>
  <c r="S125" i="47"/>
  <c r="S156" i="47"/>
  <c r="S167" i="47"/>
  <c r="S185" i="47"/>
  <c r="S142" i="47"/>
  <c r="S160" i="47"/>
  <c r="S190" i="47"/>
  <c r="S136" i="47"/>
  <c r="S187" i="47"/>
  <c r="S166" i="47"/>
  <c r="S145" i="47"/>
  <c r="S172" i="47"/>
  <c r="S195" i="47"/>
  <c r="S108" i="47"/>
  <c r="S158" i="47"/>
  <c r="S143" i="47"/>
  <c r="S135" i="47"/>
  <c r="S184" i="47"/>
  <c r="S180" i="47"/>
  <c r="S182" i="47"/>
  <c r="S202" i="47"/>
  <c r="S198" i="47"/>
  <c r="S152" i="47"/>
  <c r="S114" i="47"/>
  <c r="S183" i="47"/>
  <c r="S155" i="47"/>
  <c r="S149" i="47"/>
  <c r="S112" i="47"/>
  <c r="S164" i="47"/>
  <c r="S134" i="47"/>
  <c r="S109" i="47"/>
  <c r="S119" i="47"/>
  <c r="S171" i="47"/>
  <c r="S168" i="47"/>
  <c r="S122" i="47"/>
  <c r="S196" i="47"/>
  <c r="S189" i="47"/>
  <c r="S147" i="47"/>
  <c r="S173" i="47"/>
  <c r="S115" i="47"/>
  <c r="S176" i="47"/>
  <c r="S188" i="47"/>
  <c r="S144" i="47"/>
  <c r="S203" i="47"/>
  <c r="S192" i="47"/>
  <c r="S118" i="47"/>
  <c r="S141" i="47"/>
  <c r="S201" i="47"/>
  <c r="S179" i="47"/>
  <c r="S207" i="47"/>
  <c r="S161" i="47"/>
  <c r="S186" i="47"/>
  <c r="S199" i="47"/>
  <c r="S129" i="47"/>
  <c r="BH69" i="47"/>
  <c r="R58" i="37" s="1"/>
  <c r="K11" i="47"/>
  <c r="K10" i="47"/>
  <c r="W106" i="47" a="1"/>
  <c r="W106" i="47" s="1"/>
  <c r="AC106" i="47" s="1"/>
  <c r="V106" i="47" a="1"/>
  <c r="V106" i="47" s="1"/>
  <c r="AL106" i="47" s="1"/>
  <c r="K106" i="47"/>
  <c r="W105" i="47" a="1"/>
  <c r="W105" i="47" s="1"/>
  <c r="AC105" i="47" s="1"/>
  <c r="V105" i="47" a="1"/>
  <c r="V105" i="47" s="1"/>
  <c r="AL105" i="47" s="1"/>
  <c r="K105" i="47"/>
  <c r="W104" i="47" a="1"/>
  <c r="W104" i="47" s="1"/>
  <c r="AC104" i="47" s="1"/>
  <c r="V104" i="47" a="1"/>
  <c r="V104" i="47" s="1"/>
  <c r="AL104" i="47" s="1"/>
  <c r="K104" i="47"/>
  <c r="W103" i="47" a="1"/>
  <c r="W103" i="47" s="1"/>
  <c r="AC103" i="47" s="1"/>
  <c r="V103" i="47" a="1"/>
  <c r="V103" i="47" s="1"/>
  <c r="AL103" i="47" s="1"/>
  <c r="K103" i="47"/>
  <c r="W102" i="47" a="1"/>
  <c r="W102" i="47" s="1"/>
  <c r="AC102" i="47" s="1"/>
  <c r="V102" i="47" a="1"/>
  <c r="V102" i="47" s="1"/>
  <c r="AL102" i="47" s="1"/>
  <c r="K102" i="47"/>
  <c r="W101" i="47" a="1"/>
  <c r="W101" i="47" s="1"/>
  <c r="AC101" i="47" s="1"/>
  <c r="V101" i="47" a="1"/>
  <c r="V101" i="47" s="1"/>
  <c r="AL101" i="47" s="1"/>
  <c r="K101" i="47"/>
  <c r="W100" i="47" a="1"/>
  <c r="W100" i="47" s="1"/>
  <c r="AC100" i="47" s="1"/>
  <c r="V100" i="47" a="1"/>
  <c r="V100" i="47" s="1"/>
  <c r="AL100" i="47" s="1"/>
  <c r="K100" i="47"/>
  <c r="W99" i="47" a="1"/>
  <c r="W99" i="47" s="1"/>
  <c r="AC99" i="47" s="1"/>
  <c r="V99" i="47" a="1"/>
  <c r="V99" i="47" s="1"/>
  <c r="AL99" i="47" s="1"/>
  <c r="K99" i="47"/>
  <c r="W98" i="47" a="1"/>
  <c r="W98" i="47" s="1"/>
  <c r="AC98" i="47" s="1"/>
  <c r="V98" i="47" a="1"/>
  <c r="V98" i="47" s="1"/>
  <c r="AL98" i="47" s="1"/>
  <c r="K98" i="47"/>
  <c r="W97" i="47" a="1"/>
  <c r="W97" i="47" s="1"/>
  <c r="AC97" i="47" s="1"/>
  <c r="V97" i="47" a="1"/>
  <c r="V97" i="47" s="1"/>
  <c r="AL97" i="47" s="1"/>
  <c r="K97" i="47"/>
  <c r="W96" i="47" a="1"/>
  <c r="W96" i="47" s="1"/>
  <c r="AC96" i="47" s="1"/>
  <c r="V96" i="47" a="1"/>
  <c r="V96" i="47" s="1"/>
  <c r="AL96" i="47" s="1"/>
  <c r="K96" i="47"/>
  <c r="W95" i="47" a="1"/>
  <c r="W95" i="47" s="1"/>
  <c r="AC95" i="47" s="1"/>
  <c r="V95" i="47" a="1"/>
  <c r="V95" i="47" s="1"/>
  <c r="AL95" i="47" s="1"/>
  <c r="K95" i="47"/>
  <c r="W94" i="47" a="1"/>
  <c r="W94" i="47" s="1"/>
  <c r="AC94" i="47" s="1"/>
  <c r="V94" i="47" a="1"/>
  <c r="V94" i="47" s="1"/>
  <c r="AL94" i="47" s="1"/>
  <c r="K94" i="47"/>
  <c r="W93" i="47" a="1"/>
  <c r="W93" i="47" s="1"/>
  <c r="AC93" i="47" s="1"/>
  <c r="V93" i="47" a="1"/>
  <c r="V93" i="47" s="1"/>
  <c r="AL93" i="47" s="1"/>
  <c r="K93" i="47"/>
  <c r="W92" i="47" a="1"/>
  <c r="W92" i="47" s="1"/>
  <c r="AC92" i="47" s="1"/>
  <c r="V92" i="47" a="1"/>
  <c r="V92" i="47" s="1"/>
  <c r="AL92" i="47" s="1"/>
  <c r="K92" i="47"/>
  <c r="W91" i="47" a="1"/>
  <c r="W91" i="47" s="1"/>
  <c r="AC91" i="47" s="1"/>
  <c r="V91" i="47" a="1"/>
  <c r="V91" i="47" s="1"/>
  <c r="AL91" i="47" s="1"/>
  <c r="K91" i="47"/>
  <c r="W90" i="47" a="1"/>
  <c r="W90" i="47" s="1"/>
  <c r="AC90" i="47" s="1"/>
  <c r="V90" i="47" a="1"/>
  <c r="V90" i="47" s="1"/>
  <c r="AL90" i="47" s="1"/>
  <c r="K90" i="47"/>
  <c r="W89" i="47" a="1"/>
  <c r="W89" i="47" s="1"/>
  <c r="AC89" i="47" s="1"/>
  <c r="V89" i="47" a="1"/>
  <c r="V89" i="47" s="1"/>
  <c r="AL89" i="47" s="1"/>
  <c r="K89" i="47"/>
  <c r="W88" i="47" a="1"/>
  <c r="W88" i="47" s="1"/>
  <c r="AC88" i="47" s="1"/>
  <c r="V88" i="47" a="1"/>
  <c r="V88" i="47" s="1"/>
  <c r="AL88" i="47" s="1"/>
  <c r="K88" i="47"/>
  <c r="W87" i="47" a="1"/>
  <c r="W87" i="47" s="1"/>
  <c r="AC87" i="47" s="1"/>
  <c r="V87" i="47" a="1"/>
  <c r="V87" i="47" s="1"/>
  <c r="AL87" i="47" s="1"/>
  <c r="K87" i="47"/>
  <c r="W86" i="47" a="1"/>
  <c r="W86" i="47" s="1"/>
  <c r="AC86" i="47" s="1"/>
  <c r="V86" i="47" a="1"/>
  <c r="V86" i="47" s="1"/>
  <c r="AL86" i="47" s="1"/>
  <c r="K86" i="47"/>
  <c r="W85" i="47" a="1"/>
  <c r="W85" i="47" s="1"/>
  <c r="AC85" i="47" s="1"/>
  <c r="V85" i="47" a="1"/>
  <c r="V85" i="47" s="1"/>
  <c r="AL85" i="47" s="1"/>
  <c r="K85" i="47"/>
  <c r="W84" i="47" a="1"/>
  <c r="W84" i="47" s="1"/>
  <c r="AC84" i="47" s="1"/>
  <c r="V84" i="47" a="1"/>
  <c r="V84" i="47" s="1"/>
  <c r="AL84" i="47" s="1"/>
  <c r="K84" i="47"/>
  <c r="W83" i="47" a="1"/>
  <c r="W83" i="47" s="1"/>
  <c r="AC83" i="47" s="1"/>
  <c r="V83" i="47" a="1"/>
  <c r="V83" i="47" s="1"/>
  <c r="AL83" i="47" s="1"/>
  <c r="K83" i="47"/>
  <c r="W82" i="47" a="1"/>
  <c r="W82" i="47" s="1"/>
  <c r="AC82" i="47" s="1"/>
  <c r="V82" i="47" a="1"/>
  <c r="V82" i="47" s="1"/>
  <c r="AL82" i="47" s="1"/>
  <c r="K82" i="47"/>
  <c r="W81" i="47" a="1"/>
  <c r="W81" i="47" s="1"/>
  <c r="AC81" i="47" s="1"/>
  <c r="V81" i="47" a="1"/>
  <c r="V81" i="47" s="1"/>
  <c r="AL81" i="47" s="1"/>
  <c r="K81" i="47"/>
  <c r="W80" i="47" a="1"/>
  <c r="W80" i="47" s="1"/>
  <c r="AC80" i="47" s="1"/>
  <c r="V80" i="47" a="1"/>
  <c r="V80" i="47" s="1"/>
  <c r="AL80" i="47" s="1"/>
  <c r="K80" i="47"/>
  <c r="W79" i="47" a="1"/>
  <c r="W79" i="47" s="1"/>
  <c r="AC79" i="47" s="1"/>
  <c r="V79" i="47" a="1"/>
  <c r="V79" i="47" s="1"/>
  <c r="AL79" i="47" s="1"/>
  <c r="K79" i="47"/>
  <c r="W78" i="47" a="1"/>
  <c r="W78" i="47" s="1"/>
  <c r="AC78" i="47" s="1"/>
  <c r="V78" i="47" a="1"/>
  <c r="V78" i="47" s="1"/>
  <c r="AL78" i="47" s="1"/>
  <c r="K78" i="47"/>
  <c r="W77" i="47" a="1"/>
  <c r="W77" i="47" s="1"/>
  <c r="AC77" i="47" s="1"/>
  <c r="V77" i="47" a="1"/>
  <c r="V77" i="47" s="1"/>
  <c r="AL77" i="47" s="1"/>
  <c r="K77" i="47"/>
  <c r="W76" i="47" a="1"/>
  <c r="W76" i="47" s="1"/>
  <c r="AC76" i="47" s="1"/>
  <c r="V76" i="47" a="1"/>
  <c r="V76" i="47" s="1"/>
  <c r="AL76" i="47" s="1"/>
  <c r="K76" i="47"/>
  <c r="W75" i="47" a="1"/>
  <c r="W75" i="47" s="1"/>
  <c r="AC75" i="47" s="1"/>
  <c r="V75" i="47" a="1"/>
  <c r="V75" i="47" s="1"/>
  <c r="AL75" i="47" s="1"/>
  <c r="K75" i="47"/>
  <c r="W74" i="47" a="1"/>
  <c r="W74" i="47" s="1"/>
  <c r="AC74" i="47" s="1"/>
  <c r="V74" i="47" a="1"/>
  <c r="V74" i="47" s="1"/>
  <c r="AL74" i="47" s="1"/>
  <c r="K74" i="47"/>
  <c r="W73" i="47" a="1"/>
  <c r="W73" i="47" s="1"/>
  <c r="AC73" i="47" s="1"/>
  <c r="V73" i="47" a="1"/>
  <c r="V73" i="47" s="1"/>
  <c r="AL73" i="47" s="1"/>
  <c r="K73" i="47"/>
  <c r="W72" i="47" a="1"/>
  <c r="W72" i="47" s="1"/>
  <c r="AC72" i="47" s="1"/>
  <c r="V72" i="47" a="1"/>
  <c r="V72" i="47" s="1"/>
  <c r="AL72" i="47" s="1"/>
  <c r="K72" i="47"/>
  <c r="W71" i="47" a="1"/>
  <c r="W71" i="47" s="1"/>
  <c r="AC71" i="47" s="1"/>
  <c r="V71" i="47" a="1"/>
  <c r="V71" i="47" s="1"/>
  <c r="AL71" i="47" s="1"/>
  <c r="K71" i="47"/>
  <c r="W70" i="47" a="1"/>
  <c r="W70" i="47" s="1"/>
  <c r="AC70" i="47" s="1"/>
  <c r="V70" i="47" a="1"/>
  <c r="V70" i="47" s="1"/>
  <c r="AL70" i="47" s="1"/>
  <c r="K70" i="47"/>
  <c r="W69" i="47" a="1"/>
  <c r="W69" i="47" s="1"/>
  <c r="AC69" i="47" s="1"/>
  <c r="V69" i="47" a="1"/>
  <c r="V69" i="47" s="1"/>
  <c r="AL69" i="47" s="1"/>
  <c r="K69" i="47"/>
  <c r="W68" i="47" a="1"/>
  <c r="W68" i="47" s="1"/>
  <c r="AC68" i="47" s="1"/>
  <c r="V68" i="47" a="1"/>
  <c r="V68" i="47" s="1"/>
  <c r="AL68" i="47" s="1"/>
  <c r="K68" i="47"/>
  <c r="W67" i="47" a="1"/>
  <c r="W67" i="47" s="1"/>
  <c r="AC67" i="47" s="1"/>
  <c r="V67" i="47" a="1"/>
  <c r="V67" i="47" s="1"/>
  <c r="AL67" i="47" s="1"/>
  <c r="K67" i="47"/>
  <c r="W66" i="47" a="1"/>
  <c r="W66" i="47" s="1"/>
  <c r="AC66" i="47" s="1"/>
  <c r="V66" i="47" a="1"/>
  <c r="V66" i="47" s="1"/>
  <c r="AL66" i="47" s="1"/>
  <c r="K66" i="47"/>
  <c r="W65" i="47" a="1"/>
  <c r="W65" i="47" s="1"/>
  <c r="AC65" i="47" s="1"/>
  <c r="V65" i="47" a="1"/>
  <c r="V65" i="47" s="1"/>
  <c r="AL65" i="47" s="1"/>
  <c r="K65" i="47"/>
  <c r="W64" i="47" a="1"/>
  <c r="W64" i="47" s="1"/>
  <c r="AC64" i="47" s="1"/>
  <c r="V64" i="47" a="1"/>
  <c r="V64" i="47" s="1"/>
  <c r="AL64" i="47" s="1"/>
  <c r="K64" i="47"/>
  <c r="W63" i="47" a="1"/>
  <c r="W63" i="47" s="1"/>
  <c r="AC63" i="47" s="1"/>
  <c r="V63" i="47" a="1"/>
  <c r="V63" i="47" s="1"/>
  <c r="AL63" i="47" s="1"/>
  <c r="K63" i="47"/>
  <c r="W62" i="47" a="1"/>
  <c r="W62" i="47" s="1"/>
  <c r="AC62" i="47" s="1"/>
  <c r="V62" i="47" a="1"/>
  <c r="V62" i="47" s="1"/>
  <c r="AL62" i="47" s="1"/>
  <c r="K62" i="47"/>
  <c r="W61" i="47" a="1"/>
  <c r="W61" i="47" s="1"/>
  <c r="AC61" i="47" s="1"/>
  <c r="V61" i="47" a="1"/>
  <c r="V61" i="47" s="1"/>
  <c r="AL61" i="47" s="1"/>
  <c r="K61" i="47"/>
  <c r="W60" i="47" a="1"/>
  <c r="W60" i="47" s="1"/>
  <c r="AC60" i="47" s="1"/>
  <c r="V60" i="47" a="1"/>
  <c r="V60" i="47" s="1"/>
  <c r="AL60" i="47" s="1"/>
  <c r="K60" i="47"/>
  <c r="W59" i="47" a="1"/>
  <c r="W59" i="47" s="1"/>
  <c r="AC59" i="47" s="1"/>
  <c r="V59" i="47" a="1"/>
  <c r="V59" i="47" s="1"/>
  <c r="AL59" i="47" s="1"/>
  <c r="K59" i="47"/>
  <c r="W58" i="47" a="1"/>
  <c r="W58" i="47" s="1"/>
  <c r="AC58" i="47" s="1"/>
  <c r="V58" i="47" a="1"/>
  <c r="V58" i="47" s="1"/>
  <c r="AL58" i="47" s="1"/>
  <c r="K58" i="47"/>
  <c r="W57" i="47" a="1"/>
  <c r="W57" i="47" s="1"/>
  <c r="AC57" i="47" s="1"/>
  <c r="V57" i="47" a="1"/>
  <c r="V57" i="47" s="1"/>
  <c r="AL57" i="47" s="1"/>
  <c r="K57" i="47"/>
  <c r="W56" i="47" a="1"/>
  <c r="W56" i="47" s="1"/>
  <c r="AC56" i="47" s="1"/>
  <c r="V56" i="47" a="1"/>
  <c r="V56" i="47" s="1"/>
  <c r="AL56" i="47" s="1"/>
  <c r="K56" i="47"/>
  <c r="W55" i="47" a="1"/>
  <c r="W55" i="47" s="1"/>
  <c r="AC55" i="47" s="1"/>
  <c r="V55" i="47" a="1"/>
  <c r="V55" i="47" s="1"/>
  <c r="AL55" i="47" s="1"/>
  <c r="K55" i="47"/>
  <c r="W54" i="47" a="1"/>
  <c r="W54" i="47" s="1"/>
  <c r="AC54" i="47" s="1"/>
  <c r="V54" i="47" a="1"/>
  <c r="V54" i="47" s="1"/>
  <c r="AL54" i="47" s="1"/>
  <c r="K54" i="47"/>
  <c r="W53" i="47" a="1"/>
  <c r="W53" i="47" s="1"/>
  <c r="AC53" i="47" s="1"/>
  <c r="V53" i="47" a="1"/>
  <c r="V53" i="47" s="1"/>
  <c r="AL53" i="47" s="1"/>
  <c r="K53" i="47"/>
  <c r="W52" i="47" a="1"/>
  <c r="W52" i="47" s="1"/>
  <c r="AC52" i="47" s="1"/>
  <c r="V52" i="47" a="1"/>
  <c r="V52" i="47" s="1"/>
  <c r="AL52" i="47" s="1"/>
  <c r="K52" i="47"/>
  <c r="W51" i="47" a="1"/>
  <c r="W51" i="47" s="1"/>
  <c r="AC51" i="47" s="1"/>
  <c r="V51" i="47" a="1"/>
  <c r="V51" i="47" s="1"/>
  <c r="AL51" i="47" s="1"/>
  <c r="K51" i="47"/>
  <c r="W50" i="47" a="1"/>
  <c r="W50" i="47" s="1"/>
  <c r="AC50" i="47" s="1"/>
  <c r="V50" i="47" a="1"/>
  <c r="V50" i="47" s="1"/>
  <c r="AL50" i="47" s="1"/>
  <c r="K50" i="47"/>
  <c r="W49" i="47" a="1"/>
  <c r="W49" i="47" s="1"/>
  <c r="AC49" i="47" s="1"/>
  <c r="V49" i="47" a="1"/>
  <c r="V49" i="47" s="1"/>
  <c r="AL49" i="47" s="1"/>
  <c r="K49" i="47"/>
  <c r="W48" i="47" a="1"/>
  <c r="W48" i="47" s="1"/>
  <c r="AC48" i="47" s="1"/>
  <c r="V48" i="47" a="1"/>
  <c r="V48" i="47" s="1"/>
  <c r="AL48" i="47" s="1"/>
  <c r="K48" i="47"/>
  <c r="W47" i="47" a="1"/>
  <c r="W47" i="47" s="1"/>
  <c r="AC47" i="47" s="1"/>
  <c r="V47" i="47" a="1"/>
  <c r="V47" i="47" s="1"/>
  <c r="AL47" i="47" s="1"/>
  <c r="K47" i="47"/>
  <c r="W46" i="47" a="1"/>
  <c r="W46" i="47" s="1"/>
  <c r="AC46" i="47" s="1"/>
  <c r="V46" i="47" a="1"/>
  <c r="V46" i="47" s="1"/>
  <c r="AL46" i="47" s="1"/>
  <c r="K46" i="47"/>
  <c r="W45" i="47" a="1"/>
  <c r="W45" i="47" s="1"/>
  <c r="AC45" i="47" s="1"/>
  <c r="V45" i="47" a="1"/>
  <c r="V45" i="47" s="1"/>
  <c r="AL45" i="47" s="1"/>
  <c r="K45" i="47"/>
  <c r="W44" i="47" a="1"/>
  <c r="W44" i="47" s="1"/>
  <c r="AC44" i="47" s="1"/>
  <c r="V44" i="47" a="1"/>
  <c r="V44" i="47" s="1"/>
  <c r="AL44" i="47" s="1"/>
  <c r="K44" i="47"/>
  <c r="W43" i="47" a="1"/>
  <c r="W43" i="47" s="1"/>
  <c r="AC43" i="47" s="1"/>
  <c r="V43" i="47" a="1"/>
  <c r="V43" i="47" s="1"/>
  <c r="AL43" i="47" s="1"/>
  <c r="K43" i="47"/>
  <c r="W42" i="47" a="1"/>
  <c r="W42" i="47" s="1"/>
  <c r="AC42" i="47" s="1"/>
  <c r="V42" i="47" a="1"/>
  <c r="V42" i="47" s="1"/>
  <c r="AL42" i="47" s="1"/>
  <c r="K42" i="47"/>
  <c r="W41" i="47" a="1"/>
  <c r="W41" i="47" s="1"/>
  <c r="AC41" i="47" s="1"/>
  <c r="V41" i="47" a="1"/>
  <c r="V41" i="47" s="1"/>
  <c r="AL41" i="47" s="1"/>
  <c r="K41" i="47"/>
  <c r="W40" i="47" a="1"/>
  <c r="W40" i="47" s="1"/>
  <c r="AC40" i="47" s="1"/>
  <c r="V40" i="47" a="1"/>
  <c r="V40" i="47" s="1"/>
  <c r="AL40" i="47" s="1"/>
  <c r="K40" i="47"/>
  <c r="W39" i="47" a="1"/>
  <c r="W39" i="47" s="1"/>
  <c r="AC39" i="47" s="1"/>
  <c r="V39" i="47" a="1"/>
  <c r="V39" i="47" s="1"/>
  <c r="AL39" i="47" s="1"/>
  <c r="K39" i="47"/>
  <c r="W38" i="47" a="1"/>
  <c r="W38" i="47" s="1"/>
  <c r="AC38" i="47" s="1"/>
  <c r="V38" i="47" a="1"/>
  <c r="V38" i="47" s="1"/>
  <c r="AL38" i="47" s="1"/>
  <c r="K38" i="47"/>
  <c r="W37" i="47" a="1"/>
  <c r="W37" i="47" s="1"/>
  <c r="AC37" i="47" s="1"/>
  <c r="V37" i="47" a="1"/>
  <c r="V37" i="47" s="1"/>
  <c r="AL37" i="47" s="1"/>
  <c r="K37" i="47"/>
  <c r="W36" i="47" a="1"/>
  <c r="W36" i="47" s="1"/>
  <c r="AC36" i="47" s="1"/>
  <c r="V36" i="47" a="1"/>
  <c r="V36" i="47" s="1"/>
  <c r="AL36" i="47" s="1"/>
  <c r="K36" i="47"/>
  <c r="W35" i="47" a="1"/>
  <c r="W35" i="47" s="1"/>
  <c r="AC35" i="47" s="1"/>
  <c r="V35" i="47" a="1"/>
  <c r="V35" i="47" s="1"/>
  <c r="AL35" i="47" s="1"/>
  <c r="K35" i="47"/>
  <c r="W34" i="47" a="1"/>
  <c r="W34" i="47" s="1"/>
  <c r="AC34" i="47" s="1"/>
  <c r="V34" i="47" a="1"/>
  <c r="V34" i="47" s="1"/>
  <c r="AL34" i="47" s="1"/>
  <c r="K34" i="47"/>
  <c r="W33" i="47" a="1"/>
  <c r="W33" i="47" s="1"/>
  <c r="AC33" i="47" s="1"/>
  <c r="V33" i="47" a="1"/>
  <c r="V33" i="47" s="1"/>
  <c r="AL33" i="47" s="1"/>
  <c r="K33" i="47"/>
  <c r="W32" i="47" a="1"/>
  <c r="W32" i="47" s="1"/>
  <c r="AC32" i="47" s="1"/>
  <c r="V32" i="47" a="1"/>
  <c r="V32" i="47" s="1"/>
  <c r="AL32" i="47" s="1"/>
  <c r="K32" i="47"/>
  <c r="W31" i="47" a="1"/>
  <c r="W31" i="47" s="1"/>
  <c r="AC31" i="47" s="1"/>
  <c r="V31" i="47" a="1"/>
  <c r="V31" i="47" s="1"/>
  <c r="AL31" i="47" s="1"/>
  <c r="K31" i="47"/>
  <c r="W30" i="47" a="1"/>
  <c r="W30" i="47" s="1"/>
  <c r="AC30" i="47" s="1"/>
  <c r="V30" i="47" a="1"/>
  <c r="V30" i="47" s="1"/>
  <c r="AL30" i="47" s="1"/>
  <c r="K30" i="47"/>
  <c r="W29" i="47" a="1"/>
  <c r="W29" i="47" s="1"/>
  <c r="AC29" i="47" s="1"/>
  <c r="V29" i="47" a="1"/>
  <c r="V29" i="47" s="1"/>
  <c r="AL29" i="47" s="1"/>
  <c r="K29" i="47"/>
  <c r="W28" i="47" a="1"/>
  <c r="W28" i="47" s="1"/>
  <c r="AC28" i="47" s="1"/>
  <c r="V28" i="47" a="1"/>
  <c r="V28" i="47" s="1"/>
  <c r="AL28" i="47" s="1"/>
  <c r="K28" i="47"/>
  <c r="W27" i="47" a="1"/>
  <c r="W27" i="47" s="1"/>
  <c r="AC27" i="47" s="1"/>
  <c r="V27" i="47" a="1"/>
  <c r="V27" i="47" s="1"/>
  <c r="AL27" i="47" s="1"/>
  <c r="K27" i="47"/>
  <c r="W26" i="47" a="1"/>
  <c r="W26" i="47" s="1"/>
  <c r="AC26" i="47" s="1"/>
  <c r="V26" i="47" a="1"/>
  <c r="V26" i="47" s="1"/>
  <c r="AL26" i="47" s="1"/>
  <c r="K26" i="47"/>
  <c r="W25" i="47" a="1"/>
  <c r="W25" i="47" s="1"/>
  <c r="AC25" i="47" s="1"/>
  <c r="V25" i="47" a="1"/>
  <c r="V25" i="47" s="1"/>
  <c r="AL25" i="47" s="1"/>
  <c r="K25" i="47"/>
  <c r="W24" i="47" a="1"/>
  <c r="W24" i="47" s="1"/>
  <c r="AC24" i="47" s="1"/>
  <c r="V24" i="47" a="1"/>
  <c r="V24" i="47" s="1"/>
  <c r="AL24" i="47" s="1"/>
  <c r="K24" i="47"/>
  <c r="W23" i="47" a="1"/>
  <c r="W23" i="47" s="1"/>
  <c r="AC23" i="47" s="1"/>
  <c r="V23" i="47" a="1"/>
  <c r="V23" i="47" s="1"/>
  <c r="AL23" i="47" s="1"/>
  <c r="K23" i="47"/>
  <c r="W22" i="47" a="1"/>
  <c r="W22" i="47" s="1"/>
  <c r="AC22" i="47" s="1"/>
  <c r="V22" i="47" a="1"/>
  <c r="V22" i="47" s="1"/>
  <c r="AL22" i="47" s="1"/>
  <c r="K22" i="47"/>
  <c r="W21" i="47" a="1"/>
  <c r="W21" i="47" s="1"/>
  <c r="AC21" i="47" s="1"/>
  <c r="V21" i="47" a="1"/>
  <c r="V21" i="47" s="1"/>
  <c r="AL21" i="47" s="1"/>
  <c r="K21" i="47"/>
  <c r="K20" i="47"/>
  <c r="W19" i="47" a="1"/>
  <c r="W19" i="47" s="1"/>
  <c r="AC19" i="47" s="1"/>
  <c r="V19" i="47" a="1"/>
  <c r="V19" i="47" s="1"/>
  <c r="AL19" i="47" s="1"/>
  <c r="K19" i="47"/>
  <c r="K18" i="47"/>
  <c r="K17" i="47"/>
  <c r="K16" i="47"/>
  <c r="K15" i="47"/>
  <c r="K14" i="47"/>
  <c r="K13" i="47"/>
  <c r="K12" i="47"/>
  <c r="AR3" i="47"/>
  <c r="W20" i="47" a="1"/>
  <c r="V20" i="47" a="1"/>
  <c r="W18" i="47" a="1"/>
  <c r="V18" i="47" a="1"/>
  <c r="W17" i="47" a="1"/>
  <c r="V17" i="47" a="1"/>
  <c r="W16" i="47" a="1"/>
  <c r="V16" i="47" a="1"/>
  <c r="W15" i="47" a="1"/>
  <c r="V15" i="47" a="1"/>
  <c r="W14" i="47" a="1"/>
  <c r="V14" i="47" a="1"/>
  <c r="W13" i="47" a="1"/>
  <c r="V13" i="47" a="1"/>
  <c r="V12" i="47" a="1"/>
  <c r="W12" i="47" a="1"/>
  <c r="V12" i="47" l="1"/>
  <c r="AL12" i="47" s="1"/>
  <c r="W12" i="47"/>
  <c r="AC12" i="47" s="1"/>
  <c r="V13" i="47"/>
  <c r="AL13" i="47" s="1"/>
  <c r="W13" i="47"/>
  <c r="AC13" i="47" s="1"/>
  <c r="V14" i="47"/>
  <c r="AL14" i="47" s="1"/>
  <c r="W14" i="47"/>
  <c r="AC14" i="47" s="1"/>
  <c r="V15" i="47"/>
  <c r="AL15" i="47" s="1"/>
  <c r="W15" i="47"/>
  <c r="AC15" i="47" s="1"/>
  <c r="V16" i="47"/>
  <c r="AL16" i="47" s="1"/>
  <c r="W16" i="47"/>
  <c r="AC16" i="47" s="1"/>
  <c r="V17" i="47"/>
  <c r="AL17" i="47" s="1"/>
  <c r="W17" i="47"/>
  <c r="AC17" i="47" s="1"/>
  <c r="V18" i="47"/>
  <c r="AL18" i="47" s="1"/>
  <c r="W18" i="47"/>
  <c r="AC18" i="47" s="1"/>
  <c r="V20" i="47"/>
  <c r="AL20" i="47" s="1"/>
  <c r="W20" i="47"/>
  <c r="AC20" i="47" s="1"/>
  <c r="M38" i="18" a="1"/>
  <c r="M38" i="18" s="1"/>
  <c r="D4" i="13" l="1"/>
  <c r="D3" i="13"/>
  <c r="V10" i="47" a="1"/>
  <c r="W10" i="47" a="1"/>
  <c r="W10" i="47" l="1"/>
  <c r="AC10" i="47" s="1"/>
  <c r="V10" i="47"/>
  <c r="AL10" i="47" s="1"/>
  <c r="E17" i="16"/>
  <c r="E16" i="16"/>
  <c r="E15" i="16"/>
  <c r="E14" i="16"/>
  <c r="E13" i="16"/>
  <c r="E12" i="16"/>
  <c r="E11" i="16"/>
  <c r="E10" i="16"/>
  <c r="E9" i="16"/>
  <c r="E8" i="16"/>
  <c r="H67" i="47" a="1"/>
  <c r="H94" i="47" a="1"/>
  <c r="H101" i="47" a="1"/>
  <c r="H102" i="47" a="1"/>
  <c r="H100" i="47" a="1"/>
  <c r="H71" i="47" a="1"/>
  <c r="H65" i="47" a="1"/>
  <c r="H96" i="47" a="1"/>
  <c r="H84" i="47" a="1"/>
  <c r="H98" i="47" a="1"/>
  <c r="H103" i="47" a="1"/>
  <c r="H92" i="47" a="1"/>
  <c r="H87" i="47" a="1"/>
  <c r="H77" i="47" a="1"/>
  <c r="H82" i="47" a="1"/>
  <c r="H95" i="47" a="1"/>
  <c r="H66" i="47" a="1"/>
  <c r="H106" i="47" a="1"/>
  <c r="H73" i="47" a="1"/>
  <c r="H72" i="47" a="1"/>
  <c r="H64" i="47" a="1"/>
  <c r="H99" i="47" a="1"/>
  <c r="H91" i="47" a="1"/>
  <c r="H85" i="47" a="1"/>
  <c r="H62" i="47" a="1"/>
  <c r="H70" i="47" a="1"/>
  <c r="H86" i="47" a="1"/>
  <c r="H76" i="47" a="1"/>
  <c r="H83" i="47" a="1"/>
  <c r="H80" i="47" a="1"/>
  <c r="H90" i="47" a="1"/>
  <c r="H89" i="47" a="1"/>
  <c r="H61" i="47" a="1"/>
  <c r="H79" i="47" a="1"/>
  <c r="H88" i="47" a="1"/>
  <c r="H68" i="47" a="1"/>
  <c r="H74" i="47" a="1"/>
  <c r="H104" i="47" a="1"/>
  <c r="H78" i="47" a="1"/>
  <c r="H69" i="47" a="1"/>
  <c r="H81" i="47" a="1"/>
  <c r="H75" i="47" a="1"/>
  <c r="H97" i="47" a="1"/>
  <c r="H105" i="47" a="1"/>
  <c r="H63" i="47" a="1"/>
  <c r="H93" i="47" a="1"/>
  <c r="G17" i="16" l="1"/>
  <c r="I16" i="16"/>
  <c r="F16" i="16"/>
  <c r="G15" i="16"/>
  <c r="I14" i="16"/>
  <c r="F14" i="16"/>
  <c r="G13" i="16"/>
  <c r="I12" i="16"/>
  <c r="F12" i="16"/>
  <c r="G11" i="16"/>
  <c r="I10" i="16"/>
  <c r="F10" i="16"/>
  <c r="G9" i="16"/>
  <c r="I8" i="16"/>
  <c r="I17" i="16"/>
  <c r="F17" i="16"/>
  <c r="H17" i="16" s="1"/>
  <c r="G16" i="16"/>
  <c r="I15" i="16"/>
  <c r="F15" i="16"/>
  <c r="H15" i="16" s="1"/>
  <c r="G14" i="16"/>
  <c r="I13" i="16"/>
  <c r="F13" i="16"/>
  <c r="G12" i="16"/>
  <c r="I11" i="16"/>
  <c r="F11" i="16"/>
  <c r="H11" i="16" s="1"/>
  <c r="G10" i="16"/>
  <c r="I9" i="16"/>
  <c r="F9" i="16"/>
  <c r="H9" i="16" s="1"/>
  <c r="H99" i="47"/>
  <c r="Z99" i="47" s="1"/>
  <c r="H100" i="47"/>
  <c r="Z100" i="47" s="1"/>
  <c r="H98" i="47"/>
  <c r="Z98" i="47" s="1"/>
  <c r="H92" i="47"/>
  <c r="Z92" i="47" s="1"/>
  <c r="H102" i="47"/>
  <c r="Z102" i="47" s="1"/>
  <c r="H68" i="47"/>
  <c r="Z68" i="47" s="1"/>
  <c r="H62" i="47"/>
  <c r="Z62" i="47" s="1"/>
  <c r="H82" i="47"/>
  <c r="Z82" i="47" s="1"/>
  <c r="H61" i="47"/>
  <c r="Z61" i="47" s="1"/>
  <c r="H93" i="47"/>
  <c r="Z93" i="47" s="1"/>
  <c r="H69" i="47"/>
  <c r="Z69" i="47" s="1"/>
  <c r="H104" i="47"/>
  <c r="Z104" i="47" s="1"/>
  <c r="H87" i="47"/>
  <c r="Z87" i="47" s="1"/>
  <c r="H81" i="47"/>
  <c r="Z81" i="47" s="1"/>
  <c r="H79" i="47"/>
  <c r="Z79" i="47" s="1"/>
  <c r="H63" i="47"/>
  <c r="Z63" i="47" s="1"/>
  <c r="H83" i="47"/>
  <c r="Z83" i="47" s="1"/>
  <c r="H72" i="47"/>
  <c r="Z72" i="47" s="1"/>
  <c r="H88" i="47"/>
  <c r="Z88" i="47" s="1"/>
  <c r="H94" i="47"/>
  <c r="Z94" i="47" s="1"/>
  <c r="H95" i="47"/>
  <c r="Z95" i="47" s="1"/>
  <c r="H66" i="47"/>
  <c r="Z66" i="47" s="1"/>
  <c r="H73" i="47"/>
  <c r="Z73" i="47" s="1"/>
  <c r="H65" i="47"/>
  <c r="Z65" i="47" s="1"/>
  <c r="H106" i="47"/>
  <c r="Z106" i="47" s="1"/>
  <c r="H71" i="47"/>
  <c r="Z71" i="47" s="1"/>
  <c r="H90" i="47"/>
  <c r="Z90" i="47" s="1"/>
  <c r="H103" i="47"/>
  <c r="Z103" i="47" s="1"/>
  <c r="H74" i="47"/>
  <c r="Z74" i="47" s="1"/>
  <c r="H89" i="47"/>
  <c r="Z89" i="47" s="1"/>
  <c r="H75" i="47"/>
  <c r="Z75" i="47" s="1"/>
  <c r="H64" i="47"/>
  <c r="Z64" i="47" s="1"/>
  <c r="H78" i="47"/>
  <c r="Z78" i="47" s="1"/>
  <c r="H70" i="47"/>
  <c r="Z70" i="47" s="1"/>
  <c r="H105" i="47"/>
  <c r="Z105" i="47" s="1"/>
  <c r="H80" i="47"/>
  <c r="Z80" i="47" s="1"/>
  <c r="H96" i="47"/>
  <c r="Z96" i="47" s="1"/>
  <c r="H91" i="47"/>
  <c r="Z91" i="47" s="1"/>
  <c r="H85" i="47"/>
  <c r="Z85" i="47" s="1"/>
  <c r="H101" i="47"/>
  <c r="Z101" i="47" s="1"/>
  <c r="H67" i="47"/>
  <c r="Z67" i="47" s="1"/>
  <c r="H86" i="47"/>
  <c r="Z86" i="47" s="1"/>
  <c r="H84" i="47"/>
  <c r="Z84" i="47" s="1"/>
  <c r="H76" i="47"/>
  <c r="Z76" i="47" s="1"/>
  <c r="H97" i="47"/>
  <c r="Z97" i="47" s="1"/>
  <c r="H77" i="47"/>
  <c r="Z77" i="47" s="1"/>
  <c r="D4" i="14"/>
  <c r="D3" i="14"/>
  <c r="I4" i="4"/>
  <c r="I3" i="4"/>
  <c r="C4" i="16"/>
  <c r="C3" i="16"/>
  <c r="W11" i="47" a="1"/>
  <c r="V11" i="47" a="1"/>
  <c r="H13" i="16" l="1"/>
  <c r="H12" i="16"/>
  <c r="H16" i="16"/>
  <c r="H10" i="16"/>
  <c r="H14" i="16"/>
  <c r="V11" i="47"/>
  <c r="AL11" i="47" s="1"/>
  <c r="W11" i="47"/>
  <c r="AC11" i="47" s="1"/>
  <c r="C4" i="15"/>
  <c r="C3" i="15"/>
  <c r="L36" i="18" l="1"/>
  <c r="AP106" i="47" l="1"/>
  <c r="AP95" i="47"/>
  <c r="X68" i="47" a="1"/>
  <c r="X68" i="47" s="1"/>
  <c r="AN68" i="47" s="1"/>
  <c r="Y77" i="47" a="1"/>
  <c r="Y77" i="47" s="1"/>
  <c r="Y86" i="47" a="1"/>
  <c r="Y86" i="47" s="1"/>
  <c r="X90" i="47" a="1"/>
  <c r="X90" i="47" s="1"/>
  <c r="AN90" i="47" s="1"/>
  <c r="X73" i="47" a="1"/>
  <c r="X73" i="47" s="1"/>
  <c r="AN73" i="47" s="1"/>
  <c r="X94" i="47" a="1"/>
  <c r="X94" i="47" s="1"/>
  <c r="AN94" i="47" s="1"/>
  <c r="AP78" i="47"/>
  <c r="Y62" i="47" a="1"/>
  <c r="Y62" i="47" s="1"/>
  <c r="X61" i="47" a="1"/>
  <c r="X61" i="47" s="1"/>
  <c r="AN61" i="47" s="1"/>
  <c r="X63" i="47" a="1"/>
  <c r="X63" i="47" s="1"/>
  <c r="AN63" i="47" s="1"/>
  <c r="AP105" i="47"/>
  <c r="Y81" i="47" a="1"/>
  <c r="Y81" i="47" s="1"/>
  <c r="Y66" i="47" a="1"/>
  <c r="Y66" i="47" s="1"/>
  <c r="X87" i="47" a="1"/>
  <c r="X87" i="47" s="1"/>
  <c r="AN87" i="47" s="1"/>
  <c r="Y105" i="47" a="1"/>
  <c r="Y105" i="47" s="1"/>
  <c r="Y98" i="47" a="1"/>
  <c r="Y98" i="47" s="1"/>
  <c r="AP98" i="47"/>
  <c r="X76" i="47" a="1"/>
  <c r="X76" i="47" s="1"/>
  <c r="AN76" i="47" s="1"/>
  <c r="AP102" i="47"/>
  <c r="Y102" i="47" a="1"/>
  <c r="Y102" i="47" s="1"/>
  <c r="Y90" i="47" a="1"/>
  <c r="Y90" i="47" s="1"/>
  <c r="AP86" i="47"/>
  <c r="AP96" i="47"/>
  <c r="X88" i="47" a="1"/>
  <c r="X88" i="47" s="1"/>
  <c r="AN88" i="47" s="1"/>
  <c r="X72" i="47" a="1"/>
  <c r="X72" i="47" s="1"/>
  <c r="AN72" i="47" s="1"/>
  <c r="Y96" i="47" a="1"/>
  <c r="Y96" i="47" s="1"/>
  <c r="X101" i="47" a="1"/>
  <c r="X101" i="47" s="1"/>
  <c r="AN101" i="47" s="1"/>
  <c r="AP101" i="47"/>
  <c r="Y101" i="47" a="1"/>
  <c r="Y101" i="47" s="1"/>
  <c r="AP63" i="47"/>
  <c r="AP62" i="47"/>
  <c r="Y78" i="47" a="1"/>
  <c r="Y78" i="47" s="1"/>
  <c r="X66" i="47" a="1"/>
  <c r="X66" i="47" s="1"/>
  <c r="AN66" i="47" s="1"/>
  <c r="AP104" i="47"/>
  <c r="X69" i="47" a="1"/>
  <c r="X69" i="47" s="1"/>
  <c r="AN69" i="47" s="1"/>
  <c r="AP70" i="47"/>
  <c r="X70" i="47" a="1"/>
  <c r="X70" i="47" s="1"/>
  <c r="AN70" i="47" s="1"/>
  <c r="Y70" i="47" a="1"/>
  <c r="Y70" i="47" s="1"/>
  <c r="Y94" i="47" a="1"/>
  <c r="Y94" i="47" s="1"/>
  <c r="AP73" i="47"/>
  <c r="X102" i="47" a="1"/>
  <c r="X102" i="47" s="1"/>
  <c r="AN102" i="47" s="1"/>
  <c r="AP68" i="47"/>
  <c r="X95" i="47" a="1"/>
  <c r="X95" i="47" s="1"/>
  <c r="AN95" i="47" s="1"/>
  <c r="Y106" i="47" a="1"/>
  <c r="Y106" i="47" s="1"/>
  <c r="AP72" i="47"/>
  <c r="X96" i="47" a="1"/>
  <c r="X96" i="47" s="1"/>
  <c r="AN96" i="47" s="1"/>
  <c r="AP90" i="47"/>
  <c r="AP69" i="47"/>
  <c r="X106" i="47" a="1"/>
  <c r="X106" i="47" s="1"/>
  <c r="AN106" i="47" s="1"/>
  <c r="Y95" i="47" a="1"/>
  <c r="Y95" i="47" s="1"/>
  <c r="X71" i="47" a="1"/>
  <c r="X71" i="47" s="1"/>
  <c r="AN71" i="47" s="1"/>
  <c r="X67" i="47" a="1"/>
  <c r="X67" i="47" s="1"/>
  <c r="AN67" i="47" s="1"/>
  <c r="X105" i="47" a="1"/>
  <c r="X105" i="47" s="1"/>
  <c r="AN105" i="47" s="1"/>
  <c r="X65" i="47" a="1"/>
  <c r="X65" i="47" s="1"/>
  <c r="AN65" i="47" s="1"/>
  <c r="Y6" i="33"/>
  <c r="Y7" i="33"/>
  <c r="Y8"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115" i="33"/>
  <c r="Y116" i="33"/>
  <c r="Y117" i="33"/>
  <c r="Y118" i="33"/>
  <c r="Y119" i="33"/>
  <c r="Y120" i="33"/>
  <c r="Y121" i="33"/>
  <c r="Y122" i="33"/>
  <c r="Y123" i="33"/>
  <c r="Y124" i="33"/>
  <c r="Y125" i="33"/>
  <c r="Y126" i="33"/>
  <c r="Y127" i="33"/>
  <c r="Y128" i="33"/>
  <c r="Y129" i="33"/>
  <c r="Y130" i="33"/>
  <c r="Y131" i="33"/>
  <c r="Y132" i="33"/>
  <c r="Y133" i="33"/>
  <c r="Y134" i="33"/>
  <c r="Y135" i="33"/>
  <c r="Y136" i="33"/>
  <c r="Y137" i="33"/>
  <c r="Y138" i="33"/>
  <c r="Y139" i="33"/>
  <c r="Y140" i="33"/>
  <c r="Y141" i="33"/>
  <c r="Y142" i="33"/>
  <c r="Y143" i="33"/>
  <c r="Y144" i="33"/>
  <c r="Y145" i="33"/>
  <c r="Y146" i="33"/>
  <c r="Y147" i="33"/>
  <c r="Y148" i="33"/>
  <c r="Y149" i="33"/>
  <c r="Y150"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Y174" i="33"/>
  <c r="Y175" i="33"/>
  <c r="Y176" i="33"/>
  <c r="Y177" i="33"/>
  <c r="Y178" i="33"/>
  <c r="Y179" i="33"/>
  <c r="Y180" i="33"/>
  <c r="Y181" i="33"/>
  <c r="Y182" i="33"/>
  <c r="Y183" i="33"/>
  <c r="Y184" i="33"/>
  <c r="Y185" i="33"/>
  <c r="Y186" i="33"/>
  <c r="Y187" i="33"/>
  <c r="Y188" i="33"/>
  <c r="Y189" i="33"/>
  <c r="Y190" i="33"/>
  <c r="Y191" i="33"/>
  <c r="Y192" i="33"/>
  <c r="Y193" i="33"/>
  <c r="Y194" i="33"/>
  <c r="Y195" i="33"/>
  <c r="Y196" i="33"/>
  <c r="Y197" i="33"/>
  <c r="Y198" i="33"/>
  <c r="Y199" i="33"/>
  <c r="Y200" i="33"/>
  <c r="Y201" i="33"/>
  <c r="Y202" i="33"/>
  <c r="Y203" i="33"/>
  <c r="Y204" i="33"/>
  <c r="Y205" i="33"/>
  <c r="Y206" i="33"/>
  <c r="Y207" i="33"/>
  <c r="Y208" i="33"/>
  <c r="Y209" i="33"/>
  <c r="Y210" i="33"/>
  <c r="Y211" i="33"/>
  <c r="Y212" i="33"/>
  <c r="Y213" i="33"/>
  <c r="Y214" i="33"/>
  <c r="Y215" i="33"/>
  <c r="Y216" i="33"/>
  <c r="Y217" i="33"/>
  <c r="Y218" i="33"/>
  <c r="Y219" i="33"/>
  <c r="Y220" i="33"/>
  <c r="Y221" i="33"/>
  <c r="Y222" i="33"/>
  <c r="Y223" i="33"/>
  <c r="Y224" i="33"/>
  <c r="Y225" i="33"/>
  <c r="Y226" i="33"/>
  <c r="Y227" i="33"/>
  <c r="Y228" i="33"/>
  <c r="Y229" i="33"/>
  <c r="Y230" i="33"/>
  <c r="Y231" i="33"/>
  <c r="Y232" i="33"/>
  <c r="Y233" i="33"/>
  <c r="Y234" i="33"/>
  <c r="Y235" i="33"/>
  <c r="Y236" i="33"/>
  <c r="Y237" i="33"/>
  <c r="Y238" i="33"/>
  <c r="Y239" i="33"/>
  <c r="Y240" i="33"/>
  <c r="Y241" i="33"/>
  <c r="Y242" i="33"/>
  <c r="Y243" i="33"/>
  <c r="Y244" i="33"/>
  <c r="Y245" i="33"/>
  <c r="Y246" i="33"/>
  <c r="Y247" i="33"/>
  <c r="Y248" i="33"/>
  <c r="Y249" i="33"/>
  <c r="Y250" i="33"/>
  <c r="Y251" i="33"/>
  <c r="Y252" i="33"/>
  <c r="Y253" i="33"/>
  <c r="Y254" i="33"/>
  <c r="Y255" i="33"/>
  <c r="Y256" i="33"/>
  <c r="Y257" i="33"/>
  <c r="Y258" i="33"/>
  <c r="Y259" i="33"/>
  <c r="Y260" i="33"/>
  <c r="Y261" i="33"/>
  <c r="Y262" i="33"/>
  <c r="Y263" i="33"/>
  <c r="Y264" i="33"/>
  <c r="Y265" i="33"/>
  <c r="Y266" i="33"/>
  <c r="Y267" i="33"/>
  <c r="Y268" i="33"/>
  <c r="Y269" i="33"/>
  <c r="Y270" i="33"/>
  <c r="Y271" i="33"/>
  <c r="Y272" i="33"/>
  <c r="Y273" i="33"/>
  <c r="Y274" i="33"/>
  <c r="Y275" i="33"/>
  <c r="Y276" i="33"/>
  <c r="Y277" i="33"/>
  <c r="Y278" i="33"/>
  <c r="Y279" i="33"/>
  <c r="Y280" i="33"/>
  <c r="Y281" i="33"/>
  <c r="Y282" i="33"/>
  <c r="Y283" i="33"/>
  <c r="Y284" i="33"/>
  <c r="Y285" i="33"/>
  <c r="Y286" i="33"/>
  <c r="Y287" i="33"/>
  <c r="Y288" i="33"/>
  <c r="Y289" i="33"/>
  <c r="Y290" i="33"/>
  <c r="Y291" i="33"/>
  <c r="Y292" i="33"/>
  <c r="Y293" i="33"/>
  <c r="Y294" i="33"/>
  <c r="Y295" i="33"/>
  <c r="Y296" i="33"/>
  <c r="Y297" i="33"/>
  <c r="Y298" i="33"/>
  <c r="Y299" i="33"/>
  <c r="Y300" i="33"/>
  <c r="Y301" i="33"/>
  <c r="Y302" i="33"/>
  <c r="Y303" i="33"/>
  <c r="Y304" i="33"/>
  <c r="Y305" i="33"/>
  <c r="Y306" i="33"/>
  <c r="Y307" i="33"/>
  <c r="Y308" i="33"/>
  <c r="Y309" i="33"/>
  <c r="Y310" i="33"/>
  <c r="Y311" i="33"/>
  <c r="Y312" i="33"/>
  <c r="Y313" i="33"/>
  <c r="Y314" i="33"/>
  <c r="Y315" i="33"/>
  <c r="Y316" i="33"/>
  <c r="Y317" i="33"/>
  <c r="Y318" i="33"/>
  <c r="Y319" i="33"/>
  <c r="Y320" i="33"/>
  <c r="Y321" i="33"/>
  <c r="Y322" i="33"/>
  <c r="Y323" i="33"/>
  <c r="Y324" i="33"/>
  <c r="Y325" i="33"/>
  <c r="Y326" i="33"/>
  <c r="Y327" i="33"/>
  <c r="Y328" i="33"/>
  <c r="Y329" i="33"/>
  <c r="Y330" i="33"/>
  <c r="Y331" i="33"/>
  <c r="Y332" i="33"/>
  <c r="Y333" i="33"/>
  <c r="Y334" i="33"/>
  <c r="Y335" i="33"/>
  <c r="Y336" i="33"/>
  <c r="Y337" i="33"/>
  <c r="Y338" i="33"/>
  <c r="Y339" i="33"/>
  <c r="Y340" i="33"/>
  <c r="Y341" i="33"/>
  <c r="Y342" i="33"/>
  <c r="Y343" i="33"/>
  <c r="Y344" i="33"/>
  <c r="Y345" i="33"/>
  <c r="Y346" i="33"/>
  <c r="Y347" i="33"/>
  <c r="Y348" i="33"/>
  <c r="Y349" i="33"/>
  <c r="Y350" i="33"/>
  <c r="Y351" i="33"/>
  <c r="Y352" i="33"/>
  <c r="Y353" i="33"/>
  <c r="Y354" i="33"/>
  <c r="Y355" i="33"/>
  <c r="Y356" i="33"/>
  <c r="Y357" i="33"/>
  <c r="Y358" i="33"/>
  <c r="Y359" i="33"/>
  <c r="Y360" i="33"/>
  <c r="Y361" i="33"/>
  <c r="Y362" i="33"/>
  <c r="Y363" i="33"/>
  <c r="Y364" i="33"/>
  <c r="Y365" i="33"/>
  <c r="Y366" i="33"/>
  <c r="Y367" i="33"/>
  <c r="Y368" i="33"/>
  <c r="Y369" i="33"/>
  <c r="Y370" i="33"/>
  <c r="Y371" i="33"/>
  <c r="Y372" i="33"/>
  <c r="Y373" i="33"/>
  <c r="Y374" i="33"/>
  <c r="Y375" i="33"/>
  <c r="Y376" i="33"/>
  <c r="Y377" i="33"/>
  <c r="Y378" i="33"/>
  <c r="Y379" i="33"/>
  <c r="Y380" i="33"/>
  <c r="Y381" i="33"/>
  <c r="Y382" i="33"/>
  <c r="Y383" i="33"/>
  <c r="Y384" i="33"/>
  <c r="Y385" i="33"/>
  <c r="Y386" i="33"/>
  <c r="Y387" i="33"/>
  <c r="Y388" i="33"/>
  <c r="Y389" i="33"/>
  <c r="Y390" i="33"/>
  <c r="Y391" i="33"/>
  <c r="Y392" i="33"/>
  <c r="Y393" i="33"/>
  <c r="Y394" i="33"/>
  <c r="Y395" i="33"/>
  <c r="Y396" i="33"/>
  <c r="Y397" i="33"/>
  <c r="Y398" i="33"/>
  <c r="Y399" i="33"/>
  <c r="Y400" i="33"/>
  <c r="Y401" i="33"/>
  <c r="Y402" i="33"/>
  <c r="Y403" i="33"/>
  <c r="Y404" i="33"/>
  <c r="Y405" i="33"/>
  <c r="Y406" i="33"/>
  <c r="Y407" i="33"/>
  <c r="Y408" i="33"/>
  <c r="Y409" i="33"/>
  <c r="Y410" i="33"/>
  <c r="Y411" i="33"/>
  <c r="Y412" i="33"/>
  <c r="Y413" i="33"/>
  <c r="Y414" i="33"/>
  <c r="Y415" i="33"/>
  <c r="Y416" i="33"/>
  <c r="Y417" i="33"/>
  <c r="Y418" i="33"/>
  <c r="Y419" i="33"/>
  <c r="Y420" i="33"/>
  <c r="Y421" i="33"/>
  <c r="Y422" i="33"/>
  <c r="Y423" i="33"/>
  <c r="Y424" i="33"/>
  <c r="Y425" i="33"/>
  <c r="Y426" i="33"/>
  <c r="Y427" i="33"/>
  <c r="Y428" i="33"/>
  <c r="Y429" i="33"/>
  <c r="Y430" i="33"/>
  <c r="Y431" i="33"/>
  <c r="Y432" i="33"/>
  <c r="Y433" i="33"/>
  <c r="Y434" i="33"/>
  <c r="Y435" i="33"/>
  <c r="Y436" i="33"/>
  <c r="Y437" i="33"/>
  <c r="Y438" i="33"/>
  <c r="Y439" i="33"/>
  <c r="Y440" i="33"/>
  <c r="Y441" i="33"/>
  <c r="Y442" i="33"/>
  <c r="Y443" i="33"/>
  <c r="Y444" i="33"/>
  <c r="Y445" i="33"/>
  <c r="Y446" i="33"/>
  <c r="Y447" i="33"/>
  <c r="Y448" i="33"/>
  <c r="Y449" i="33"/>
  <c r="Y450" i="33"/>
  <c r="Y451" i="33"/>
  <c r="Y452" i="33"/>
  <c r="Y453" i="33"/>
  <c r="Y454" i="33"/>
  <c r="Y455" i="33"/>
  <c r="Y456" i="33"/>
  <c r="Y457" i="33"/>
  <c r="Y458" i="33"/>
  <c r="Y459" i="33"/>
  <c r="Y460" i="33"/>
  <c r="Y461" i="33"/>
  <c r="Y462" i="33"/>
  <c r="Y463" i="33"/>
  <c r="Y464" i="33"/>
  <c r="Y465" i="33"/>
  <c r="Y466" i="33"/>
  <c r="Y467" i="33"/>
  <c r="Y468" i="33"/>
  <c r="Y469" i="33"/>
  <c r="Y470" i="33"/>
  <c r="Y471" i="33"/>
  <c r="Y472" i="33"/>
  <c r="Y473" i="33"/>
  <c r="Y474" i="33"/>
  <c r="Y475" i="33"/>
  <c r="Y476" i="33"/>
  <c r="Y477" i="33"/>
  <c r="Y478" i="33"/>
  <c r="Y479" i="33"/>
  <c r="Y480" i="33"/>
  <c r="Y481" i="33"/>
  <c r="Y482" i="33"/>
  <c r="Y483" i="33"/>
  <c r="Y484" i="33"/>
  <c r="Y485" i="33"/>
  <c r="Y486" i="33"/>
  <c r="Y487" i="33"/>
  <c r="Y488" i="33"/>
  <c r="Y489" i="33"/>
  <c r="Y490" i="33"/>
  <c r="Y491" i="33"/>
  <c r="Y492" i="33"/>
  <c r="Y493" i="33"/>
  <c r="Y494" i="33"/>
  <c r="Y495" i="33"/>
  <c r="Y496" i="33"/>
  <c r="Y497" i="33"/>
  <c r="Y498" i="33"/>
  <c r="Y499" i="33"/>
  <c r="Y500" i="33"/>
  <c r="Y501" i="33"/>
  <c r="Y502" i="33"/>
  <c r="Y503" i="33"/>
  <c r="Y504" i="33"/>
  <c r="Y505" i="33"/>
  <c r="Y506" i="33"/>
  <c r="Y507" i="33"/>
  <c r="Y508" i="33"/>
  <c r="Y509" i="33"/>
  <c r="Y510" i="33"/>
  <c r="Y511" i="33"/>
  <c r="Y512" i="33"/>
  <c r="Y513" i="33"/>
  <c r="Y514" i="33"/>
  <c r="Y515" i="33"/>
  <c r="Y516" i="33"/>
  <c r="Y517" i="33"/>
  <c r="Y518" i="33"/>
  <c r="Y519" i="33"/>
  <c r="Y520" i="33"/>
  <c r="Y521" i="33"/>
  <c r="Y522" i="33"/>
  <c r="Y523" i="33"/>
  <c r="Y524" i="33"/>
  <c r="Y525" i="33"/>
  <c r="Y526" i="33"/>
  <c r="Y527" i="33"/>
  <c r="Y528" i="33"/>
  <c r="Y529" i="33"/>
  <c r="Y530" i="33"/>
  <c r="Y531" i="33"/>
  <c r="Y532" i="33"/>
  <c r="Y533" i="33"/>
  <c r="Y534" i="33"/>
  <c r="Y535" i="33"/>
  <c r="Y536" i="33"/>
  <c r="Y537" i="33"/>
  <c r="Y538" i="33"/>
  <c r="Y539" i="33"/>
  <c r="Y540" i="33"/>
  <c r="Y541" i="33"/>
  <c r="Y542" i="33"/>
  <c r="Y543" i="33"/>
  <c r="Y544" i="33"/>
  <c r="Y545" i="33"/>
  <c r="Y546" i="33"/>
  <c r="Y547" i="33"/>
  <c r="Y548" i="33"/>
  <c r="Y549" i="33"/>
  <c r="Y550" i="33"/>
  <c r="Y551" i="33"/>
  <c r="Y552" i="33"/>
  <c r="Y553" i="33"/>
  <c r="Y554" i="33"/>
  <c r="Y555" i="33"/>
  <c r="Y556" i="33"/>
  <c r="Y557" i="33"/>
  <c r="Y558" i="33"/>
  <c r="Y559" i="33"/>
  <c r="Y560" i="33"/>
  <c r="Y561" i="33"/>
  <c r="Y562" i="33"/>
  <c r="Y563" i="33"/>
  <c r="Y564" i="33"/>
  <c r="Y565" i="33"/>
  <c r="Y566" i="33"/>
  <c r="Y567" i="33"/>
  <c r="Y568" i="33"/>
  <c r="Y569" i="33"/>
  <c r="Y570" i="33"/>
  <c r="Y571" i="33"/>
  <c r="Y572" i="33"/>
  <c r="Y573" i="33"/>
  <c r="Y574" i="33"/>
  <c r="Y5" i="33"/>
  <c r="X575" i="33"/>
  <c r="X574" i="33"/>
  <c r="X573" i="33"/>
  <c r="X572" i="33"/>
  <c r="X571" i="33"/>
  <c r="X570" i="33"/>
  <c r="X569" i="33"/>
  <c r="X568" i="33"/>
  <c r="X567" i="33"/>
  <c r="X566" i="33"/>
  <c r="X565" i="33"/>
  <c r="X564" i="33"/>
  <c r="X563" i="33"/>
  <c r="X562" i="33"/>
  <c r="X561" i="33"/>
  <c r="X560" i="33"/>
  <c r="X559" i="33"/>
  <c r="X558" i="33"/>
  <c r="X557" i="33"/>
  <c r="X556" i="33"/>
  <c r="X555" i="33"/>
  <c r="X554" i="33"/>
  <c r="X553" i="33"/>
  <c r="X552" i="33"/>
  <c r="X551" i="33"/>
  <c r="X550" i="33"/>
  <c r="X549" i="33"/>
  <c r="X548" i="33"/>
  <c r="X547" i="33"/>
  <c r="X546" i="33"/>
  <c r="X545" i="33"/>
  <c r="X544" i="33"/>
  <c r="X543" i="33"/>
  <c r="X542" i="33"/>
  <c r="X541" i="33"/>
  <c r="X540" i="33"/>
  <c r="X539" i="33"/>
  <c r="X538" i="33"/>
  <c r="X537" i="33"/>
  <c r="X536" i="33"/>
  <c r="X535" i="33"/>
  <c r="X534" i="33"/>
  <c r="X533" i="33"/>
  <c r="X532" i="33"/>
  <c r="X531" i="33"/>
  <c r="X530" i="33"/>
  <c r="X529" i="33"/>
  <c r="X528" i="33"/>
  <c r="X527" i="33"/>
  <c r="X526" i="33"/>
  <c r="X525" i="33"/>
  <c r="X524" i="33"/>
  <c r="X523" i="33"/>
  <c r="X522" i="33"/>
  <c r="X521" i="33"/>
  <c r="X520" i="33"/>
  <c r="X519" i="33"/>
  <c r="X518" i="33"/>
  <c r="X517" i="33"/>
  <c r="X516" i="33"/>
  <c r="X515" i="33"/>
  <c r="X514" i="33"/>
  <c r="X513" i="33"/>
  <c r="X512" i="33"/>
  <c r="X511" i="33"/>
  <c r="X510" i="33"/>
  <c r="X509" i="33"/>
  <c r="X508" i="33"/>
  <c r="X507" i="33"/>
  <c r="X506" i="33"/>
  <c r="X505" i="33"/>
  <c r="X504" i="33"/>
  <c r="X503" i="33"/>
  <c r="X502" i="33"/>
  <c r="X501" i="33"/>
  <c r="X500" i="33"/>
  <c r="X499" i="33"/>
  <c r="X498" i="33"/>
  <c r="X497" i="33"/>
  <c r="X496" i="33"/>
  <c r="X495" i="33"/>
  <c r="X494" i="33"/>
  <c r="X493" i="33"/>
  <c r="X492" i="33"/>
  <c r="X491" i="33"/>
  <c r="X490" i="33"/>
  <c r="X489" i="33"/>
  <c r="X488" i="33"/>
  <c r="X487" i="33"/>
  <c r="X486" i="33"/>
  <c r="X485" i="33"/>
  <c r="X484" i="33"/>
  <c r="X483" i="33"/>
  <c r="X482" i="33"/>
  <c r="X481" i="33"/>
  <c r="X480" i="33"/>
  <c r="X479" i="33"/>
  <c r="X478" i="33"/>
  <c r="X477" i="33"/>
  <c r="X476" i="33"/>
  <c r="X475" i="33"/>
  <c r="X474" i="33"/>
  <c r="X473" i="33"/>
  <c r="X472" i="33"/>
  <c r="X471" i="33"/>
  <c r="X470" i="33"/>
  <c r="X469" i="33"/>
  <c r="X468" i="33"/>
  <c r="X467" i="33"/>
  <c r="X466" i="33"/>
  <c r="X465" i="33"/>
  <c r="X464" i="33"/>
  <c r="X463" i="33"/>
  <c r="X462" i="33"/>
  <c r="X461" i="33"/>
  <c r="X460" i="33"/>
  <c r="X459" i="33"/>
  <c r="X458" i="33"/>
  <c r="X457" i="33"/>
  <c r="X456" i="33"/>
  <c r="X455" i="33"/>
  <c r="X454" i="33"/>
  <c r="X453" i="33"/>
  <c r="X452" i="33"/>
  <c r="X451" i="33"/>
  <c r="X450" i="33"/>
  <c r="X449" i="33"/>
  <c r="X448" i="33"/>
  <c r="X447" i="33"/>
  <c r="X446" i="33"/>
  <c r="X445" i="33"/>
  <c r="X444" i="33"/>
  <c r="X443" i="33"/>
  <c r="X442" i="33"/>
  <c r="X441" i="33"/>
  <c r="X440" i="33"/>
  <c r="X439" i="33"/>
  <c r="X438" i="33"/>
  <c r="X437" i="33"/>
  <c r="X436" i="33"/>
  <c r="X435" i="33"/>
  <c r="X434" i="33"/>
  <c r="X433" i="33"/>
  <c r="X432" i="33"/>
  <c r="X431" i="33"/>
  <c r="X430" i="33"/>
  <c r="X429" i="33"/>
  <c r="X428" i="33"/>
  <c r="X427" i="33"/>
  <c r="X426" i="33"/>
  <c r="X425" i="33"/>
  <c r="X424" i="33"/>
  <c r="X423" i="33"/>
  <c r="X422" i="33"/>
  <c r="X421" i="33"/>
  <c r="X420" i="33"/>
  <c r="X419" i="33"/>
  <c r="X418" i="33"/>
  <c r="X417" i="33"/>
  <c r="X416" i="33"/>
  <c r="X415" i="33"/>
  <c r="X414" i="33"/>
  <c r="X413" i="33"/>
  <c r="X412" i="33"/>
  <c r="X411" i="33"/>
  <c r="X410" i="33"/>
  <c r="X409" i="33"/>
  <c r="X408" i="33"/>
  <c r="X407" i="33"/>
  <c r="X406" i="33"/>
  <c r="X405" i="33"/>
  <c r="X404" i="33"/>
  <c r="X403" i="33"/>
  <c r="X402" i="33"/>
  <c r="X401" i="33"/>
  <c r="X400" i="33"/>
  <c r="X399" i="33"/>
  <c r="X398" i="33"/>
  <c r="X397" i="33"/>
  <c r="X396" i="33"/>
  <c r="X395" i="33"/>
  <c r="X394" i="33"/>
  <c r="X393" i="33"/>
  <c r="X392" i="33"/>
  <c r="X391" i="33"/>
  <c r="X390" i="33"/>
  <c r="X389" i="33"/>
  <c r="X388" i="33"/>
  <c r="X387" i="33"/>
  <c r="X386" i="33"/>
  <c r="X385" i="33"/>
  <c r="X384" i="33"/>
  <c r="X383" i="33"/>
  <c r="X382" i="33"/>
  <c r="X381" i="33"/>
  <c r="X380" i="33"/>
  <c r="X379" i="33"/>
  <c r="X378" i="33"/>
  <c r="X377" i="33"/>
  <c r="X376" i="33"/>
  <c r="X375" i="33"/>
  <c r="X374" i="33"/>
  <c r="X373" i="33"/>
  <c r="X372" i="33"/>
  <c r="X371" i="33"/>
  <c r="X370" i="33"/>
  <c r="X369" i="33"/>
  <c r="X368" i="33"/>
  <c r="X367" i="33"/>
  <c r="X366" i="33"/>
  <c r="X365" i="33"/>
  <c r="X364" i="33"/>
  <c r="X363" i="33"/>
  <c r="X362" i="33"/>
  <c r="X361" i="33"/>
  <c r="X360" i="33"/>
  <c r="X359" i="33"/>
  <c r="X358" i="33"/>
  <c r="X357" i="33"/>
  <c r="X356" i="33"/>
  <c r="X355" i="33"/>
  <c r="X354" i="33"/>
  <c r="X353" i="33"/>
  <c r="X352" i="33"/>
  <c r="X351" i="33"/>
  <c r="X350" i="33"/>
  <c r="X349" i="33"/>
  <c r="X348" i="33"/>
  <c r="X347" i="33"/>
  <c r="X346" i="33"/>
  <c r="X345" i="33"/>
  <c r="X344" i="33"/>
  <c r="X343" i="33"/>
  <c r="X342" i="33"/>
  <c r="X341" i="33"/>
  <c r="X340" i="33"/>
  <c r="X339" i="33"/>
  <c r="X338" i="33"/>
  <c r="X337" i="33"/>
  <c r="X336" i="33"/>
  <c r="X335" i="33"/>
  <c r="X334" i="33"/>
  <c r="X333" i="33"/>
  <c r="X332" i="33"/>
  <c r="X331" i="33"/>
  <c r="X330" i="33"/>
  <c r="X329" i="33"/>
  <c r="X328" i="33"/>
  <c r="X327" i="33"/>
  <c r="X326" i="33"/>
  <c r="X325" i="33"/>
  <c r="X324" i="33"/>
  <c r="X323" i="33"/>
  <c r="X322" i="33"/>
  <c r="X321" i="33"/>
  <c r="X320" i="33"/>
  <c r="X319" i="33"/>
  <c r="X318" i="33"/>
  <c r="X317" i="33"/>
  <c r="X316" i="33"/>
  <c r="X315" i="33"/>
  <c r="X314" i="33"/>
  <c r="X313" i="33"/>
  <c r="X312" i="33"/>
  <c r="X311" i="33"/>
  <c r="X310" i="33"/>
  <c r="X309" i="33"/>
  <c r="X308" i="33"/>
  <c r="X307" i="33"/>
  <c r="X306" i="33"/>
  <c r="X305" i="33"/>
  <c r="X304" i="33"/>
  <c r="X303" i="33"/>
  <c r="X302" i="33"/>
  <c r="X301" i="33"/>
  <c r="X300" i="33"/>
  <c r="X299" i="33"/>
  <c r="X298" i="33"/>
  <c r="X297" i="33"/>
  <c r="X296" i="33"/>
  <c r="X295" i="33"/>
  <c r="X294" i="33"/>
  <c r="X293" i="33"/>
  <c r="X292" i="33"/>
  <c r="X291" i="33"/>
  <c r="X290" i="33"/>
  <c r="X289" i="33"/>
  <c r="X288" i="33"/>
  <c r="X287" i="33"/>
  <c r="X286" i="33"/>
  <c r="X285" i="33"/>
  <c r="X284" i="33"/>
  <c r="X283" i="33"/>
  <c r="X282" i="33"/>
  <c r="X281" i="33"/>
  <c r="X280" i="33"/>
  <c r="X279" i="33"/>
  <c r="X278" i="33"/>
  <c r="X277" i="33"/>
  <c r="X276" i="33"/>
  <c r="X275" i="33"/>
  <c r="X274" i="33"/>
  <c r="X273" i="33"/>
  <c r="X272" i="33"/>
  <c r="X271" i="33"/>
  <c r="X270" i="33"/>
  <c r="X269" i="33"/>
  <c r="X268" i="33"/>
  <c r="X267" i="33"/>
  <c r="X266" i="33"/>
  <c r="X265" i="33"/>
  <c r="X264" i="33"/>
  <c r="X263" i="33"/>
  <c r="X262" i="33"/>
  <c r="X261" i="33"/>
  <c r="X260" i="33"/>
  <c r="X259" i="33"/>
  <c r="X258" i="33"/>
  <c r="X257" i="33"/>
  <c r="X256" i="33"/>
  <c r="X255" i="33"/>
  <c r="X254" i="33"/>
  <c r="X253" i="33"/>
  <c r="X252" i="33"/>
  <c r="X251" i="33"/>
  <c r="X250" i="33"/>
  <c r="X249" i="33"/>
  <c r="X248" i="33"/>
  <c r="X247" i="33"/>
  <c r="X246" i="33"/>
  <c r="X245" i="33"/>
  <c r="X244" i="33"/>
  <c r="X243" i="33"/>
  <c r="X242" i="33"/>
  <c r="X241" i="33"/>
  <c r="X240" i="33"/>
  <c r="X239" i="33"/>
  <c r="X238" i="33"/>
  <c r="X237" i="33"/>
  <c r="X236" i="33"/>
  <c r="X235" i="33"/>
  <c r="X234" i="33"/>
  <c r="X233" i="33"/>
  <c r="X232" i="33"/>
  <c r="X231" i="33"/>
  <c r="X230" i="33"/>
  <c r="X229" i="33"/>
  <c r="X228" i="33"/>
  <c r="X227" i="33"/>
  <c r="X226" i="33"/>
  <c r="X225" i="33"/>
  <c r="X224" i="33"/>
  <c r="X223" i="33"/>
  <c r="X222" i="33"/>
  <c r="X221" i="33"/>
  <c r="X220" i="33"/>
  <c r="X219" i="33"/>
  <c r="X218" i="33"/>
  <c r="X217" i="33"/>
  <c r="X216" i="33"/>
  <c r="X215" i="33"/>
  <c r="X214" i="33"/>
  <c r="X213" i="33"/>
  <c r="X212" i="33"/>
  <c r="X211" i="33"/>
  <c r="X210" i="33"/>
  <c r="X209" i="33"/>
  <c r="X208" i="33"/>
  <c r="X207" i="33"/>
  <c r="X206" i="33"/>
  <c r="X205" i="33"/>
  <c r="X204" i="33"/>
  <c r="X203" i="33"/>
  <c r="X202" i="33"/>
  <c r="X201" i="33"/>
  <c r="X200" i="33"/>
  <c r="X199" i="33"/>
  <c r="X198" i="33"/>
  <c r="X197" i="33"/>
  <c r="X196" i="33"/>
  <c r="X195" i="33"/>
  <c r="X194" i="33"/>
  <c r="X193" i="33"/>
  <c r="X192" i="33"/>
  <c r="X191" i="33"/>
  <c r="X190" i="33"/>
  <c r="X189" i="33"/>
  <c r="X188" i="33"/>
  <c r="X187" i="33"/>
  <c r="X186" i="33"/>
  <c r="X185" i="33"/>
  <c r="X184" i="33"/>
  <c r="X183" i="33"/>
  <c r="X182" i="33"/>
  <c r="X181" i="33"/>
  <c r="X180" i="33"/>
  <c r="X179" i="33"/>
  <c r="X178" i="33"/>
  <c r="X177" i="33"/>
  <c r="X176" i="33"/>
  <c r="X175" i="33"/>
  <c r="X174" i="33"/>
  <c r="X173" i="33"/>
  <c r="X172" i="33"/>
  <c r="X171" i="33"/>
  <c r="X170" i="33"/>
  <c r="X169" i="33"/>
  <c r="X168" i="33"/>
  <c r="X167" i="33"/>
  <c r="X166" i="33"/>
  <c r="X165" i="33"/>
  <c r="X164" i="33"/>
  <c r="X163" i="33"/>
  <c r="X162" i="33"/>
  <c r="X161" i="33"/>
  <c r="X160" i="33"/>
  <c r="X159" i="33"/>
  <c r="X158" i="33"/>
  <c r="X157" i="33"/>
  <c r="X156" i="33"/>
  <c r="X155" i="33"/>
  <c r="X154" i="33"/>
  <c r="X153" i="33"/>
  <c r="X152" i="33"/>
  <c r="X151" i="33"/>
  <c r="X150" i="33"/>
  <c r="X149" i="33"/>
  <c r="X148" i="33"/>
  <c r="X147" i="33"/>
  <c r="X146" i="33"/>
  <c r="X145" i="33"/>
  <c r="X144" i="33"/>
  <c r="X143" i="33"/>
  <c r="X142" i="33"/>
  <c r="X141" i="33"/>
  <c r="X140" i="33"/>
  <c r="X139" i="33"/>
  <c r="X138" i="33"/>
  <c r="X137" i="33"/>
  <c r="X136" i="33"/>
  <c r="X135" i="33"/>
  <c r="X134" i="33"/>
  <c r="X133" i="33"/>
  <c r="X132" i="33"/>
  <c r="X131" i="33"/>
  <c r="X130" i="33"/>
  <c r="X129" i="33"/>
  <c r="X128" i="33"/>
  <c r="X127" i="33"/>
  <c r="X126" i="33"/>
  <c r="X125" i="33"/>
  <c r="X124" i="33"/>
  <c r="X123" i="33"/>
  <c r="X122" i="33"/>
  <c r="X121" i="33"/>
  <c r="X120" i="33"/>
  <c r="X119" i="33"/>
  <c r="X118" i="33"/>
  <c r="X117" i="33"/>
  <c r="X116" i="33"/>
  <c r="X115" i="33"/>
  <c r="X114" i="33"/>
  <c r="X113" i="33"/>
  <c r="X112" i="33"/>
  <c r="X111" i="33"/>
  <c r="X110" i="33"/>
  <c r="X109" i="33"/>
  <c r="X108" i="33"/>
  <c r="X107" i="33"/>
  <c r="X106" i="33"/>
  <c r="X105" i="33"/>
  <c r="X104" i="33"/>
  <c r="X103" i="33"/>
  <c r="X102" i="33"/>
  <c r="X101" i="33"/>
  <c r="X100" i="33"/>
  <c r="X99" i="33"/>
  <c r="X98" i="33"/>
  <c r="X97" i="33"/>
  <c r="X96" i="33"/>
  <c r="X95" i="33"/>
  <c r="X94" i="33"/>
  <c r="X93" i="33"/>
  <c r="X92" i="33"/>
  <c r="X91" i="33"/>
  <c r="X90" i="33"/>
  <c r="X89" i="33"/>
  <c r="X88" i="33"/>
  <c r="X87" i="33"/>
  <c r="X86" i="33"/>
  <c r="X85" i="33"/>
  <c r="X84" i="33"/>
  <c r="X83" i="33"/>
  <c r="X82" i="33"/>
  <c r="X81" i="33"/>
  <c r="X80" i="33"/>
  <c r="X79" i="33"/>
  <c r="X78" i="33"/>
  <c r="X77" i="33"/>
  <c r="X76" i="33"/>
  <c r="X75" i="33"/>
  <c r="X74" i="33"/>
  <c r="X73" i="33"/>
  <c r="X72" i="33"/>
  <c r="X71" i="33"/>
  <c r="X70" i="33"/>
  <c r="X69" i="33"/>
  <c r="X68" i="33"/>
  <c r="X67" i="33"/>
  <c r="X66" i="33"/>
  <c r="X65" i="33"/>
  <c r="X64" i="33"/>
  <c r="X63" i="33"/>
  <c r="X62" i="33"/>
  <c r="X61" i="33"/>
  <c r="X60" i="33"/>
  <c r="X59" i="33"/>
  <c r="X58" i="33"/>
  <c r="X57" i="33"/>
  <c r="X56" i="33"/>
  <c r="X55" i="33"/>
  <c r="X54" i="33"/>
  <c r="X53" i="33"/>
  <c r="X52" i="33"/>
  <c r="X51" i="33"/>
  <c r="X50" i="33"/>
  <c r="X49" i="33"/>
  <c r="X48" i="33"/>
  <c r="X47" i="33"/>
  <c r="X46" i="33"/>
  <c r="X45" i="33"/>
  <c r="X44" i="33"/>
  <c r="X43" i="33"/>
  <c r="X42" i="33"/>
  <c r="X41" i="33"/>
  <c r="X40" i="33"/>
  <c r="X39" i="33"/>
  <c r="X38" i="33"/>
  <c r="X37" i="33"/>
  <c r="X36" i="33"/>
  <c r="X35" i="33"/>
  <c r="X34" i="33"/>
  <c r="X33" i="33"/>
  <c r="X32" i="33"/>
  <c r="X31" i="33"/>
  <c r="X30" i="33"/>
  <c r="X29" i="33"/>
  <c r="X28" i="33"/>
  <c r="X27" i="33"/>
  <c r="X26" i="33"/>
  <c r="X25" i="33"/>
  <c r="X24" i="33"/>
  <c r="X23" i="33"/>
  <c r="X22" i="33"/>
  <c r="X21" i="33"/>
  <c r="X20" i="33"/>
  <c r="X19" i="33"/>
  <c r="X18" i="33"/>
  <c r="X17" i="33"/>
  <c r="X16" i="33"/>
  <c r="X15" i="33"/>
  <c r="X14" i="33"/>
  <c r="X13" i="33"/>
  <c r="X12" i="33"/>
  <c r="X11" i="33"/>
  <c r="X10" i="33"/>
  <c r="X8" i="33"/>
  <c r="X7" i="33"/>
  <c r="X6" i="33"/>
  <c r="X5" i="33"/>
  <c r="AG95" i="47" l="1"/>
  <c r="AG106" i="47"/>
  <c r="AG94" i="47"/>
  <c r="AG96" i="47"/>
  <c r="AA96" i="47"/>
  <c r="AG90" i="47"/>
  <c r="AA90" i="47"/>
  <c r="AG98" i="47"/>
  <c r="AG86" i="47"/>
  <c r="AG60" i="47"/>
  <c r="AA70" i="47"/>
  <c r="AG78" i="47"/>
  <c r="AG101" i="47"/>
  <c r="AA101" i="47"/>
  <c r="AG102" i="47"/>
  <c r="AA102" i="47"/>
  <c r="AG105" i="47"/>
  <c r="AA105" i="47"/>
  <c r="AA66" i="47"/>
  <c r="AG81" i="47"/>
  <c r="AG77" i="47"/>
  <c r="AP61" i="47"/>
  <c r="X77" i="47" a="1"/>
  <c r="X77" i="47" s="1"/>
  <c r="AN77" i="47" s="1"/>
  <c r="AA77" i="47" s="1"/>
  <c r="AP87" i="47"/>
  <c r="Y104" i="47" a="1"/>
  <c r="Y104" i="47" s="1"/>
  <c r="AP88" i="47"/>
  <c r="Y68" i="47" a="1"/>
  <c r="Y68" i="47" s="1"/>
  <c r="AA68" i="47" s="1"/>
  <c r="Y73" i="47" a="1"/>
  <c r="Y73" i="47" s="1"/>
  <c r="AP94" i="47"/>
  <c r="X86" i="47" a="1"/>
  <c r="X86" i="47" s="1"/>
  <c r="AN86" i="47" s="1"/>
  <c r="AA86" i="47" s="1"/>
  <c r="Y87" i="47" a="1"/>
  <c r="Y87" i="47" s="1"/>
  <c r="AP67" i="47"/>
  <c r="Y67" i="47" a="1"/>
  <c r="Y67" i="47" s="1"/>
  <c r="X64" i="47" a="1"/>
  <c r="X64" i="47" s="1"/>
  <c r="AN64" i="47" s="1"/>
  <c r="Y64" i="47" a="1"/>
  <c r="Y64" i="47" s="1"/>
  <c r="AP64" i="47"/>
  <c r="X91" i="47" a="1"/>
  <c r="X91" i="47" s="1"/>
  <c r="AN91" i="47" s="1"/>
  <c r="Y91" i="47" a="1"/>
  <c r="Y91" i="47" s="1"/>
  <c r="AP91" i="47"/>
  <c r="AP66" i="47"/>
  <c r="Y69" i="47" a="1"/>
  <c r="Y69" i="47" s="1"/>
  <c r="AA69" i="47" s="1"/>
  <c r="Y72" i="47" a="1"/>
  <c r="Y72" i="47" s="1"/>
  <c r="AA72" i="47" s="1"/>
  <c r="X98" i="47" a="1"/>
  <c r="X98" i="47" s="1"/>
  <c r="AN98" i="47" s="1"/>
  <c r="AA98" i="47" s="1"/>
  <c r="AP76" i="47"/>
  <c r="Y76" i="47" a="1"/>
  <c r="Y76" i="47" s="1"/>
  <c r="AA76" i="47" s="1"/>
  <c r="Y65" i="47" a="1"/>
  <c r="Y65" i="47" s="1"/>
  <c r="AP65" i="47"/>
  <c r="X103" i="47" a="1"/>
  <c r="X103" i="47" s="1"/>
  <c r="AN103" i="47" s="1"/>
  <c r="Y103" i="47" a="1"/>
  <c r="Y103" i="47" s="1"/>
  <c r="AP103" i="47"/>
  <c r="Y74" i="47" a="1"/>
  <c r="Y74" i="47" s="1"/>
  <c r="AP74" i="47"/>
  <c r="X74" i="47" a="1"/>
  <c r="X74" i="47" s="1"/>
  <c r="AN74" i="47" s="1"/>
  <c r="AP82" i="47"/>
  <c r="X82" i="47" a="1"/>
  <c r="X82" i="47" s="1"/>
  <c r="AN82" i="47" s="1"/>
  <c r="Y82" i="47" a="1"/>
  <c r="Y82" i="47" s="1"/>
  <c r="AP81" i="47"/>
  <c r="X81" i="47" a="1"/>
  <c r="X81" i="47" s="1"/>
  <c r="AN81" i="47" s="1"/>
  <c r="X84" i="47" a="1"/>
  <c r="X84" i="47" s="1"/>
  <c r="AN84" i="47" s="1"/>
  <c r="Y84" i="47" a="1"/>
  <c r="Y84" i="47" s="1"/>
  <c r="AP84" i="47"/>
  <c r="Y63" i="47" a="1"/>
  <c r="Y63" i="47" s="1"/>
  <c r="AA63" i="47" s="1"/>
  <c r="Y61" i="47" a="1"/>
  <c r="Y61" i="47" s="1"/>
  <c r="AA61" i="47" s="1"/>
  <c r="X62" i="47" a="1"/>
  <c r="X62" i="47" s="1"/>
  <c r="AN62" i="47" s="1"/>
  <c r="AA62" i="47" s="1"/>
  <c r="X78" i="47" a="1"/>
  <c r="X78" i="47" s="1"/>
  <c r="AN78" i="47" s="1"/>
  <c r="X104" i="47" a="1"/>
  <c r="X104" i="47" s="1"/>
  <c r="AN104" i="47" s="1"/>
  <c r="AA94" i="47"/>
  <c r="AP77" i="47"/>
  <c r="AA95" i="47"/>
  <c r="AA106" i="47"/>
  <c r="Y88" i="47" a="1"/>
  <c r="Y88" i="47" s="1"/>
  <c r="AP99" i="47"/>
  <c r="Y99" i="47" a="1"/>
  <c r="Y99" i="47" s="1"/>
  <c r="X99" i="47" a="1"/>
  <c r="X99" i="47" s="1"/>
  <c r="AN99" i="47" s="1"/>
  <c r="Y75" i="47" a="1"/>
  <c r="Y75" i="47" s="1"/>
  <c r="AP75" i="47"/>
  <c r="X75" i="47" a="1"/>
  <c r="X75" i="47" s="1"/>
  <c r="AN75" i="47" s="1"/>
  <c r="Y92" i="47" a="1"/>
  <c r="Y92" i="47" s="1"/>
  <c r="AP92" i="47"/>
  <c r="X92" i="47" a="1"/>
  <c r="X92" i="47" s="1"/>
  <c r="AN92" i="47" s="1"/>
  <c r="Y71" i="47" a="1"/>
  <c r="Y71" i="47" s="1"/>
  <c r="AA71" i="47" s="1"/>
  <c r="AP71" i="47"/>
  <c r="X79" i="47" a="1"/>
  <c r="X79" i="47" s="1"/>
  <c r="AN79" i="47" s="1"/>
  <c r="Y79" i="47" a="1"/>
  <c r="Y79" i="47" s="1"/>
  <c r="AP79" i="47"/>
  <c r="Y100" i="47" a="1"/>
  <c r="Y100" i="47" s="1"/>
  <c r="X100" i="47" a="1"/>
  <c r="X100" i="47" s="1"/>
  <c r="AN100" i="47" s="1"/>
  <c r="AP100" i="47"/>
  <c r="Y97" i="47" a="1"/>
  <c r="Y97" i="47" s="1"/>
  <c r="AP97" i="47"/>
  <c r="X97" i="47" a="1"/>
  <c r="X97" i="47" s="1"/>
  <c r="AN97" i="47" s="1"/>
  <c r="AP85" i="47"/>
  <c r="Y85" i="47" a="1"/>
  <c r="Y85" i="47" s="1"/>
  <c r="X85" i="47" a="1"/>
  <c r="X85" i="47" s="1"/>
  <c r="AN85" i="47" s="1"/>
  <c r="AP80" i="47"/>
  <c r="Y80" i="47" a="1"/>
  <c r="Y80" i="47" s="1"/>
  <c r="X80" i="47" a="1"/>
  <c r="X80" i="47" s="1"/>
  <c r="AN80" i="47" s="1"/>
  <c r="X93" i="47" a="1"/>
  <c r="X93" i="47" s="1"/>
  <c r="AN93" i="47" s="1"/>
  <c r="AP93" i="47"/>
  <c r="Y93" i="47" a="1"/>
  <c r="Y93" i="47" s="1"/>
  <c r="X83" i="47" a="1"/>
  <c r="X83" i="47" s="1"/>
  <c r="AN83" i="47" s="1"/>
  <c r="Y83" i="47" a="1"/>
  <c r="Y83" i="47" s="1"/>
  <c r="AP83" i="47"/>
  <c r="Y89" i="47" a="1"/>
  <c r="Y89" i="47" s="1"/>
  <c r="AP89" i="47"/>
  <c r="X89" i="47" a="1"/>
  <c r="X89" i="47" s="1"/>
  <c r="AN89" i="47" s="1"/>
  <c r="AG68" i="47"/>
  <c r="AG67" i="47"/>
  <c r="AG70" i="47"/>
  <c r="AA78" i="47" l="1"/>
  <c r="AA74" i="47"/>
  <c r="AA65" i="47"/>
  <c r="AA81" i="47"/>
  <c r="AA79" i="47"/>
  <c r="AG89" i="47"/>
  <c r="AA89" i="47"/>
  <c r="AG83" i="47"/>
  <c r="AA83" i="47"/>
  <c r="AG80" i="47"/>
  <c r="AA80" i="47"/>
  <c r="AG97" i="47"/>
  <c r="AA97" i="47"/>
  <c r="AG100" i="47"/>
  <c r="AA100" i="47"/>
  <c r="AA75" i="47"/>
  <c r="AG99" i="47"/>
  <c r="AA99" i="47"/>
  <c r="AG84" i="47"/>
  <c r="AA84" i="47"/>
  <c r="AG91" i="47"/>
  <c r="AA91" i="47"/>
  <c r="AA64" i="47"/>
  <c r="AA67" i="47"/>
  <c r="AG87" i="47"/>
  <c r="AA87" i="47"/>
  <c r="AG104" i="47"/>
  <c r="AA104" i="47"/>
  <c r="AG93" i="47"/>
  <c r="AA93" i="47"/>
  <c r="AG85" i="47"/>
  <c r="AA85" i="47"/>
  <c r="AG92" i="47"/>
  <c r="AA92" i="47"/>
  <c r="AG88" i="47"/>
  <c r="AA88" i="47"/>
  <c r="AG82" i="47"/>
  <c r="AA82" i="47"/>
  <c r="AG103" i="47"/>
  <c r="AA103" i="47"/>
  <c r="AG73" i="47"/>
  <c r="AA73" i="47"/>
  <c r="AG63" i="47"/>
  <c r="AG69" i="47"/>
  <c r="AG79" i="47"/>
  <c r="AG75" i="47"/>
  <c r="AG65" i="47"/>
  <c r="AG61" i="47"/>
  <c r="AG71" i="47"/>
  <c r="AG66" i="47"/>
  <c r="AG76" i="47"/>
  <c r="AG72" i="47"/>
  <c r="AG62" i="47"/>
  <c r="AG64" i="47"/>
  <c r="AG74" i="47"/>
  <c r="AB7" i="33"/>
  <c r="AC7" i="33" s="1"/>
  <c r="AB8" i="33"/>
  <c r="AC8" i="33" s="1"/>
  <c r="AB9" i="33"/>
  <c r="AC9" i="33" s="1"/>
  <c r="AB10" i="33"/>
  <c r="AC10" i="33" s="1"/>
  <c r="AB11" i="33"/>
  <c r="AC11" i="33" s="1"/>
  <c r="AB12" i="33"/>
  <c r="AC12" i="33" s="1"/>
  <c r="AB13" i="33"/>
  <c r="AC13" i="33" s="1"/>
  <c r="I7" i="33"/>
  <c r="J7" i="33" s="1"/>
  <c r="I8" i="33"/>
  <c r="J8" i="33" s="1"/>
  <c r="I9" i="33"/>
  <c r="J9" i="33" s="1"/>
  <c r="I10" i="33"/>
  <c r="J10" i="33" s="1"/>
  <c r="I11" i="33"/>
  <c r="J11" i="33" s="1"/>
  <c r="I12" i="33"/>
  <c r="J12" i="33" s="1"/>
  <c r="I5" i="33"/>
  <c r="I6" i="33"/>
  <c r="J6" i="33" s="1"/>
  <c r="AB113" i="33"/>
  <c r="AC113" i="33" s="1"/>
  <c r="AB112" i="33"/>
  <c r="AC112" i="33" s="1"/>
  <c r="AB19" i="33"/>
  <c r="AC19" i="33" s="1"/>
  <c r="C95" i="47" a="1"/>
  <c r="S98" i="47" a="1"/>
  <c r="Z6" i="37" a="1"/>
  <c r="AJ5" i="37" a="1"/>
  <c r="C92" i="47" a="1"/>
  <c r="D89" i="47" a="1"/>
  <c r="D63" i="47" a="1"/>
  <c r="C66" i="47" a="1"/>
  <c r="S77" i="47" a="1"/>
  <c r="S94" i="47" a="1"/>
  <c r="C70" i="47" a="1"/>
  <c r="D88" i="47" a="1"/>
  <c r="C81" i="47" a="1"/>
  <c r="C77" i="47" a="1"/>
  <c r="S72" i="47" a="1"/>
  <c r="S73" i="47" a="1"/>
  <c r="D68" i="47" a="1"/>
  <c r="S63" i="47" a="1"/>
  <c r="R6" i="37" a="1"/>
  <c r="D91" i="47" a="1"/>
  <c r="S93" i="47" a="1"/>
  <c r="C98" i="47" a="1"/>
  <c r="AB4" i="37" a="1"/>
  <c r="C94" i="47" a="1"/>
  <c r="C93" i="47" a="1"/>
  <c r="D72" i="47" a="1"/>
  <c r="C61" i="47" a="1"/>
  <c r="D67" i="47" a="1"/>
  <c r="AF5" i="37" a="1"/>
  <c r="C76" i="47" a="1"/>
  <c r="S90" i="47" a="1"/>
  <c r="D87" i="47" a="1"/>
  <c r="T5" i="37" a="1"/>
  <c r="C62" i="47" a="1"/>
  <c r="C86" i="47" a="1"/>
  <c r="V6" i="37" a="1"/>
  <c r="S81" i="47" a="1"/>
  <c r="C79" i="47" a="1"/>
  <c r="C102" i="47" a="1"/>
  <c r="D105" i="47" a="1"/>
  <c r="D95" i="47" a="1"/>
  <c r="C75" i="47" a="1"/>
  <c r="S106" i="47" a="1"/>
  <c r="X4" i="37" a="1"/>
  <c r="C69" i="47" a="1"/>
  <c r="S69" i="47" a="1"/>
  <c r="C91" i="47" a="1"/>
  <c r="D106" i="47" a="1"/>
  <c r="C84" i="47" a="1"/>
  <c r="C73" i="47" a="1"/>
  <c r="D104" i="47" a="1"/>
  <c r="C103" i="47" a="1"/>
  <c r="S76" i="47" a="1"/>
  <c r="Z5" i="37" a="1"/>
  <c r="S71" i="47" a="1"/>
  <c r="S67" i="47" a="1"/>
  <c r="S86" i="47" a="1"/>
  <c r="S101" i="47" a="1"/>
  <c r="S88" i="47" a="1"/>
  <c r="AF4" i="37" a="1"/>
  <c r="X6" i="37" a="1"/>
  <c r="D73" i="47" a="1"/>
  <c r="S64" i="47" a="1"/>
  <c r="C64" i="47" a="1"/>
  <c r="D64" i="47" a="1"/>
  <c r="AH4" i="37" a="1"/>
  <c r="S68" i="47" a="1"/>
  <c r="D85" i="47" a="1"/>
  <c r="S80" i="47" a="1"/>
  <c r="C63" i="47" a="1"/>
  <c r="D81" i="47" a="1"/>
  <c r="X5" i="37" a="1"/>
  <c r="D83" i="47" a="1"/>
  <c r="C67" i="47" a="1"/>
  <c r="AJ6" i="37" a="1"/>
  <c r="D103" i="47" a="1"/>
  <c r="S84" i="47" a="1"/>
  <c r="D66" i="47" a="1"/>
  <c r="C72" i="47" a="1"/>
  <c r="AF6" i="37" a="1"/>
  <c r="C90" i="47" a="1"/>
  <c r="S95" i="47" a="1"/>
  <c r="S87" i="47" a="1"/>
  <c r="S89" i="47" a="1"/>
  <c r="D86" i="47" a="1"/>
  <c r="AD6" i="37" a="1"/>
  <c r="C106" i="47" a="1"/>
  <c r="C82" i="47" a="1"/>
  <c r="D79" i="47" a="1"/>
  <c r="V5" i="37" a="1"/>
  <c r="Z4" i="37" a="1"/>
  <c r="D69" i="47" a="1"/>
  <c r="C99" i="47" a="1"/>
  <c r="D61" i="47" a="1"/>
  <c r="D90" i="47" a="1"/>
  <c r="D76" i="47" a="1"/>
  <c r="S78" i="47" a="1"/>
  <c r="S70" i="47" a="1"/>
  <c r="R5" i="37" a="1"/>
  <c r="AJ4" i="37" a="1"/>
  <c r="D101" i="47" a="1"/>
  <c r="C88" i="47" a="1"/>
  <c r="S102" i="47" a="1"/>
  <c r="S83" i="47" a="1"/>
  <c r="D74" i="47" a="1"/>
  <c r="S91" i="47" a="1"/>
  <c r="V4" i="37" a="1"/>
  <c r="D62" i="47" a="1"/>
  <c r="S99" i="47" a="1"/>
  <c r="C89" i="47" a="1"/>
  <c r="D96" i="47" a="1"/>
  <c r="S79" i="47" a="1"/>
  <c r="C65" i="47" a="1"/>
  <c r="C80" i="47" a="1"/>
  <c r="C74" i="47" a="1"/>
  <c r="S74" i="47" a="1"/>
  <c r="T6" i="37" a="1"/>
  <c r="D84" i="47" a="1"/>
  <c r="D97" i="47" a="1"/>
  <c r="S65" i="47" a="1"/>
  <c r="D70" i="47" a="1"/>
  <c r="D94" i="47" a="1"/>
  <c r="AB5" i="37" a="1"/>
  <c r="C96" i="47" a="1"/>
  <c r="S82" i="47" a="1"/>
  <c r="S75" i="47" a="1"/>
  <c r="D65" i="47" a="1"/>
  <c r="C100" i="47" a="1"/>
  <c r="AH6" i="37" a="1"/>
  <c r="C97" i="47" a="1"/>
  <c r="D102" i="47" a="1"/>
  <c r="C85" i="47" a="1"/>
  <c r="S85" i="47" a="1"/>
  <c r="D100" i="47" a="1"/>
  <c r="D71" i="47" a="1"/>
  <c r="AD5" i="37" a="1"/>
  <c r="D99" i="47" a="1"/>
  <c r="S66" i="47" a="1"/>
  <c r="C83" i="47" a="1"/>
  <c r="S92" i="47" a="1"/>
  <c r="S61" i="47" a="1"/>
  <c r="D98" i="47" a="1"/>
  <c r="D78" i="47" a="1"/>
  <c r="AD4" i="37" a="1"/>
  <c r="S62" i="47" a="1"/>
  <c r="S104" i="47" a="1"/>
  <c r="S103" i="47" a="1"/>
  <c r="C71" i="47" a="1"/>
  <c r="C68" i="47" a="1"/>
  <c r="S96" i="47" a="1"/>
  <c r="C87" i="47" a="1"/>
  <c r="D75" i="47" a="1"/>
  <c r="C105" i="47" a="1"/>
  <c r="C101" i="47" a="1"/>
  <c r="S105" i="47" a="1"/>
  <c r="S97" i="47" a="1"/>
  <c r="D92" i="47" a="1"/>
  <c r="S100" i="47" a="1"/>
  <c r="D93" i="47" a="1"/>
  <c r="AB6" i="37" a="1"/>
  <c r="AH5" i="37" a="1"/>
  <c r="D77" i="47" a="1"/>
  <c r="D82" i="47" a="1"/>
  <c r="D80" i="47" a="1"/>
  <c r="C104" i="47" a="1"/>
  <c r="C78" i="47" a="1"/>
  <c r="T4" i="37" a="1"/>
  <c r="S62" i="47" l="1"/>
  <c r="S69" i="47"/>
  <c r="S95" i="47"/>
  <c r="S77" i="47"/>
  <c r="S80" i="47"/>
  <c r="S103" i="47"/>
  <c r="S76" i="47"/>
  <c r="S102" i="47"/>
  <c r="S101" i="47"/>
  <c r="S68" i="47"/>
  <c r="C80" i="47"/>
  <c r="D93" i="47"/>
  <c r="D63" i="47"/>
  <c r="C98" i="47"/>
  <c r="C67" i="47"/>
  <c r="D89" i="47"/>
  <c r="C64" i="47"/>
  <c r="S83" i="47"/>
  <c r="S84" i="47"/>
  <c r="S98" i="47"/>
  <c r="S88" i="47"/>
  <c r="S106" i="47"/>
  <c r="S100" i="47"/>
  <c r="S97" i="47"/>
  <c r="S61" i="47"/>
  <c r="S63" i="47"/>
  <c r="S96" i="47"/>
  <c r="S90" i="47"/>
  <c r="S105" i="47"/>
  <c r="S71" i="47"/>
  <c r="C87" i="47"/>
  <c r="D78" i="47"/>
  <c r="D65" i="47"/>
  <c r="C81" i="47"/>
  <c r="D64" i="47"/>
  <c r="D92" i="47"/>
  <c r="C101" i="47"/>
  <c r="C95" i="47"/>
  <c r="C69" i="47"/>
  <c r="D99" i="47"/>
  <c r="C83" i="47"/>
  <c r="AJ6" i="37"/>
  <c r="D84" i="47"/>
  <c r="D88" i="47"/>
  <c r="D87" i="47"/>
  <c r="C71" i="47"/>
  <c r="AF5" i="37"/>
  <c r="R6" i="37"/>
  <c r="V6" i="37"/>
  <c r="T4" i="37"/>
  <c r="T3" i="37" s="1"/>
  <c r="U3" i="37" s="1"/>
  <c r="C100" i="47"/>
  <c r="D102" i="47"/>
  <c r="D104" i="47"/>
  <c r="C75" i="47"/>
  <c r="C82" i="47"/>
  <c r="C72" i="47"/>
  <c r="D91" i="47"/>
  <c r="D90" i="47"/>
  <c r="D83" i="47"/>
  <c r="D82" i="47"/>
  <c r="C63" i="47"/>
  <c r="C85" i="47"/>
  <c r="AB6" i="37"/>
  <c r="C96" i="47"/>
  <c r="C97" i="47"/>
  <c r="AF6" i="37"/>
  <c r="C77" i="47"/>
  <c r="D98" i="47"/>
  <c r="D72" i="47"/>
  <c r="Z4" i="37"/>
  <c r="Z3" i="37" s="1"/>
  <c r="AA3" i="37" s="1"/>
  <c r="C79" i="47"/>
  <c r="D101" i="47"/>
  <c r="C93" i="47"/>
  <c r="D68" i="47"/>
  <c r="AB5" i="37"/>
  <c r="D76" i="47"/>
  <c r="C68" i="47"/>
  <c r="C103" i="47"/>
  <c r="C73" i="47"/>
  <c r="T6" i="37"/>
  <c r="D85" i="47"/>
  <c r="C65" i="47"/>
  <c r="C84" i="47"/>
  <c r="C86" i="47"/>
  <c r="Z5" i="37"/>
  <c r="AJ4" i="37"/>
  <c r="AJ3" i="37" s="1"/>
  <c r="AK3" i="37" s="1"/>
  <c r="S78" i="47"/>
  <c r="S85" i="47"/>
  <c r="S92" i="47"/>
  <c r="S93" i="47"/>
  <c r="S89" i="47"/>
  <c r="S66" i="47"/>
  <c r="S64" i="47"/>
  <c r="S99" i="47"/>
  <c r="S75" i="47"/>
  <c r="S82" i="47"/>
  <c r="S79" i="47"/>
  <c r="S104" i="47"/>
  <c r="S91" i="47"/>
  <c r="S94" i="47"/>
  <c r="S72" i="47"/>
  <c r="S74" i="47"/>
  <c r="S81" i="47"/>
  <c r="S87" i="47"/>
  <c r="S86" i="47"/>
  <c r="S65" i="47"/>
  <c r="S67" i="47"/>
  <c r="S73" i="47"/>
  <c r="D71" i="47"/>
  <c r="C106" i="47"/>
  <c r="D100" i="47"/>
  <c r="D106" i="47"/>
  <c r="X6" i="37"/>
  <c r="AD5" i="37"/>
  <c r="D73" i="47"/>
  <c r="D81" i="47"/>
  <c r="C70" i="47"/>
  <c r="Z6" i="37"/>
  <c r="D80" i="47"/>
  <c r="AJ5" i="37"/>
  <c r="D94" i="47"/>
  <c r="C62" i="47"/>
  <c r="D96" i="47"/>
  <c r="D61" i="47"/>
  <c r="D103" i="47"/>
  <c r="AB4" i="37"/>
  <c r="AB3" i="37" s="1"/>
  <c r="AC3" i="37" s="1"/>
  <c r="C89" i="47"/>
  <c r="C78" i="47"/>
  <c r="AH6" i="37"/>
  <c r="C90" i="47"/>
  <c r="D62" i="47"/>
  <c r="C76" i="47"/>
  <c r="D95" i="47"/>
  <c r="R5" i="37"/>
  <c r="C94" i="47"/>
  <c r="D74" i="47"/>
  <c r="C66" i="47"/>
  <c r="S70" i="47"/>
  <c r="D77" i="47"/>
  <c r="C91" i="47"/>
  <c r="D69" i="47"/>
  <c r="AH4" i="37"/>
  <c r="AH3" i="37" s="1"/>
  <c r="AI3" i="37" s="1"/>
  <c r="AH5" i="37"/>
  <c r="C102" i="47"/>
  <c r="D97" i="47"/>
  <c r="C104" i="47"/>
  <c r="D75" i="47"/>
  <c r="X5" i="37"/>
  <c r="C74" i="47"/>
  <c r="V5" i="37"/>
  <c r="C92" i="47"/>
  <c r="X4" i="37"/>
  <c r="X3" i="37" s="1"/>
  <c r="Y3" i="37" s="1"/>
  <c r="AD6" i="37"/>
  <c r="T5" i="37"/>
  <c r="AD4" i="37"/>
  <c r="AD3" i="37" s="1"/>
  <c r="AE3" i="37" s="1"/>
  <c r="D86" i="47"/>
  <c r="D66" i="47"/>
  <c r="C88" i="47"/>
  <c r="C105" i="47"/>
  <c r="V4" i="37"/>
  <c r="V3" i="37" s="1"/>
  <c r="W3" i="37" s="1"/>
  <c r="AF4" i="37"/>
  <c r="AF3" i="37" s="1"/>
  <c r="AG3" i="37" s="1"/>
  <c r="C61" i="47"/>
  <c r="D105" i="47"/>
  <c r="D70" i="47"/>
  <c r="D67" i="47"/>
  <c r="D79" i="47"/>
  <c r="C99" i="47"/>
  <c r="J5" i="33"/>
  <c r="AB6" i="33"/>
  <c r="AB110" i="33"/>
  <c r="AC110" i="33" s="1"/>
  <c r="AB108" i="33"/>
  <c r="AC108" i="33" s="1"/>
  <c r="AB106" i="33"/>
  <c r="AC106" i="33" s="1"/>
  <c r="AB104" i="33"/>
  <c r="AC104" i="33" s="1"/>
  <c r="AB102" i="33"/>
  <c r="AC102" i="33" s="1"/>
  <c r="AB100" i="33"/>
  <c r="AC100" i="33" s="1"/>
  <c r="AB98" i="33"/>
  <c r="AC98" i="33" s="1"/>
  <c r="AB96" i="33"/>
  <c r="AC96" i="33" s="1"/>
  <c r="AB94" i="33"/>
  <c r="AC94" i="33" s="1"/>
  <c r="AB91" i="33"/>
  <c r="AC91" i="33" s="1"/>
  <c r="AB87" i="33"/>
  <c r="AC87" i="33" s="1"/>
  <c r="AB83" i="33"/>
  <c r="AC83" i="33" s="1"/>
  <c r="AB79" i="33"/>
  <c r="AC79" i="33" s="1"/>
  <c r="AB75" i="33"/>
  <c r="AC75" i="33" s="1"/>
  <c r="AB71" i="33"/>
  <c r="AC71" i="33" s="1"/>
  <c r="AB67" i="33"/>
  <c r="AC67" i="33" s="1"/>
  <c r="AB63" i="33"/>
  <c r="AC63" i="33" s="1"/>
  <c r="AB59" i="33"/>
  <c r="AC59" i="33" s="1"/>
  <c r="AB55" i="33"/>
  <c r="AC55" i="33" s="1"/>
  <c r="AB51" i="33"/>
  <c r="AC51" i="33" s="1"/>
  <c r="AB47" i="33"/>
  <c r="AC47" i="33" s="1"/>
  <c r="AB43" i="33"/>
  <c r="AC43" i="33" s="1"/>
  <c r="AB39" i="33"/>
  <c r="AC39" i="33" s="1"/>
  <c r="AB35" i="33"/>
  <c r="AC35" i="33" s="1"/>
  <c r="AB31" i="33"/>
  <c r="AC31" i="33" s="1"/>
  <c r="AB27" i="33"/>
  <c r="AC27" i="33" s="1"/>
  <c r="AB23" i="33"/>
  <c r="AC23" i="33" s="1"/>
  <c r="AB18" i="33"/>
  <c r="AB20" i="33"/>
  <c r="AC20" i="33" s="1"/>
  <c r="AB22" i="33"/>
  <c r="AC22" i="33" s="1"/>
  <c r="AB24" i="33"/>
  <c r="AC24" i="33" s="1"/>
  <c r="AB26" i="33"/>
  <c r="AC26" i="33" s="1"/>
  <c r="AB28" i="33"/>
  <c r="AC28" i="33" s="1"/>
  <c r="AB30" i="33"/>
  <c r="AC30" i="33" s="1"/>
  <c r="AB32" i="33"/>
  <c r="AC32" i="33" s="1"/>
  <c r="AB34" i="33"/>
  <c r="AC34" i="33" s="1"/>
  <c r="AB36" i="33"/>
  <c r="AC36" i="33" s="1"/>
  <c r="AB38" i="33"/>
  <c r="AC38" i="33" s="1"/>
  <c r="AB40" i="33"/>
  <c r="AC40" i="33" s="1"/>
  <c r="AB42" i="33"/>
  <c r="AC42" i="33" s="1"/>
  <c r="AB44" i="33"/>
  <c r="AC44" i="33" s="1"/>
  <c r="AB46" i="33"/>
  <c r="AC46" i="33" s="1"/>
  <c r="AB48" i="33"/>
  <c r="AC48" i="33" s="1"/>
  <c r="AB50" i="33"/>
  <c r="AC50" i="33" s="1"/>
  <c r="AB52" i="33"/>
  <c r="AC52" i="33" s="1"/>
  <c r="AB54" i="33"/>
  <c r="AC54" i="33" s="1"/>
  <c r="AB56" i="33"/>
  <c r="AC56" i="33" s="1"/>
  <c r="AB58" i="33"/>
  <c r="AC58" i="33" s="1"/>
  <c r="AB60" i="33"/>
  <c r="AC60" i="33" s="1"/>
  <c r="AB62" i="33"/>
  <c r="AC62" i="33" s="1"/>
  <c r="AB64" i="33"/>
  <c r="AC64" i="33" s="1"/>
  <c r="AB66" i="33"/>
  <c r="AC66" i="33" s="1"/>
  <c r="AB68" i="33"/>
  <c r="AC68" i="33" s="1"/>
  <c r="AB70" i="33"/>
  <c r="AC70" i="33" s="1"/>
  <c r="AB72" i="33"/>
  <c r="AC72" i="33" s="1"/>
  <c r="AB74" i="33"/>
  <c r="AC74" i="33" s="1"/>
  <c r="AB76" i="33"/>
  <c r="AC76" i="33" s="1"/>
  <c r="AB78" i="33"/>
  <c r="AC78" i="33" s="1"/>
  <c r="AB80" i="33"/>
  <c r="AC80" i="33" s="1"/>
  <c r="AB82" i="33"/>
  <c r="AC82" i="33" s="1"/>
  <c r="AB84" i="33"/>
  <c r="AC84" i="33" s="1"/>
  <c r="AB86" i="33"/>
  <c r="AC86" i="33" s="1"/>
  <c r="AB88" i="33"/>
  <c r="AC88" i="33" s="1"/>
  <c r="AB90" i="33"/>
  <c r="AC90" i="33" s="1"/>
  <c r="AB92" i="33"/>
  <c r="AC92" i="33" s="1"/>
  <c r="AB111" i="33"/>
  <c r="AC111" i="33" s="1"/>
  <c r="AB109" i="33"/>
  <c r="AC109" i="33" s="1"/>
  <c r="AB107" i="33"/>
  <c r="AC107" i="33" s="1"/>
  <c r="AB105" i="33"/>
  <c r="AC105" i="33" s="1"/>
  <c r="AB103" i="33"/>
  <c r="AC103" i="33" s="1"/>
  <c r="AB101" i="33"/>
  <c r="AC101" i="33" s="1"/>
  <c r="AB99" i="33"/>
  <c r="AC99" i="33" s="1"/>
  <c r="AB97" i="33"/>
  <c r="AC97" i="33" s="1"/>
  <c r="AB95" i="33"/>
  <c r="AC95" i="33" s="1"/>
  <c r="AB93" i="33"/>
  <c r="AC93" i="33" s="1"/>
  <c r="AB89" i="33"/>
  <c r="AC89" i="33" s="1"/>
  <c r="AB85" i="33"/>
  <c r="AC85" i="33" s="1"/>
  <c r="AB81" i="33"/>
  <c r="AC81" i="33" s="1"/>
  <c r="AB77" i="33"/>
  <c r="AC77" i="33" s="1"/>
  <c r="AB73" i="33"/>
  <c r="AC73" i="33" s="1"/>
  <c r="AB69" i="33"/>
  <c r="AC69" i="33" s="1"/>
  <c r="AB65" i="33"/>
  <c r="AC65" i="33" s="1"/>
  <c r="AB61" i="33"/>
  <c r="AC61" i="33" s="1"/>
  <c r="AB57" i="33"/>
  <c r="AC57" i="33" s="1"/>
  <c r="AB53" i="33"/>
  <c r="AC53" i="33" s="1"/>
  <c r="AB49" i="33"/>
  <c r="AC49" i="33" s="1"/>
  <c r="AB45" i="33"/>
  <c r="AC45" i="33" s="1"/>
  <c r="AB41" i="33"/>
  <c r="AC41" i="33" s="1"/>
  <c r="AB37" i="33"/>
  <c r="AC37" i="33" s="1"/>
  <c r="AB33" i="33"/>
  <c r="AC33" i="33" s="1"/>
  <c r="AB29" i="33"/>
  <c r="AC29" i="33" s="1"/>
  <c r="AB25" i="33"/>
  <c r="AC25" i="33" s="1"/>
  <c r="AB21" i="33"/>
  <c r="AC21" i="33" s="1"/>
  <c r="AC18" i="33" l="1"/>
  <c r="AC6" i="33"/>
  <c r="C4" i="19" l="1"/>
  <c r="C3" i="19"/>
  <c r="C8" i="14" l="1"/>
  <c r="B8" i="14"/>
  <c r="E1" i="14" s="1"/>
  <c r="C5" i="69" a="1"/>
  <c r="C3" i="72" a="1"/>
  <c r="C3" i="75" a="1"/>
  <c r="C5" i="77" a="1"/>
  <c r="C3" i="80" a="1"/>
  <c r="C3" i="85" a="1"/>
  <c r="C3" i="70" a="1"/>
  <c r="C4" i="73" a="1"/>
  <c r="C4" i="76" a="1"/>
  <c r="C4" i="78" a="1"/>
  <c r="C4" i="81" a="1"/>
  <c r="C4" i="84" a="1"/>
  <c r="C3" i="86" a="1"/>
  <c r="C2" i="84" a="1"/>
  <c r="C3" i="69" a="1"/>
  <c r="C5" i="71" a="1"/>
  <c r="C3" i="74" a="1"/>
  <c r="C3" i="77" a="1"/>
  <c r="C5" i="79" a="1"/>
  <c r="C3" i="83" a="1"/>
  <c r="C4" i="70" a="1"/>
  <c r="C4" i="72" a="1"/>
  <c r="C4" i="75" a="1"/>
  <c r="C2" i="78" a="1"/>
  <c r="C4" i="80" a="1"/>
  <c r="C4" i="83" a="1"/>
  <c r="C4" i="86" a="1"/>
  <c r="C5" i="83" a="1"/>
  <c r="C5" i="75" a="1"/>
  <c r="C3" i="78" a="1"/>
  <c r="C3" i="81" a="1"/>
  <c r="B8" i="13" a="1"/>
  <c r="C4" i="71" a="1"/>
  <c r="C2" i="74" a="1"/>
  <c r="C3" i="76" a="1"/>
  <c r="C4" i="79" a="1"/>
  <c r="C4" i="82" a="1"/>
  <c r="C3" i="84" a="1"/>
  <c r="R4" i="37" a="1"/>
  <c r="C5" i="85" a="1"/>
  <c r="C3" i="71" a="1"/>
  <c r="C5" i="73" a="1"/>
  <c r="C2" i="76" a="1"/>
  <c r="C3" i="79" a="1"/>
  <c r="C5" i="81" a="1"/>
  <c r="C4" i="69" a="1"/>
  <c r="C2" i="72" a="1"/>
  <c r="C4" i="74" a="1"/>
  <c r="C4" i="77" a="1"/>
  <c r="C2" i="80" a="1"/>
  <c r="C3" i="82" a="1"/>
  <c r="C4" i="85" a="1"/>
  <c r="C2" i="82" a="1"/>
  <c r="C2" i="86" a="1"/>
  <c r="C2" i="70" a="1"/>
  <c r="C3" i="73" a="1"/>
  <c r="C3" i="86" l="1"/>
  <c r="C2" i="86"/>
  <c r="C4" i="86"/>
  <c r="C5" i="85"/>
  <c r="C4" i="85"/>
  <c r="C3" i="85"/>
  <c r="C3" i="84"/>
  <c r="C2" i="84"/>
  <c r="C4" i="84"/>
  <c r="C5" i="83"/>
  <c r="C4" i="83"/>
  <c r="C3" i="83"/>
  <c r="C3" i="82"/>
  <c r="C2" i="82"/>
  <c r="C4" i="82"/>
  <c r="C5" i="81"/>
  <c r="C4" i="81"/>
  <c r="C3" i="81"/>
  <c r="C4" i="80"/>
  <c r="C3" i="80"/>
  <c r="C2" i="80"/>
  <c r="C5" i="79"/>
  <c r="C4" i="79"/>
  <c r="C3" i="79"/>
  <c r="C4" i="78"/>
  <c r="C3" i="78"/>
  <c r="C2" i="78"/>
  <c r="C5" i="77"/>
  <c r="C4" i="77"/>
  <c r="C3" i="77"/>
  <c r="C3" i="76"/>
  <c r="C2" i="76"/>
  <c r="C4" i="76"/>
  <c r="C5" i="75"/>
  <c r="C4" i="75"/>
  <c r="C3" i="75"/>
  <c r="C4" i="74"/>
  <c r="C3" i="74"/>
  <c r="C2" i="74"/>
  <c r="C5" i="73"/>
  <c r="C4" i="73"/>
  <c r="C3" i="73"/>
  <c r="C4" i="72"/>
  <c r="C3" i="72"/>
  <c r="C2" i="72"/>
  <c r="C5" i="71"/>
  <c r="C4" i="71"/>
  <c r="C3" i="71"/>
  <c r="C3" i="70"/>
  <c r="C2" i="70"/>
  <c r="C4" i="70"/>
  <c r="C5" i="69"/>
  <c r="C4" i="69"/>
  <c r="C3" i="69"/>
  <c r="B8" i="13"/>
  <c r="R4" i="37"/>
  <c r="R3" i="37" s="1"/>
  <c r="D14" i="16" a="1"/>
  <c r="C15" i="16" a="1"/>
  <c r="D13" i="16" a="1"/>
  <c r="C13" i="16" a="1"/>
  <c r="B11" i="16" a="1"/>
  <c r="B10" i="16" a="1"/>
  <c r="B8" i="16" a="1"/>
  <c r="B17" i="16" a="1"/>
  <c r="B14" i="16" a="1"/>
  <c r="D15" i="16" a="1"/>
  <c r="C16" i="16" a="1"/>
  <c r="D12" i="16" a="1"/>
  <c r="C11" i="16" a="1"/>
  <c r="D9" i="16" a="1"/>
  <c r="D8" i="16" a="1"/>
  <c r="B13" i="16" a="1"/>
  <c r="D16" i="16" a="1"/>
  <c r="B16" i="16" a="1"/>
  <c r="C12" i="16" a="1"/>
  <c r="B12" i="16" a="1"/>
  <c r="C10" i="16" a="1"/>
  <c r="B9" i="16" a="1"/>
  <c r="C8" i="16" a="1"/>
  <c r="C14" i="16" a="1"/>
  <c r="B15" i="16" a="1"/>
  <c r="C17" i="16" a="1"/>
  <c r="D17" i="16" a="1"/>
  <c r="D11" i="16" a="1"/>
  <c r="D10" i="16" a="1"/>
  <c r="C9" i="16" a="1"/>
  <c r="C9" i="54" l="1"/>
  <c r="C10" i="54"/>
  <c r="C12" i="16"/>
  <c r="B12" i="16"/>
  <c r="D14" i="16"/>
  <c r="C16" i="16"/>
  <c r="B16" i="16"/>
  <c r="D13" i="16"/>
  <c r="C15" i="16"/>
  <c r="B15" i="16"/>
  <c r="D17" i="16"/>
  <c r="C11" i="16"/>
  <c r="B11" i="16"/>
  <c r="D12" i="16"/>
  <c r="C14" i="16"/>
  <c r="B14" i="16"/>
  <c r="D16" i="16"/>
  <c r="C13" i="16"/>
  <c r="B13" i="16"/>
  <c r="D15" i="16"/>
  <c r="C17" i="16"/>
  <c r="B17" i="16"/>
  <c r="D11" i="16"/>
  <c r="D10" i="16"/>
  <c r="C10" i="16"/>
  <c r="B10" i="16"/>
  <c r="D8" i="16"/>
  <c r="C8" i="16"/>
  <c r="B8" i="16"/>
  <c r="C9" i="16"/>
  <c r="B9" i="16"/>
  <c r="D9" i="16"/>
  <c r="S3" i="37"/>
  <c r="C33" i="3"/>
  <c r="C32" i="3"/>
  <c r="C16" i="13" a="1"/>
  <c r="C12" i="13" a="1"/>
  <c r="C17" i="13" a="1"/>
  <c r="C13" i="13" a="1"/>
  <c r="C9" i="13" a="1"/>
  <c r="C14" i="13" a="1"/>
  <c r="C10" i="13" a="1"/>
  <c r="C15" i="13" a="1"/>
  <c r="C11" i="13" a="1"/>
  <c r="C33" i="47" a="1"/>
  <c r="D38" i="47" a="1"/>
  <c r="H28" i="47" a="1"/>
  <c r="H46" i="47" a="1"/>
  <c r="C39" i="47" a="1"/>
  <c r="H32" i="47" a="1"/>
  <c r="AB4" i="36" a="1"/>
  <c r="C11" i="47" a="1"/>
  <c r="H22" i="47" a="1"/>
  <c r="D10" i="47" a="1"/>
  <c r="C56" i="47" a="1"/>
  <c r="D51" i="47" a="1"/>
  <c r="D19" i="47" a="1"/>
  <c r="C30" i="47" a="1"/>
  <c r="AH4" i="36" a="1"/>
  <c r="D48" i="47" a="1"/>
  <c r="D55" i="47" a="1"/>
  <c r="C47" i="47" a="1"/>
  <c r="C4" i="47" a="1"/>
  <c r="D43" i="47" a="1"/>
  <c r="D12" i="47" a="1"/>
  <c r="D16" i="47" a="1"/>
  <c r="H48" i="47" a="1"/>
  <c r="C46" i="47" a="1"/>
  <c r="D17" i="47" a="1"/>
  <c r="H27" i="47" a="1"/>
  <c r="H42" i="47" a="1"/>
  <c r="C24" i="47" a="1"/>
  <c r="D20" i="47" a="1"/>
  <c r="H12" i="47" a="1"/>
  <c r="T4" i="36" a="1"/>
  <c r="C3" i="18" a="1"/>
  <c r="D34" i="47" a="1"/>
  <c r="D27" i="47" a="1"/>
  <c r="C35" i="47" a="1"/>
  <c r="H34" i="47" a="1"/>
  <c r="H39" i="47" a="1"/>
  <c r="C14" i="47" a="1"/>
  <c r="D40" i="47" a="1"/>
  <c r="C57" i="47" a="1"/>
  <c r="H49" i="47" a="1"/>
  <c r="D58" i="47" a="1"/>
  <c r="H21" i="47" a="1"/>
  <c r="D49" i="47" a="1"/>
  <c r="H55" i="47" a="1"/>
  <c r="H30" i="47" a="1"/>
  <c r="D13" i="47" a="1"/>
  <c r="C40" i="47" a="1"/>
  <c r="H59" i="47" a="1"/>
  <c r="D32" i="47" a="1"/>
  <c r="B10" i="15" a="1"/>
  <c r="C29" i="47" a="1"/>
  <c r="C12" i="47" a="1"/>
  <c r="C3" i="47" a="1"/>
  <c r="H18" i="47" a="1"/>
  <c r="H19" i="47" a="1"/>
  <c r="C44" i="47" a="1"/>
  <c r="C25" i="47" a="1"/>
  <c r="D31" i="47" a="1"/>
  <c r="D22" i="47" a="1"/>
  <c r="H20" i="47" a="1"/>
  <c r="Z4" i="36" a="1"/>
  <c r="D56" i="47" a="1"/>
  <c r="C55" i="47" a="1"/>
  <c r="H11" i="47" a="1"/>
  <c r="D14" i="47" a="1"/>
  <c r="H38" i="47" a="1"/>
  <c r="C32" i="47" a="1"/>
  <c r="H51" i="47" a="1"/>
  <c r="C5" i="18" a="1"/>
  <c r="D44" i="47" a="1"/>
  <c r="D11" i="47" a="1"/>
  <c r="D52" i="47" a="1"/>
  <c r="C18" i="47" a="1"/>
  <c r="C41" i="47" a="1"/>
  <c r="C36" i="47" a="1"/>
  <c r="D57" i="47" a="1"/>
  <c r="H50" i="47" a="1"/>
  <c r="D18" i="47" a="1"/>
  <c r="H47" i="47" a="1"/>
  <c r="D45" i="47" a="1"/>
  <c r="H31" i="47" a="1"/>
  <c r="C50" i="47" a="1"/>
  <c r="H26" i="47" a="1"/>
  <c r="C42" i="47" a="1"/>
  <c r="C48" i="47" a="1"/>
  <c r="H25" i="47" a="1"/>
  <c r="D28" i="47" a="1"/>
  <c r="C49" i="47" a="1"/>
  <c r="C58" i="47" a="1"/>
  <c r="D33" i="47" a="1"/>
  <c r="C13" i="47" a="1"/>
  <c r="C21" i="47" a="1"/>
  <c r="H54" i="47" a="1"/>
  <c r="H60" i="47" a="1"/>
  <c r="C60" i="47" a="1"/>
  <c r="H58" i="47" a="1"/>
  <c r="D25" i="47" a="1"/>
  <c r="D41" i="47" a="1"/>
  <c r="H16" i="47" a="1"/>
  <c r="H57" i="47" a="1"/>
  <c r="D60" i="47" a="1"/>
  <c r="H24" i="47" a="1"/>
  <c r="V4" i="36" a="1"/>
  <c r="C26" i="47" a="1"/>
  <c r="X4" i="36" a="1"/>
  <c r="H45" i="47" a="1"/>
  <c r="H23" i="47" a="1"/>
  <c r="D21" i="47" a="1"/>
  <c r="H36" i="47" a="1"/>
  <c r="H33" i="47" a="1"/>
  <c r="D29" i="47" a="1"/>
  <c r="D53" i="47" a="1"/>
  <c r="H10" i="47" a="1"/>
  <c r="H17" i="47" a="1"/>
  <c r="C37" i="47" a="1"/>
  <c r="C52" i="47" a="1"/>
  <c r="C23" i="47" a="1"/>
  <c r="C15" i="47" a="1"/>
  <c r="AL4" i="36" a="1"/>
  <c r="C20" i="47" a="1"/>
  <c r="D36" i="47" a="1"/>
  <c r="C43" i="47" a="1"/>
  <c r="C31" i="47" a="1"/>
  <c r="C51" i="47" a="1"/>
  <c r="H41" i="47" a="1"/>
  <c r="D54" i="47" a="1"/>
  <c r="H56" i="47" a="1"/>
  <c r="C27" i="47" a="1"/>
  <c r="H14" i="47" a="1"/>
  <c r="C28" i="47" a="1"/>
  <c r="H13" i="47" a="1"/>
  <c r="C38" i="47" a="1"/>
  <c r="C17" i="47" a="1"/>
  <c r="C4" i="18" a="1"/>
  <c r="D30" i="47" a="1"/>
  <c r="D46" i="47" a="1"/>
  <c r="D15" i="47" a="1"/>
  <c r="H35" i="47" a="1"/>
  <c r="D59" i="47" a="1"/>
  <c r="C34" i="47" a="1"/>
  <c r="D39" i="47" a="1"/>
  <c r="H29" i="47" a="1"/>
  <c r="AJ4" i="36" a="1"/>
  <c r="H53" i="47" a="1"/>
  <c r="C22" i="47" a="1"/>
  <c r="D37" i="47" a="1"/>
  <c r="D50" i="47" a="1"/>
  <c r="AF4" i="36" a="1"/>
  <c r="D35" i="47" a="1"/>
  <c r="D42" i="47" a="1"/>
  <c r="C10" i="47" a="1"/>
  <c r="D26" i="47" a="1"/>
  <c r="C59" i="47" a="1"/>
  <c r="D23" i="47" a="1"/>
  <c r="C16" i="47" a="1"/>
  <c r="AD4" i="36" a="1"/>
  <c r="H40" i="47" a="1"/>
  <c r="H43" i="47" a="1"/>
  <c r="H37" i="47" a="1"/>
  <c r="C2" i="47" a="1"/>
  <c r="C54" i="47" a="1"/>
  <c r="H52" i="47" a="1"/>
  <c r="C53" i="47" a="1"/>
  <c r="H15" i="47" a="1"/>
  <c r="D24" i="47" a="1"/>
  <c r="C19" i="47" a="1"/>
  <c r="C45" i="47" a="1"/>
  <c r="H44" i="47" a="1"/>
  <c r="D47" i="47" a="1"/>
  <c r="C8" i="13" a="1"/>
  <c r="I19" i="15" l="1"/>
  <c r="I17" i="15"/>
  <c r="I15" i="15"/>
  <c r="I13" i="15"/>
  <c r="I11" i="15"/>
  <c r="I18" i="15"/>
  <c r="I16" i="15"/>
  <c r="I14" i="15"/>
  <c r="I12" i="15"/>
  <c r="C56" i="47"/>
  <c r="H41" i="47"/>
  <c r="Z41" i="47" s="1"/>
  <c r="C45" i="47"/>
  <c r="H37" i="47"/>
  <c r="V4" i="36"/>
  <c r="V75" i="36" s="1"/>
  <c r="D30" i="47"/>
  <c r="C10" i="47"/>
  <c r="C28" i="47"/>
  <c r="D56" i="47"/>
  <c r="H34" i="47"/>
  <c r="C52" i="47"/>
  <c r="C50" i="47"/>
  <c r="D58" i="47"/>
  <c r="D21" i="47"/>
  <c r="C32" i="47"/>
  <c r="D43" i="47"/>
  <c r="AD4" i="36"/>
  <c r="AD75" i="36" s="1"/>
  <c r="C21" i="47"/>
  <c r="D28" i="47"/>
  <c r="D13" i="47"/>
  <c r="H10" i="47"/>
  <c r="Z10" i="47" s="1"/>
  <c r="C17" i="47"/>
  <c r="C34" i="47"/>
  <c r="C53" i="47"/>
  <c r="D17" i="47"/>
  <c r="C39" i="47"/>
  <c r="H52" i="47"/>
  <c r="Y52" i="47" s="1" a="1"/>
  <c r="Y52" i="47" s="1"/>
  <c r="AG52" i="47" s="1"/>
  <c r="C29" i="47"/>
  <c r="D25" i="47"/>
  <c r="H44" i="47"/>
  <c r="X44" i="47" s="1" a="1"/>
  <c r="X44" i="47" s="1"/>
  <c r="AN44" i="47" s="1"/>
  <c r="C51" i="47"/>
  <c r="C19" i="47"/>
  <c r="H12" i="47"/>
  <c r="AP12" i="47" s="1"/>
  <c r="Z4" i="36"/>
  <c r="AL4" i="36"/>
  <c r="AL75" i="36" s="1"/>
  <c r="H31" i="47"/>
  <c r="Z31" i="47" s="1"/>
  <c r="D33" i="47"/>
  <c r="C22" i="47"/>
  <c r="C4" i="47"/>
  <c r="D42" i="47"/>
  <c r="D10" i="47"/>
  <c r="H30" i="47"/>
  <c r="C35" i="47"/>
  <c r="C14" i="47"/>
  <c r="H24" i="47"/>
  <c r="Z24" i="47" s="1"/>
  <c r="H14" i="47"/>
  <c r="AP14" i="47" s="1"/>
  <c r="D59" i="47"/>
  <c r="C44" i="47"/>
  <c r="H23" i="47"/>
  <c r="X23" i="47" s="1" a="1"/>
  <c r="X23" i="47" s="1"/>
  <c r="AN23" i="47" s="1"/>
  <c r="H38" i="47"/>
  <c r="Z38" i="47" s="1"/>
  <c r="H25" i="47"/>
  <c r="AP25" i="47" s="1"/>
  <c r="C16" i="47"/>
  <c r="H18" i="47"/>
  <c r="X18" i="47" s="1" a="1"/>
  <c r="X18" i="47" s="1"/>
  <c r="AN18" i="47" s="1"/>
  <c r="C46" i="47"/>
  <c r="H46" i="47"/>
  <c r="X46" i="47" s="1" a="1"/>
  <c r="X46" i="47" s="1"/>
  <c r="AN46" i="47" s="1"/>
  <c r="D11" i="47"/>
  <c r="H58" i="47"/>
  <c r="D57" i="47"/>
  <c r="H43" i="47"/>
  <c r="Y43" i="47" s="1" a="1"/>
  <c r="Y43" i="47" s="1"/>
  <c r="AG43" i="47" s="1"/>
  <c r="B10" i="15"/>
  <c r="I10" i="15" s="1"/>
  <c r="C31" i="47"/>
  <c r="D20" i="47"/>
  <c r="H53" i="47"/>
  <c r="AP53" i="47" s="1"/>
  <c r="H20" i="47"/>
  <c r="AP20" i="47" s="1"/>
  <c r="D53" i="47"/>
  <c r="H49" i="47"/>
  <c r="X49" i="47" s="1" a="1"/>
  <c r="X49" i="47" s="1"/>
  <c r="AN49" i="47" s="1"/>
  <c r="C37" i="47"/>
  <c r="H22" i="47"/>
  <c r="X22" i="47" s="1" a="1"/>
  <c r="X22" i="47" s="1"/>
  <c r="AN22" i="47" s="1"/>
  <c r="D45" i="47"/>
  <c r="D35" i="47"/>
  <c r="D60" i="47"/>
  <c r="D19" i="47"/>
  <c r="C27" i="47"/>
  <c r="C47" i="47"/>
  <c r="D24" i="47"/>
  <c r="H55" i="47"/>
  <c r="H45" i="47"/>
  <c r="X45" i="47" s="1" a="1"/>
  <c r="X45" i="47" s="1"/>
  <c r="AN45" i="47" s="1"/>
  <c r="D14" i="47"/>
  <c r="C54" i="47"/>
  <c r="C48" i="47"/>
  <c r="H35" i="47"/>
  <c r="X35" i="47" s="1" a="1"/>
  <c r="X35" i="47" s="1"/>
  <c r="AN35" i="47" s="1"/>
  <c r="D27" i="47"/>
  <c r="C41" i="47"/>
  <c r="AH4" i="36"/>
  <c r="AH75" i="36" s="1"/>
  <c r="D44" i="47"/>
  <c r="H28" i="47"/>
  <c r="AP28" i="47" s="1"/>
  <c r="D23" i="47"/>
  <c r="C60" i="47"/>
  <c r="C15" i="47"/>
  <c r="H39" i="47"/>
  <c r="AP39" i="47" s="1"/>
  <c r="H48" i="47"/>
  <c r="Z48" i="47" s="1"/>
  <c r="D29" i="47"/>
  <c r="C24" i="47"/>
  <c r="D32" i="47"/>
  <c r="C43" i="47"/>
  <c r="D47" i="47"/>
  <c r="C38" i="47"/>
  <c r="AJ4" i="36"/>
  <c r="AJ75" i="36" s="1"/>
  <c r="AF4" i="36"/>
  <c r="AF75" i="36" s="1"/>
  <c r="D22" i="47"/>
  <c r="C18" i="47"/>
  <c r="C11" i="47"/>
  <c r="H47" i="47"/>
  <c r="Z47" i="47" s="1"/>
  <c r="H57" i="47"/>
  <c r="D55" i="47"/>
  <c r="C57" i="47"/>
  <c r="H40" i="47"/>
  <c r="AP40" i="47" s="1"/>
  <c r="D49" i="47"/>
  <c r="D34" i="47"/>
  <c r="X4" i="36"/>
  <c r="X75" i="36" s="1"/>
  <c r="H56" i="47"/>
  <c r="X56" i="47" s="1" a="1"/>
  <c r="X56" i="47" s="1"/>
  <c r="AN56" i="47" s="1"/>
  <c r="C4" i="18"/>
  <c r="C58" i="47"/>
  <c r="H11" i="47"/>
  <c r="D15" i="47"/>
  <c r="C59" i="47"/>
  <c r="C5" i="18"/>
  <c r="C42" i="47"/>
  <c r="D38" i="47"/>
  <c r="C2" i="47"/>
  <c r="H17" i="47"/>
  <c r="Z17" i="47" s="1"/>
  <c r="H33" i="47"/>
  <c r="H42" i="47"/>
  <c r="AP42" i="47" s="1"/>
  <c r="D16" i="47"/>
  <c r="H60" i="47"/>
  <c r="X60" i="47" s="1" a="1"/>
  <c r="X60" i="47" s="1"/>
  <c r="AN60" i="47" s="1"/>
  <c r="C13" i="47"/>
  <c r="C3" i="47"/>
  <c r="H59" i="47"/>
  <c r="Z59" i="47" s="1"/>
  <c r="D36" i="47"/>
  <c r="D50" i="47"/>
  <c r="H29" i="47"/>
  <c r="AP29" i="47" s="1"/>
  <c r="D31" i="47"/>
  <c r="H15" i="47"/>
  <c r="D51" i="47"/>
  <c r="AB4" i="36"/>
  <c r="AB75" i="36" s="1"/>
  <c r="D18" i="47"/>
  <c r="C23" i="47"/>
  <c r="C26" i="47"/>
  <c r="H16" i="47"/>
  <c r="Y16" i="47" s="1" a="1"/>
  <c r="Y16" i="47" s="1"/>
  <c r="AG16" i="47" s="1"/>
  <c r="D48" i="47"/>
  <c r="C3" i="18"/>
  <c r="H13" i="47"/>
  <c r="Z13" i="47" s="1"/>
  <c r="D54" i="47"/>
  <c r="H21" i="47"/>
  <c r="Y21" i="47" s="1" a="1"/>
  <c r="Y21" i="47" s="1"/>
  <c r="AG21" i="47" s="1"/>
  <c r="H19" i="47"/>
  <c r="X19" i="47" s="1" a="1"/>
  <c r="X19" i="47" s="1"/>
  <c r="AN19" i="47" s="1"/>
  <c r="H51" i="47"/>
  <c r="AP51" i="47" s="1"/>
  <c r="D26" i="47"/>
  <c r="C49" i="47"/>
  <c r="C55" i="47"/>
  <c r="D46" i="47"/>
  <c r="C36" i="47"/>
  <c r="H26" i="47"/>
  <c r="Y26" i="47" s="1" a="1"/>
  <c r="Y26" i="47" s="1"/>
  <c r="AG26" i="47" s="1"/>
  <c r="C33" i="47"/>
  <c r="D12" i="47"/>
  <c r="H54" i="47"/>
  <c r="Y54" i="47" s="1" a="1"/>
  <c r="Y54" i="47" s="1"/>
  <c r="AG54" i="47" s="1"/>
  <c r="H36" i="47"/>
  <c r="Y36" i="47" s="1" a="1"/>
  <c r="Y36" i="47" s="1"/>
  <c r="H27" i="47"/>
  <c r="AP27" i="47" s="1"/>
  <c r="C40" i="47"/>
  <c r="C20" i="47"/>
  <c r="D40" i="47"/>
  <c r="C12" i="47"/>
  <c r="D39" i="47"/>
  <c r="C25" i="47"/>
  <c r="D52" i="47"/>
  <c r="H32" i="47"/>
  <c r="Z32" i="47" s="1"/>
  <c r="H50" i="47"/>
  <c r="C30" i="47"/>
  <c r="D37" i="47"/>
  <c r="D41" i="47"/>
  <c r="AP41" i="47"/>
  <c r="X31" i="47" a="1"/>
  <c r="X31" i="47" s="1"/>
  <c r="AN31" i="47" s="1"/>
  <c r="X41" i="47" a="1"/>
  <c r="X41" i="47" s="1"/>
  <c r="AN41" i="47" s="1"/>
  <c r="X42" i="47" a="1"/>
  <c r="X42" i="47" s="1"/>
  <c r="AN42" i="47" s="1"/>
  <c r="X37" i="47" a="1"/>
  <c r="X37" i="47" s="1"/>
  <c r="AN37" i="47" s="1"/>
  <c r="C9" i="13"/>
  <c r="C10" i="13"/>
  <c r="C14" i="13"/>
  <c r="C16" i="13"/>
  <c r="C11" i="13"/>
  <c r="C12" i="13"/>
  <c r="C17" i="13"/>
  <c r="C13" i="13"/>
  <c r="C15" i="13"/>
  <c r="T4" i="36"/>
  <c r="T75" i="36" s="1"/>
  <c r="Z75" i="36"/>
  <c r="C8" i="13"/>
  <c r="Y12" i="47" a="1"/>
  <c r="C18" i="15" a="1"/>
  <c r="C14" i="15" a="1"/>
  <c r="C17" i="15" a="1"/>
  <c r="C13" i="15" a="1"/>
  <c r="C16" i="15" a="1"/>
  <c r="C12" i="15" a="1"/>
  <c r="C19" i="15" a="1"/>
  <c r="C15" i="15" a="1"/>
  <c r="C11" i="15" a="1"/>
  <c r="S31" i="47" a="1"/>
  <c r="S38" i="47" a="1"/>
  <c r="S24" i="47" a="1"/>
  <c r="S13" i="47" a="1"/>
  <c r="S41" i="47" a="1"/>
  <c r="S47" i="47" a="1"/>
  <c r="C10" i="15" a="1"/>
  <c r="Y20" i="47" l="1" a="1"/>
  <c r="Y20" i="47" s="1"/>
  <c r="Y41" i="47" a="1"/>
  <c r="Y41" i="47" s="1"/>
  <c r="AG41" i="47" s="1"/>
  <c r="AP21" i="47"/>
  <c r="AP43" i="47"/>
  <c r="AP23" i="47"/>
  <c r="X12" i="47" a="1"/>
  <c r="AP46" i="47"/>
  <c r="AP17" i="47"/>
  <c r="AP18" i="47"/>
  <c r="Y46" i="47" a="1"/>
  <c r="Y46" i="47" s="1"/>
  <c r="AG46" i="47" s="1"/>
  <c r="Y27" i="47" a="1"/>
  <c r="Y27" i="47" s="1"/>
  <c r="AG27" i="47" s="1"/>
  <c r="AP54" i="47"/>
  <c r="Y42" i="47" a="1"/>
  <c r="Y42" i="47" s="1"/>
  <c r="AG42" i="47" s="1"/>
  <c r="Y47" i="47" a="1"/>
  <c r="Y47" i="47" s="1"/>
  <c r="AG47" i="47" s="1"/>
  <c r="Y51" i="47" a="1"/>
  <c r="Y51" i="47" s="1"/>
  <c r="AP13" i="47"/>
  <c r="X21" i="47" a="1"/>
  <c r="X21" i="47" s="1"/>
  <c r="AN21" i="47" s="1"/>
  <c r="X47" i="47" a="1"/>
  <c r="X47" i="47" s="1"/>
  <c r="AN47" i="47" s="1"/>
  <c r="X59" i="47" a="1"/>
  <c r="X59" i="47" s="1"/>
  <c r="AN59" i="47" s="1"/>
  <c r="C19" i="15"/>
  <c r="X40" i="47" a="1"/>
  <c r="X40" i="47" s="1"/>
  <c r="AN40" i="47" s="1"/>
  <c r="AP47" i="47"/>
  <c r="Y17" i="47" a="1"/>
  <c r="Y17" i="47" s="1"/>
  <c r="AG17" i="47" s="1"/>
  <c r="X13" i="47" a="1"/>
  <c r="X13" i="47" s="1"/>
  <c r="AN13" i="47" s="1"/>
  <c r="X54" i="47" a="1"/>
  <c r="X54" i="47" s="1"/>
  <c r="AN54" i="47" s="1"/>
  <c r="Y18" i="47" a="1"/>
  <c r="Y18" i="47" s="1"/>
  <c r="AG18" i="47" s="1"/>
  <c r="X17" i="47" a="1"/>
  <c r="X17" i="47" s="1"/>
  <c r="AN17" i="47" s="1"/>
  <c r="Y13" i="47" a="1"/>
  <c r="Y13" i="47" s="1"/>
  <c r="AG13" i="47" s="1"/>
  <c r="C18" i="15"/>
  <c r="AP45" i="47"/>
  <c r="C17" i="15"/>
  <c r="C16" i="15"/>
  <c r="D16" i="15" s="1"/>
  <c r="Y35" i="47" a="1"/>
  <c r="Y35" i="47" s="1"/>
  <c r="AG35" i="47" s="1"/>
  <c r="AP31" i="47"/>
  <c r="AP49" i="47"/>
  <c r="AP44" i="47"/>
  <c r="Y44" i="47" a="1"/>
  <c r="Y44" i="47" s="1"/>
  <c r="AG44" i="47" s="1"/>
  <c r="C15" i="15"/>
  <c r="Y31" i="47" a="1"/>
  <c r="Y31" i="47" s="1"/>
  <c r="AA31" i="47" s="1"/>
  <c r="X28" i="47" a="1"/>
  <c r="X28" i="47" s="1"/>
  <c r="AN28" i="47" s="1"/>
  <c r="Y28" i="47" a="1"/>
  <c r="Y28" i="47" s="1"/>
  <c r="AG28" i="47" s="1"/>
  <c r="C14" i="15"/>
  <c r="D14" i="15" s="1"/>
  <c r="C13" i="15"/>
  <c r="C12" i="15"/>
  <c r="C11" i="15"/>
  <c r="D11" i="15" s="1"/>
  <c r="AP52" i="47"/>
  <c r="AP59" i="47"/>
  <c r="X32" i="47" a="1"/>
  <c r="X32" i="47" s="1"/>
  <c r="AN32" i="47" s="1"/>
  <c r="AP26" i="47"/>
  <c r="AP24" i="47"/>
  <c r="X48" i="47" a="1"/>
  <c r="X48" i="47" s="1"/>
  <c r="AN48" i="47" s="1"/>
  <c r="X26" i="47" a="1"/>
  <c r="X26" i="47" s="1"/>
  <c r="AN26" i="47" s="1"/>
  <c r="Y48" i="47" a="1"/>
  <c r="Y48" i="47" s="1"/>
  <c r="AG48" i="47" s="1"/>
  <c r="AP32" i="47"/>
  <c r="C10" i="15"/>
  <c r="G10" i="15" s="1"/>
  <c r="Z36" i="47"/>
  <c r="X36" i="47" a="1"/>
  <c r="X36" i="47" s="1"/>
  <c r="AN36" i="47" s="1"/>
  <c r="Z26" i="47"/>
  <c r="Z19" i="47"/>
  <c r="Y19" i="47" a="1"/>
  <c r="Y19" i="47" s="1"/>
  <c r="AG19" i="47" s="1"/>
  <c r="AP19" i="47"/>
  <c r="Z16" i="47"/>
  <c r="AP16" i="47"/>
  <c r="Z15" i="47"/>
  <c r="AP15" i="47"/>
  <c r="X15" i="47" a="1"/>
  <c r="X15" i="47" s="1"/>
  <c r="AN15" i="47" s="1"/>
  <c r="Z29" i="47"/>
  <c r="Z33" i="47"/>
  <c r="AP33" i="47"/>
  <c r="Y33" i="47" a="1"/>
  <c r="Y33" i="47" s="1"/>
  <c r="X33" i="47" a="1"/>
  <c r="X33" i="47" s="1"/>
  <c r="AN33" i="47" s="1"/>
  <c r="AP11" i="47"/>
  <c r="X11" i="47" a="1"/>
  <c r="X11" i="47" s="1"/>
  <c r="AN11" i="47" s="1"/>
  <c r="Y11" i="47" a="1"/>
  <c r="Y11" i="47" s="1"/>
  <c r="AG11" i="47" s="1"/>
  <c r="Z56" i="47"/>
  <c r="Z57" i="47"/>
  <c r="X57" i="47" a="1"/>
  <c r="X57" i="47" s="1"/>
  <c r="AN57" i="47" s="1"/>
  <c r="Y57" i="47" a="1"/>
  <c r="Y57" i="47" s="1"/>
  <c r="AP57" i="47"/>
  <c r="Z22" i="47"/>
  <c r="AP22" i="47"/>
  <c r="Y22" i="47" a="1"/>
  <c r="Y22" i="47" s="1"/>
  <c r="Z49" i="47"/>
  <c r="Z53" i="47"/>
  <c r="X53" i="47" a="1"/>
  <c r="X53" i="47" s="1"/>
  <c r="AN53" i="47" s="1"/>
  <c r="Z25" i="47"/>
  <c r="Z14" i="47"/>
  <c r="Z52" i="47"/>
  <c r="AP10" i="47"/>
  <c r="Y10" i="47" a="1"/>
  <c r="Y10" i="47" s="1"/>
  <c r="AG10" i="47" s="1"/>
  <c r="Z34" i="47"/>
  <c r="AP34" i="47"/>
  <c r="Y34" i="47" a="1"/>
  <c r="Y34" i="47" s="1"/>
  <c r="AG34" i="47" s="1"/>
  <c r="X10" i="47" a="1"/>
  <c r="X10" i="47" s="1"/>
  <c r="AN10" i="47" s="1"/>
  <c r="Z11" i="47"/>
  <c r="X16" i="47" a="1"/>
  <c r="X16" i="47" s="1"/>
  <c r="AN16" i="47" s="1"/>
  <c r="AA16" i="47" s="1"/>
  <c r="Y53" i="47" a="1"/>
  <c r="Y53" i="47" s="1"/>
  <c r="Y15" i="47" a="1"/>
  <c r="Y15" i="47" s="1"/>
  <c r="AP36" i="47"/>
  <c r="Y38" i="47" a="1"/>
  <c r="Y38" i="47" s="1"/>
  <c r="X34" i="47" a="1"/>
  <c r="X34" i="47" s="1"/>
  <c r="AN34" i="47" s="1"/>
  <c r="AA34" i="47" s="1"/>
  <c r="Y24" i="47" a="1"/>
  <c r="Y24" i="47" s="1"/>
  <c r="AP38" i="47"/>
  <c r="Y59" i="47" a="1"/>
  <c r="Y59" i="47" s="1"/>
  <c r="AG59" i="47" s="1"/>
  <c r="Y29" i="47" a="1"/>
  <c r="Y29" i="47" s="1"/>
  <c r="X52" i="47" a="1"/>
  <c r="X52" i="47" s="1"/>
  <c r="AN52" i="47" s="1"/>
  <c r="AA52" i="47" s="1"/>
  <c r="X38" i="47" a="1"/>
  <c r="X38" i="47" s="1"/>
  <c r="AN38" i="47" s="1"/>
  <c r="Y32" i="47" a="1"/>
  <c r="Y32" i="47" s="1"/>
  <c r="AG32" i="47" s="1"/>
  <c r="X24" i="47" a="1"/>
  <c r="X24" i="47" s="1"/>
  <c r="AN24" i="47" s="1"/>
  <c r="Y14" i="47" a="1"/>
  <c r="Y14" i="47" s="1"/>
  <c r="AP48" i="47"/>
  <c r="Y25" i="47" a="1"/>
  <c r="Y25" i="47" s="1"/>
  <c r="X14" i="47" a="1"/>
  <c r="X14" i="47" s="1"/>
  <c r="AN14" i="47" s="1"/>
  <c r="AP56" i="47"/>
  <c r="X29" i="47" a="1"/>
  <c r="X29" i="47" s="1"/>
  <c r="AN29" i="47" s="1"/>
  <c r="Y56" i="47" a="1"/>
  <c r="Y56" i="47" s="1"/>
  <c r="X25" i="47" a="1"/>
  <c r="X25" i="47" s="1"/>
  <c r="AN25" i="47" s="1"/>
  <c r="Y49" i="47" a="1"/>
  <c r="Y49" i="47" s="1"/>
  <c r="AG49" i="47" s="1"/>
  <c r="Z50" i="47"/>
  <c r="AP50" i="47"/>
  <c r="Y50" i="47" a="1"/>
  <c r="Y50" i="47" s="1"/>
  <c r="X50" i="47" a="1"/>
  <c r="X50" i="47" s="1"/>
  <c r="AN50" i="47" s="1"/>
  <c r="Z27" i="47"/>
  <c r="X27" i="47" a="1"/>
  <c r="X27" i="47" s="1"/>
  <c r="AN27" i="47" s="1"/>
  <c r="Z54" i="47"/>
  <c r="AA54" i="47" s="1"/>
  <c r="Z51" i="47"/>
  <c r="X51" i="47" a="1"/>
  <c r="X51" i="47" s="1"/>
  <c r="AN51" i="47" s="1"/>
  <c r="Z21" i="47"/>
  <c r="AA21" i="47" s="1"/>
  <c r="Z60" i="47"/>
  <c r="AP60" i="47"/>
  <c r="Y60" i="47" a="1"/>
  <c r="Y60" i="47" s="1"/>
  <c r="AA60" i="47" s="1"/>
  <c r="Z42" i="47"/>
  <c r="AA42" i="47" s="1"/>
  <c r="Z40" i="47"/>
  <c r="Y40" i="47" a="1"/>
  <c r="Y40" i="47" s="1"/>
  <c r="AG40" i="47" s="1"/>
  <c r="Z39" i="47"/>
  <c r="Y39" i="47" a="1"/>
  <c r="Y39" i="47" s="1"/>
  <c r="X39" i="47" a="1"/>
  <c r="X39" i="47" s="1"/>
  <c r="AN39" i="47" s="1"/>
  <c r="Z28" i="47"/>
  <c r="Z35" i="47"/>
  <c r="AA35" i="47" s="1"/>
  <c r="AP35" i="47"/>
  <c r="Z45" i="47"/>
  <c r="Y45" i="47" a="1"/>
  <c r="Y45" i="47" s="1"/>
  <c r="AG45" i="47" s="1"/>
  <c r="Z55" i="47"/>
  <c r="Y55" i="47" a="1"/>
  <c r="Y55" i="47" s="1"/>
  <c r="AP55" i="47"/>
  <c r="X55" i="47" a="1"/>
  <c r="X55" i="47" s="1"/>
  <c r="AN55" i="47" s="1"/>
  <c r="Z20" i="47"/>
  <c r="X20" i="47" a="1"/>
  <c r="X20" i="47" s="1"/>
  <c r="AN20" i="47" s="1"/>
  <c r="Z43" i="47"/>
  <c r="X43" i="47" a="1"/>
  <c r="X43" i="47" s="1"/>
  <c r="AN43" i="47" s="1"/>
  <c r="Z58" i="47"/>
  <c r="X58" i="47" a="1"/>
  <c r="X58" i="47" s="1"/>
  <c r="AN58" i="47" s="1"/>
  <c r="AP58" i="47"/>
  <c r="Y58" i="47" a="1"/>
  <c r="Y58" i="47" s="1"/>
  <c r="Z46" i="47"/>
  <c r="Z18" i="47"/>
  <c r="AA18" i="47" s="1"/>
  <c r="Z23" i="47"/>
  <c r="Y23" i="47" a="1"/>
  <c r="Y23" i="47" s="1"/>
  <c r="AG23" i="47" s="1"/>
  <c r="Z30" i="47"/>
  <c r="Y30" i="47" a="1"/>
  <c r="Y30" i="47" s="1"/>
  <c r="AP30" i="47"/>
  <c r="X30" i="47" a="1"/>
  <c r="X30" i="47" s="1"/>
  <c r="AN30" i="47" s="1"/>
  <c r="Z12" i="47"/>
  <c r="Z44" i="47"/>
  <c r="Z37" i="47"/>
  <c r="Y37" i="47" a="1"/>
  <c r="Y37" i="47" s="1"/>
  <c r="AG37" i="47" s="1"/>
  <c r="AP37" i="47"/>
  <c r="AG51" i="47"/>
  <c r="AG31" i="47"/>
  <c r="S38" i="47"/>
  <c r="S31" i="47"/>
  <c r="S41" i="47"/>
  <c r="Y12" i="47"/>
  <c r="AG12" i="47" s="1"/>
  <c r="S13" i="47"/>
  <c r="S47" i="47"/>
  <c r="X12" i="47"/>
  <c r="AN12" i="47" s="1"/>
  <c r="S24" i="47"/>
  <c r="AG36" i="47"/>
  <c r="AG20" i="47"/>
  <c r="AA47" i="47"/>
  <c r="AA17" i="47"/>
  <c r="AA59" i="47"/>
  <c r="C8" i="54"/>
  <c r="C15" i="54"/>
  <c r="C11" i="54"/>
  <c r="C14" i="54"/>
  <c r="C13" i="54"/>
  <c r="C12" i="54"/>
  <c r="C306" i="19"/>
  <c r="C299" i="19"/>
  <c r="C291" i="19"/>
  <c r="C283" i="19"/>
  <c r="C275" i="19"/>
  <c r="C267" i="19"/>
  <c r="C259" i="19"/>
  <c r="C251" i="19"/>
  <c r="C243" i="19"/>
  <c r="C235" i="19"/>
  <c r="C227" i="19"/>
  <c r="C219" i="19"/>
  <c r="C211" i="19"/>
  <c r="C203" i="19"/>
  <c r="C195" i="19"/>
  <c r="C187" i="19"/>
  <c r="C179" i="19"/>
  <c r="C307" i="19"/>
  <c r="C301" i="19"/>
  <c r="C293" i="19"/>
  <c r="C285" i="19"/>
  <c r="C277" i="19"/>
  <c r="C269" i="19"/>
  <c r="C261" i="19"/>
  <c r="C253" i="19"/>
  <c r="C245" i="19"/>
  <c r="C237" i="19"/>
  <c r="C229" i="19"/>
  <c r="C221" i="19"/>
  <c r="C205" i="19"/>
  <c r="C189" i="19"/>
  <c r="C173" i="19"/>
  <c r="C165" i="19"/>
  <c r="C157" i="19"/>
  <c r="C149" i="19"/>
  <c r="C141" i="19"/>
  <c r="C300" i="19"/>
  <c r="C284" i="19"/>
  <c r="C268" i="19"/>
  <c r="C252" i="19"/>
  <c r="C236" i="19"/>
  <c r="C220" i="19"/>
  <c r="C204" i="19"/>
  <c r="C188" i="19"/>
  <c r="C172" i="19"/>
  <c r="C156" i="19"/>
  <c r="C140" i="19"/>
  <c r="C130" i="19"/>
  <c r="C122" i="19"/>
  <c r="C114" i="19"/>
  <c r="C106" i="19"/>
  <c r="C98" i="19"/>
  <c r="C90" i="19"/>
  <c r="C82" i="19"/>
  <c r="C74" i="19"/>
  <c r="C66" i="19"/>
  <c r="C58" i="19"/>
  <c r="C50" i="19"/>
  <c r="C294" i="19"/>
  <c r="C278" i="19"/>
  <c r="C262" i="19"/>
  <c r="C246" i="19"/>
  <c r="C230" i="19"/>
  <c r="C214" i="19"/>
  <c r="C198" i="19"/>
  <c r="C182" i="19"/>
  <c r="C166" i="19"/>
  <c r="C150" i="19"/>
  <c r="C135" i="19"/>
  <c r="C127" i="19"/>
  <c r="C119" i="19"/>
  <c r="C111" i="19"/>
  <c r="C103" i="19"/>
  <c r="C95" i="19"/>
  <c r="C87" i="19"/>
  <c r="C79" i="19"/>
  <c r="C71" i="19"/>
  <c r="C63" i="19"/>
  <c r="C55" i="19"/>
  <c r="C46" i="19"/>
  <c r="C38" i="19"/>
  <c r="C30" i="19"/>
  <c r="C22" i="19"/>
  <c r="C13" i="19"/>
  <c r="C41" i="19"/>
  <c r="C33" i="19"/>
  <c r="C25" i="19"/>
  <c r="C17" i="19"/>
  <c r="C217" i="19"/>
  <c r="C201" i="19"/>
  <c r="C185" i="19"/>
  <c r="C171" i="19"/>
  <c r="C163" i="19"/>
  <c r="C155" i="19"/>
  <c r="C147" i="19"/>
  <c r="C139" i="19"/>
  <c r="C296" i="19"/>
  <c r="C280" i="19"/>
  <c r="C264" i="19"/>
  <c r="C248" i="19"/>
  <c r="C232" i="19"/>
  <c r="C216" i="19"/>
  <c r="C200" i="19"/>
  <c r="C184" i="19"/>
  <c r="C168" i="19"/>
  <c r="C152" i="19"/>
  <c r="C136" i="19"/>
  <c r="C128" i="19"/>
  <c r="C120" i="19"/>
  <c r="C112" i="19"/>
  <c r="C104" i="19"/>
  <c r="C96" i="19"/>
  <c r="C88" i="19"/>
  <c r="C80" i="19"/>
  <c r="C72" i="19"/>
  <c r="C64" i="19"/>
  <c r="C56" i="19"/>
  <c r="C48" i="19"/>
  <c r="C290" i="19"/>
  <c r="C274" i="19"/>
  <c r="C258" i="19"/>
  <c r="C242" i="19"/>
  <c r="C226" i="19"/>
  <c r="C210" i="19"/>
  <c r="C194" i="19"/>
  <c r="C178" i="19"/>
  <c r="C162" i="19"/>
  <c r="C146" i="19"/>
  <c r="C133" i="19"/>
  <c r="C125" i="19"/>
  <c r="C117" i="19"/>
  <c r="C109" i="19"/>
  <c r="C101" i="19"/>
  <c r="C93" i="19"/>
  <c r="C85" i="19"/>
  <c r="C77" i="19"/>
  <c r="C69" i="19"/>
  <c r="C61" i="19"/>
  <c r="C53" i="19"/>
  <c r="C44" i="19"/>
  <c r="C36" i="19"/>
  <c r="C28" i="19"/>
  <c r="C20" i="19"/>
  <c r="C47" i="19"/>
  <c r="C39" i="19"/>
  <c r="C31" i="19"/>
  <c r="C23" i="19"/>
  <c r="C14" i="19"/>
  <c r="C8" i="19"/>
  <c r="D18" i="15"/>
  <c r="D15" i="15"/>
  <c r="C11" i="19"/>
  <c r="C9" i="19"/>
  <c r="C303" i="19"/>
  <c r="C295" i="19"/>
  <c r="C287" i="19"/>
  <c r="C279" i="19"/>
  <c r="C271" i="19"/>
  <c r="C263" i="19"/>
  <c r="C255" i="19"/>
  <c r="C247" i="19"/>
  <c r="C239" i="19"/>
  <c r="C231" i="19"/>
  <c r="C223" i="19"/>
  <c r="C215" i="19"/>
  <c r="C207" i="19"/>
  <c r="C199" i="19"/>
  <c r="C191" i="19"/>
  <c r="C183" i="19"/>
  <c r="C175" i="19"/>
  <c r="C305" i="19"/>
  <c r="C297" i="19"/>
  <c r="C289" i="19"/>
  <c r="C281" i="19"/>
  <c r="C273" i="19"/>
  <c r="C265" i="19"/>
  <c r="C257" i="19"/>
  <c r="C249" i="19"/>
  <c r="C241" i="19"/>
  <c r="C233" i="19"/>
  <c r="C225" i="19"/>
  <c r="C213" i="19"/>
  <c r="C197" i="19"/>
  <c r="C181" i="19"/>
  <c r="C169" i="19"/>
  <c r="C161" i="19"/>
  <c r="C153" i="19"/>
  <c r="C145" i="19"/>
  <c r="C137" i="19"/>
  <c r="C292" i="19"/>
  <c r="C276" i="19"/>
  <c r="C260" i="19"/>
  <c r="C244" i="19"/>
  <c r="C228" i="19"/>
  <c r="C212" i="19"/>
  <c r="C196" i="19"/>
  <c r="C180" i="19"/>
  <c r="C164" i="19"/>
  <c r="C148" i="19"/>
  <c r="C134" i="19"/>
  <c r="C126" i="19"/>
  <c r="C118" i="19"/>
  <c r="C110" i="19"/>
  <c r="C102" i="19"/>
  <c r="C94" i="19"/>
  <c r="C86" i="19"/>
  <c r="C78" i="19"/>
  <c r="C70" i="19"/>
  <c r="C62" i="19"/>
  <c r="C54" i="19"/>
  <c r="C302" i="19"/>
  <c r="C286" i="19"/>
  <c r="C270" i="19"/>
  <c r="C254" i="19"/>
  <c r="C238" i="19"/>
  <c r="C222" i="19"/>
  <c r="C206" i="19"/>
  <c r="C190" i="19"/>
  <c r="C174" i="19"/>
  <c r="C158" i="19"/>
  <c r="C142" i="19"/>
  <c r="C131" i="19"/>
  <c r="C123" i="19"/>
  <c r="C115" i="19"/>
  <c r="C107" i="19"/>
  <c r="C99" i="19"/>
  <c r="C91" i="19"/>
  <c r="C83" i="19"/>
  <c r="C75" i="19"/>
  <c r="C67" i="19"/>
  <c r="C59" i="19"/>
  <c r="C51" i="19"/>
  <c r="C42" i="19"/>
  <c r="C34" i="19"/>
  <c r="C26" i="19"/>
  <c r="C18" i="19"/>
  <c r="C45" i="19"/>
  <c r="C37" i="19"/>
  <c r="C29" i="19"/>
  <c r="C21" i="19"/>
  <c r="C15" i="19"/>
  <c r="C209" i="19"/>
  <c r="C193" i="19"/>
  <c r="C177" i="19"/>
  <c r="C167" i="19"/>
  <c r="C159" i="19"/>
  <c r="C151" i="19"/>
  <c r="C143" i="19"/>
  <c r="C304" i="19"/>
  <c r="C288" i="19"/>
  <c r="C272" i="19"/>
  <c r="C256" i="19"/>
  <c r="C240" i="19"/>
  <c r="C224" i="19"/>
  <c r="C208" i="19"/>
  <c r="C192" i="19"/>
  <c r="C176" i="19"/>
  <c r="C160" i="19"/>
  <c r="C144" i="19"/>
  <c r="C132" i="19"/>
  <c r="C124" i="19"/>
  <c r="C116" i="19"/>
  <c r="C108" i="19"/>
  <c r="C100" i="19"/>
  <c r="C92" i="19"/>
  <c r="C84" i="19"/>
  <c r="C76" i="19"/>
  <c r="C68" i="19"/>
  <c r="C60" i="19"/>
  <c r="C52" i="19"/>
  <c r="C298" i="19"/>
  <c r="C282" i="19"/>
  <c r="C266" i="19"/>
  <c r="C250" i="19"/>
  <c r="C234" i="19"/>
  <c r="C218" i="19"/>
  <c r="C202" i="19"/>
  <c r="C186" i="19"/>
  <c r="C170" i="19"/>
  <c r="C154" i="19"/>
  <c r="C138" i="19"/>
  <c r="C129" i="19"/>
  <c r="C121" i="19"/>
  <c r="C113" i="19"/>
  <c r="C105" i="19"/>
  <c r="C97" i="19"/>
  <c r="C89" i="19"/>
  <c r="C81" i="19"/>
  <c r="C73" i="19"/>
  <c r="C65" i="19"/>
  <c r="C57" i="19"/>
  <c r="C49" i="19"/>
  <c r="C40" i="19"/>
  <c r="C32" i="19"/>
  <c r="C24" i="19"/>
  <c r="C16" i="19"/>
  <c r="C43" i="19"/>
  <c r="C35" i="19"/>
  <c r="C27" i="19"/>
  <c r="C19" i="19"/>
  <c r="D19" i="15"/>
  <c r="D17" i="15"/>
  <c r="C10" i="19"/>
  <c r="C12" i="19"/>
  <c r="F4" i="47"/>
  <c r="G8" i="16" s="1"/>
  <c r="S48" i="47" a="1"/>
  <c r="S23" i="47" a="1"/>
  <c r="S10" i="47" a="1"/>
  <c r="S16" i="47" a="1"/>
  <c r="S46" i="47" a="1"/>
  <c r="S21" i="47" a="1"/>
  <c r="S18" i="47" a="1"/>
  <c r="S59" i="47" a="1"/>
  <c r="S32" i="47" a="1"/>
  <c r="S54" i="47" a="1"/>
  <c r="S17" i="47" a="1"/>
  <c r="S22" i="47" a="1"/>
  <c r="S57" i="47" a="1"/>
  <c r="S28" i="47" a="1"/>
  <c r="S58" i="47" a="1"/>
  <c r="S50" i="47" a="1"/>
  <c r="S36" i="47" a="1"/>
  <c r="S51" i="47" a="1"/>
  <c r="S26" i="47" a="1"/>
  <c r="S27" i="47" a="1"/>
  <c r="S40" i="47" a="1"/>
  <c r="S15" i="47" a="1"/>
  <c r="S11" i="47" a="1"/>
  <c r="S14" i="47" a="1"/>
  <c r="S25" i="47" a="1"/>
  <c r="S56" i="47" a="1"/>
  <c r="S29" i="47" a="1"/>
  <c r="S20" i="47" a="1"/>
  <c r="S34" i="47" a="1"/>
  <c r="S35" i="47" a="1"/>
  <c r="S55" i="47" a="1"/>
  <c r="S49" i="47" a="1"/>
  <c r="S39" i="47" a="1"/>
  <c r="S45" i="47" a="1"/>
  <c r="S30" i="47" a="1"/>
  <c r="S42" i="47" a="1"/>
  <c r="S52" i="47" a="1"/>
  <c r="S37" i="47" a="1"/>
  <c r="S53" i="47" a="1"/>
  <c r="S12" i="47" a="1"/>
  <c r="S60" i="47" a="1"/>
  <c r="S33" i="47" a="1"/>
  <c r="S43" i="47" a="1"/>
  <c r="S19" i="47" a="1"/>
  <c r="S44" i="47" a="1"/>
  <c r="AA41" i="47" l="1"/>
  <c r="AA46" i="47"/>
  <c r="S48" i="47"/>
  <c r="S17" i="47"/>
  <c r="K19" i="15"/>
  <c r="L19" i="15" s="1"/>
  <c r="AA13" i="47"/>
  <c r="K18" i="15"/>
  <c r="L18" i="15" s="1"/>
  <c r="AA44" i="47"/>
  <c r="AA28" i="47"/>
  <c r="K17" i="15"/>
  <c r="L17" i="15" s="1"/>
  <c r="K16" i="15"/>
  <c r="L16" i="15" s="1"/>
  <c r="K15" i="15"/>
  <c r="L15" i="15" s="1"/>
  <c r="AA10" i="47"/>
  <c r="K14" i="15"/>
  <c r="L14" i="15" s="1"/>
  <c r="D13" i="15"/>
  <c r="J13" i="15" s="1"/>
  <c r="D12" i="15"/>
  <c r="J12" i="15" s="1"/>
  <c r="J17" i="15"/>
  <c r="J19" i="15"/>
  <c r="J18" i="15"/>
  <c r="J14" i="15"/>
  <c r="J16" i="15"/>
  <c r="J15" i="15"/>
  <c r="K12" i="15"/>
  <c r="K11" i="15"/>
  <c r="L11" i="15" s="1"/>
  <c r="K13" i="15"/>
  <c r="L13" i="15" s="1"/>
  <c r="K10" i="15"/>
  <c r="D10" i="15"/>
  <c r="AA43" i="47"/>
  <c r="AA27" i="47"/>
  <c r="BI65" i="47"/>
  <c r="AA26" i="47"/>
  <c r="BI63" i="47"/>
  <c r="AA20" i="47"/>
  <c r="AA45" i="47"/>
  <c r="AA51" i="47"/>
  <c r="AA11" i="47"/>
  <c r="BI61" i="47"/>
  <c r="AA36" i="47"/>
  <c r="AA48" i="47"/>
  <c r="S44" i="47"/>
  <c r="S12" i="47"/>
  <c r="S18" i="47"/>
  <c r="S46" i="47"/>
  <c r="S58" i="47"/>
  <c r="S20" i="47"/>
  <c r="S45" i="47"/>
  <c r="S28" i="47"/>
  <c r="S60" i="47"/>
  <c r="S54" i="47"/>
  <c r="S27" i="47"/>
  <c r="S32" i="47"/>
  <c r="S34" i="47"/>
  <c r="S52" i="47"/>
  <c r="S14" i="47"/>
  <c r="S25" i="47"/>
  <c r="S56" i="47"/>
  <c r="S11" i="47"/>
  <c r="S15" i="47"/>
  <c r="S26" i="47"/>
  <c r="S37" i="47"/>
  <c r="S30" i="47"/>
  <c r="S23" i="47"/>
  <c r="S43" i="47"/>
  <c r="S55" i="47"/>
  <c r="S35" i="47"/>
  <c r="S39" i="47"/>
  <c r="S40" i="47"/>
  <c r="S42" i="47"/>
  <c r="S21" i="47"/>
  <c r="S51" i="47"/>
  <c r="S50" i="47"/>
  <c r="S59" i="47"/>
  <c r="S10" i="47"/>
  <c r="S53" i="47"/>
  <c r="S49" i="47"/>
  <c r="S22" i="47"/>
  <c r="S57" i="47"/>
  <c r="S33" i="47"/>
  <c r="S29" i="47"/>
  <c r="S16" i="47"/>
  <c r="S19" i="47"/>
  <c r="S36" i="47"/>
  <c r="AG55" i="47"/>
  <c r="AA55" i="47"/>
  <c r="AG39" i="47"/>
  <c r="AA39" i="47"/>
  <c r="AG56" i="47"/>
  <c r="AA56" i="47"/>
  <c r="AG25" i="47"/>
  <c r="AA25" i="47"/>
  <c r="AA14" i="47"/>
  <c r="AG14" i="47"/>
  <c r="AA37" i="47"/>
  <c r="AA15" i="47"/>
  <c r="AG15" i="47"/>
  <c r="AG22" i="47"/>
  <c r="AA22" i="47"/>
  <c r="AG33" i="47"/>
  <c r="AA33" i="47"/>
  <c r="AA19" i="47"/>
  <c r="BI64" i="47"/>
  <c r="AA12" i="47"/>
  <c r="BI66" i="47"/>
  <c r="AA32" i="47"/>
  <c r="AA30" i="47"/>
  <c r="AG30" i="47"/>
  <c r="AG58" i="47"/>
  <c r="AA58" i="47"/>
  <c r="AA50" i="47"/>
  <c r="AG50" i="47"/>
  <c r="AA29" i="47"/>
  <c r="AG29" i="47"/>
  <c r="AA24" i="47"/>
  <c r="AG24" i="47"/>
  <c r="AA38" i="47"/>
  <c r="AG38" i="47"/>
  <c r="AA53" i="47"/>
  <c r="AG53" i="47"/>
  <c r="AA40" i="47"/>
  <c r="AA57" i="47"/>
  <c r="AG57" i="47"/>
  <c r="AA49" i="47"/>
  <c r="AA23" i="47"/>
  <c r="BI60" i="47"/>
  <c r="S60" i="37" s="1"/>
  <c r="BI62" i="47"/>
  <c r="S62" i="37" s="1"/>
  <c r="F3" i="47"/>
  <c r="F8" i="16" s="1"/>
  <c r="H8" i="16" s="1"/>
  <c r="W114" i="36" l="1"/>
  <c r="S63" i="37"/>
  <c r="S65" i="37"/>
  <c r="U116" i="36" s="1"/>
  <c r="S66" i="37"/>
  <c r="S64" i="37"/>
  <c r="S61" i="37"/>
  <c r="L12" i="15"/>
  <c r="L10" i="15"/>
  <c r="AI114" i="36"/>
  <c r="AC115" i="36"/>
  <c r="AG112" i="36"/>
  <c r="Y114" i="36"/>
  <c r="AM114" i="36"/>
  <c r="AA116" i="36"/>
  <c r="AC116" i="36"/>
  <c r="AE116" i="36"/>
  <c r="AK116" i="36"/>
  <c r="AG116" i="36"/>
  <c r="AE114" i="36"/>
  <c r="AC114" i="36"/>
  <c r="AI116" i="36"/>
  <c r="AG114" i="36"/>
  <c r="AM116" i="36"/>
  <c r="AK114" i="36"/>
  <c r="Y116" i="36"/>
  <c r="AM112" i="36"/>
  <c r="AE112" i="36"/>
  <c r="AC112" i="36"/>
  <c r="AA114" i="36"/>
  <c r="U115" i="36"/>
  <c r="W115" i="36"/>
  <c r="AA115" i="36"/>
  <c r="AK115" i="36"/>
  <c r="Y115" i="36"/>
  <c r="AI112" i="36"/>
  <c r="AK112" i="36"/>
  <c r="AA112" i="36"/>
  <c r="Y112" i="36"/>
  <c r="AE115" i="36"/>
  <c r="AM115" i="36"/>
  <c r="AG115" i="36"/>
  <c r="W112" i="36"/>
  <c r="W117" i="36"/>
  <c r="Y117" i="36"/>
  <c r="AG117" i="36"/>
  <c r="AA117" i="36"/>
  <c r="AE117" i="36"/>
  <c r="AM117" i="36"/>
  <c r="AC117" i="36"/>
  <c r="J11" i="15"/>
  <c r="U111" i="36"/>
  <c r="AG111" i="36"/>
  <c r="AI111" i="36"/>
  <c r="W111" i="36"/>
  <c r="Y111" i="36"/>
  <c r="AE111" i="36"/>
  <c r="AC111" i="36"/>
  <c r="AA111" i="36"/>
  <c r="AM111" i="36"/>
  <c r="AK111" i="36"/>
  <c r="U113" i="36"/>
  <c r="AG113" i="36"/>
  <c r="AM113" i="36"/>
  <c r="AI113" i="36"/>
  <c r="AK113" i="36"/>
  <c r="AA113" i="36"/>
  <c r="AE113" i="36"/>
  <c r="AC113" i="36"/>
  <c r="W113" i="36"/>
  <c r="Y113" i="36"/>
  <c r="J10" i="15"/>
  <c r="BH45" i="47"/>
  <c r="R45" i="37" s="1"/>
  <c r="BH19" i="47"/>
  <c r="R19" i="37" s="1"/>
  <c r="BH17" i="47"/>
  <c r="R17" i="37" s="1"/>
  <c r="BH29" i="47"/>
  <c r="R29" i="37" s="1"/>
  <c r="BH47" i="47"/>
  <c r="R47" i="37" s="1"/>
  <c r="BH39" i="47"/>
  <c r="R39" i="37" s="1"/>
  <c r="BI46" i="47"/>
  <c r="S46" i="37" s="1"/>
  <c r="BH8" i="47"/>
  <c r="R8" i="37" s="1"/>
  <c r="BI37" i="47"/>
  <c r="BI40" i="47"/>
  <c r="S40" i="37" s="1"/>
  <c r="BI32" i="47"/>
  <c r="S32" i="37" s="1"/>
  <c r="BH24" i="47"/>
  <c r="R24" i="37" s="1"/>
  <c r="BH26" i="47"/>
  <c r="R26" i="37" s="1"/>
  <c r="BH20" i="47"/>
  <c r="R20" i="37" s="1"/>
  <c r="BH22" i="47"/>
  <c r="R22" i="37" s="1"/>
  <c r="BH51" i="47"/>
  <c r="R51" i="37" s="1"/>
  <c r="BH55" i="47"/>
  <c r="R55" i="37" s="1"/>
  <c r="BI38" i="47"/>
  <c r="S38" i="37" s="1"/>
  <c r="BI35" i="47"/>
  <c r="S35" i="37" s="1"/>
  <c r="BI27" i="47"/>
  <c r="S27" i="37" s="1"/>
  <c r="BI54" i="47"/>
  <c r="S54" i="37" s="1"/>
  <c r="BI18" i="47"/>
  <c r="S18" i="37" s="1"/>
  <c r="BI14" i="47"/>
  <c r="S14" i="37" s="1"/>
  <c r="BI43" i="47"/>
  <c r="S43" i="37" s="1"/>
  <c r="BI28" i="47"/>
  <c r="S28" i="37" s="1"/>
  <c r="BI20" i="47"/>
  <c r="S20" i="37" s="1"/>
  <c r="BI12" i="47"/>
  <c r="S12" i="37" s="1"/>
  <c r="BI49" i="47"/>
  <c r="S49" i="37" s="1"/>
  <c r="BI23" i="47"/>
  <c r="S23" i="37" s="1"/>
  <c r="BH44" i="47"/>
  <c r="R44" i="37" s="1"/>
  <c r="BH49" i="47"/>
  <c r="R49" i="37" s="1"/>
  <c r="BH32" i="47"/>
  <c r="R32" i="37" s="1"/>
  <c r="BH21" i="47"/>
  <c r="R21" i="37" s="1"/>
  <c r="BH34" i="47"/>
  <c r="R34" i="37" s="1"/>
  <c r="BH23" i="47"/>
  <c r="R23" i="37" s="1"/>
  <c r="BI10" i="47"/>
  <c r="S10" i="37" s="1"/>
  <c r="BI52" i="47"/>
  <c r="S52" i="37" s="1"/>
  <c r="BI39" i="47"/>
  <c r="S39" i="37" s="1"/>
  <c r="BI47" i="47"/>
  <c r="S47" i="37" s="1"/>
  <c r="BI16" i="47"/>
  <c r="S16" i="37" s="1"/>
  <c r="BI45" i="47"/>
  <c r="S45" i="37" s="1"/>
  <c r="BH53" i="47"/>
  <c r="R53" i="37" s="1"/>
  <c r="BH41" i="47"/>
  <c r="R41" i="37" s="1"/>
  <c r="BH36" i="47"/>
  <c r="R36" i="37" s="1"/>
  <c r="BH13" i="47"/>
  <c r="R13" i="37" s="1"/>
  <c r="BH28" i="47"/>
  <c r="R28" i="37" s="1"/>
  <c r="BH15" i="47"/>
  <c r="R15" i="37" s="1"/>
  <c r="BH31" i="47"/>
  <c r="R31" i="37" s="1"/>
  <c r="BH16" i="47"/>
  <c r="R16" i="37" s="1"/>
  <c r="BH37" i="47"/>
  <c r="BH42" i="47"/>
  <c r="R42" i="37" s="1"/>
  <c r="BI48" i="47"/>
  <c r="S48" i="37" s="1"/>
  <c r="BI26" i="47"/>
  <c r="S26" i="37" s="1"/>
  <c r="BI13" i="47"/>
  <c r="S13" i="37" s="1"/>
  <c r="BH9" i="47"/>
  <c r="R9" i="37" s="1"/>
  <c r="BH48" i="47"/>
  <c r="R48" i="37" s="1"/>
  <c r="BH52" i="47"/>
  <c r="R52" i="37" s="1"/>
  <c r="BI29" i="47"/>
  <c r="S29" i="37" s="1"/>
  <c r="BI53" i="47"/>
  <c r="S53" i="37" s="1"/>
  <c r="BI36" i="47"/>
  <c r="S36" i="37" s="1"/>
  <c r="BI17" i="47"/>
  <c r="S17" i="37" s="1"/>
  <c r="BI30" i="47"/>
  <c r="S30" i="37" s="1"/>
  <c r="BH50" i="47"/>
  <c r="R50" i="37" s="1"/>
  <c r="BH30" i="47"/>
  <c r="R30" i="37" s="1"/>
  <c r="BI22" i="47"/>
  <c r="S22" i="37" s="1"/>
  <c r="BI50" i="47"/>
  <c r="S50" i="37" s="1"/>
  <c r="BI51" i="47"/>
  <c r="S51" i="37" s="1"/>
  <c r="BH38" i="47"/>
  <c r="R38" i="37" s="1"/>
  <c r="BH18" i="47"/>
  <c r="R18" i="37" s="1"/>
  <c r="BH10" i="47"/>
  <c r="R10" i="37" s="1"/>
  <c r="BI15" i="47"/>
  <c r="S15" i="37" s="1"/>
  <c r="BH27" i="47"/>
  <c r="R27" i="37" s="1"/>
  <c r="BH46" i="47"/>
  <c r="R46" i="37" s="1"/>
  <c r="BI33" i="47"/>
  <c r="S33" i="37" s="1"/>
  <c r="BI41" i="47"/>
  <c r="S41" i="37" s="1"/>
  <c r="BI9" i="47"/>
  <c r="S9" i="37" s="1"/>
  <c r="BH12" i="47"/>
  <c r="R12" i="37" s="1"/>
  <c r="BH35" i="47"/>
  <c r="R35" i="37" s="1"/>
  <c r="BH43" i="47"/>
  <c r="R43" i="37" s="1"/>
  <c r="BI19" i="47"/>
  <c r="S19" i="37" s="1"/>
  <c r="BI8" i="47"/>
  <c r="S8" i="37" s="1"/>
  <c r="BI42" i="47"/>
  <c r="S42" i="37" s="1"/>
  <c r="BI34" i="47"/>
  <c r="S34" i="37" s="1"/>
  <c r="BI55" i="47"/>
  <c r="S55" i="37" s="1"/>
  <c r="BI11" i="47"/>
  <c r="S11" i="37" s="1"/>
  <c r="BH40" i="47"/>
  <c r="R40" i="37" s="1"/>
  <c r="BH11" i="47"/>
  <c r="R11" i="37" s="1"/>
  <c r="BH14" i="47"/>
  <c r="R14" i="37" s="1"/>
  <c r="BI21" i="47"/>
  <c r="S21" i="37" s="1"/>
  <c r="BI44" i="47"/>
  <c r="S44" i="37" s="1"/>
  <c r="BI31" i="47"/>
  <c r="S31" i="37" s="1"/>
  <c r="BH54" i="47"/>
  <c r="R54" i="37" s="1"/>
  <c r="BH33" i="47"/>
  <c r="R33" i="37" s="1"/>
  <c r="BH25" i="47"/>
  <c r="R25" i="37" s="1"/>
  <c r="BI25" i="47"/>
  <c r="S25" i="37" s="1"/>
  <c r="BI24" i="47"/>
  <c r="S24" i="37" s="1"/>
  <c r="F5" i="47"/>
  <c r="W116" i="36" l="1"/>
  <c r="U112" i="36"/>
  <c r="U117" i="36"/>
  <c r="U114" i="36"/>
  <c r="AI117" i="36"/>
  <c r="AK117" i="36"/>
  <c r="AI115" i="36"/>
  <c r="J3" i="15"/>
  <c r="J50" i="3" s="1"/>
  <c r="U23" i="36"/>
  <c r="Y23" i="36"/>
  <c r="AE23" i="36"/>
  <c r="AC23" i="36"/>
  <c r="AK23" i="36"/>
  <c r="W23" i="36"/>
  <c r="AM23" i="36"/>
  <c r="AA23" i="36"/>
  <c r="AI23" i="36"/>
  <c r="AG23" i="36"/>
  <c r="T24" i="36"/>
  <c r="X24" i="36"/>
  <c r="AJ24" i="36"/>
  <c r="V24" i="36"/>
  <c r="AD24" i="36"/>
  <c r="AB24" i="36"/>
  <c r="AL24" i="36"/>
  <c r="Z24" i="36"/>
  <c r="AH24" i="36"/>
  <c r="AF24" i="36"/>
  <c r="T53" i="36"/>
  <c r="V53" i="36"/>
  <c r="AD53" i="36"/>
  <c r="AJ53" i="36"/>
  <c r="AB53" i="36"/>
  <c r="X53" i="36"/>
  <c r="AL53" i="36"/>
  <c r="Z53" i="36"/>
  <c r="AH53" i="36"/>
  <c r="AF53" i="36"/>
  <c r="U43" i="36"/>
  <c r="AC43" i="36"/>
  <c r="Y43" i="36"/>
  <c r="AK43" i="36"/>
  <c r="W43" i="36"/>
  <c r="AE43" i="36"/>
  <c r="AM43" i="36"/>
  <c r="AA43" i="36"/>
  <c r="AI43" i="36"/>
  <c r="AG43" i="36"/>
  <c r="T13" i="36"/>
  <c r="V13" i="36"/>
  <c r="AJ13" i="36"/>
  <c r="AB13" i="36"/>
  <c r="AD13" i="36"/>
  <c r="X13" i="36"/>
  <c r="AL13" i="36"/>
  <c r="Z13" i="36"/>
  <c r="AH13" i="36"/>
  <c r="AF13" i="36"/>
  <c r="T39" i="36"/>
  <c r="X39" i="36"/>
  <c r="V39" i="36"/>
  <c r="AD39" i="36"/>
  <c r="AB39" i="36"/>
  <c r="AJ39" i="36"/>
  <c r="AL39" i="36"/>
  <c r="Z39" i="36"/>
  <c r="AH39" i="36"/>
  <c r="AF39" i="36"/>
  <c r="U54" i="36"/>
  <c r="AC54" i="36"/>
  <c r="Y54" i="36"/>
  <c r="W54" i="36"/>
  <c r="AK54" i="36"/>
  <c r="AE54" i="36"/>
  <c r="AM54" i="36"/>
  <c r="AA54" i="36"/>
  <c r="AI54" i="36"/>
  <c r="AG54" i="36"/>
  <c r="U41" i="36"/>
  <c r="AE41" i="36"/>
  <c r="AK41" i="36"/>
  <c r="W41" i="36"/>
  <c r="Y41" i="36"/>
  <c r="AC41" i="36"/>
  <c r="AM41" i="36"/>
  <c r="AA41" i="36"/>
  <c r="AI41" i="36"/>
  <c r="AG41" i="36"/>
  <c r="U18" i="36"/>
  <c r="W18" i="36"/>
  <c r="Y18" i="36"/>
  <c r="AK18" i="36"/>
  <c r="AE18" i="36"/>
  <c r="AC18" i="36"/>
  <c r="AM18" i="36"/>
  <c r="AA18" i="36"/>
  <c r="AI18" i="36"/>
  <c r="AG18" i="36"/>
  <c r="T34" i="36"/>
  <c r="AJ34" i="36"/>
  <c r="X34" i="36"/>
  <c r="AD34" i="36"/>
  <c r="V34" i="36"/>
  <c r="AB34" i="36"/>
  <c r="AL34" i="36"/>
  <c r="Z34" i="36"/>
  <c r="AH34" i="36"/>
  <c r="AF34" i="36"/>
  <c r="U8" i="36"/>
  <c r="W8" i="36"/>
  <c r="AK8" i="36"/>
  <c r="AE8" i="36"/>
  <c r="Y8" i="36"/>
  <c r="AC8" i="36"/>
  <c r="AM8" i="36"/>
  <c r="AA8" i="36"/>
  <c r="AI8" i="36"/>
  <c r="AG8" i="36"/>
  <c r="U32" i="36"/>
  <c r="Y32" i="36"/>
  <c r="AK32" i="36"/>
  <c r="AE32" i="36"/>
  <c r="W32" i="36"/>
  <c r="AC32" i="36"/>
  <c r="AM32" i="36"/>
  <c r="AA32" i="36"/>
  <c r="AI32" i="36"/>
  <c r="AG32" i="36"/>
  <c r="T26" i="36"/>
  <c r="V26" i="36"/>
  <c r="X26" i="36"/>
  <c r="AJ26" i="36"/>
  <c r="AD26" i="36"/>
  <c r="AB26" i="36"/>
  <c r="AL26" i="36"/>
  <c r="Z26" i="36"/>
  <c r="AH26" i="36"/>
  <c r="AF26" i="36"/>
  <c r="T9" i="36"/>
  <c r="V9" i="36"/>
  <c r="AD9" i="36"/>
  <c r="AB9" i="36"/>
  <c r="X9" i="36"/>
  <c r="AJ9" i="36"/>
  <c r="AL9" i="36"/>
  <c r="Z9" i="36"/>
  <c r="AH9" i="36"/>
  <c r="AF9" i="36"/>
  <c r="T37" i="36"/>
  <c r="AB37" i="36"/>
  <c r="AJ37" i="36"/>
  <c r="V37" i="36"/>
  <c r="X37" i="36"/>
  <c r="AD37" i="36"/>
  <c r="AL37" i="36"/>
  <c r="Z37" i="36"/>
  <c r="AH37" i="36"/>
  <c r="AF37" i="36"/>
  <c r="U49" i="36"/>
  <c r="W49" i="36"/>
  <c r="Y49" i="36"/>
  <c r="AE49" i="36"/>
  <c r="AK49" i="36"/>
  <c r="AC49" i="36"/>
  <c r="AM49" i="36"/>
  <c r="AA49" i="36"/>
  <c r="AI49" i="36"/>
  <c r="AG49" i="36"/>
  <c r="T29" i="36"/>
  <c r="V29" i="36"/>
  <c r="AJ29" i="36"/>
  <c r="X29" i="36"/>
  <c r="AB29" i="36"/>
  <c r="AD29" i="36"/>
  <c r="AL29" i="36"/>
  <c r="Z29" i="36"/>
  <c r="AH29" i="36"/>
  <c r="AF29" i="36"/>
  <c r="U29" i="36"/>
  <c r="AK29" i="36"/>
  <c r="Y29" i="36"/>
  <c r="W29" i="36"/>
  <c r="AC29" i="36"/>
  <c r="AE29" i="36"/>
  <c r="AM29" i="36"/>
  <c r="AA29" i="36"/>
  <c r="AI29" i="36"/>
  <c r="AG29" i="36"/>
  <c r="U35" i="36"/>
  <c r="W35" i="36"/>
  <c r="AE35" i="36"/>
  <c r="AK35" i="36"/>
  <c r="AC35" i="36"/>
  <c r="Y35" i="36"/>
  <c r="AM35" i="36"/>
  <c r="AA35" i="36"/>
  <c r="AI35" i="36"/>
  <c r="AG35" i="36"/>
  <c r="U28" i="36"/>
  <c r="AE28" i="36"/>
  <c r="W28" i="36"/>
  <c r="Y28" i="36"/>
  <c r="AK28" i="36"/>
  <c r="AC28" i="36"/>
  <c r="AM28" i="36"/>
  <c r="AA28" i="36"/>
  <c r="AI28" i="36"/>
  <c r="AG28" i="36"/>
  <c r="T47" i="36"/>
  <c r="X47" i="36"/>
  <c r="AJ47" i="36"/>
  <c r="AD47" i="36"/>
  <c r="V47" i="36"/>
  <c r="AB47" i="36"/>
  <c r="AL47" i="36"/>
  <c r="Z47" i="36"/>
  <c r="AH47" i="36"/>
  <c r="AF47" i="36"/>
  <c r="U12" i="36"/>
  <c r="Y12" i="36"/>
  <c r="W12" i="36"/>
  <c r="AC12" i="36"/>
  <c r="AK12" i="36"/>
  <c r="AE12" i="36"/>
  <c r="AM12" i="36"/>
  <c r="AA12" i="36"/>
  <c r="AI12" i="36"/>
  <c r="AG12" i="36"/>
  <c r="U47" i="36"/>
  <c r="W47" i="36"/>
  <c r="AE47" i="36"/>
  <c r="AK47" i="36"/>
  <c r="Y47" i="36"/>
  <c r="AC47" i="36"/>
  <c r="AM47" i="36"/>
  <c r="AA47" i="36"/>
  <c r="AG47" i="36"/>
  <c r="AI47" i="36"/>
  <c r="T30" i="36"/>
  <c r="AJ30" i="36"/>
  <c r="X30" i="36"/>
  <c r="V30" i="36"/>
  <c r="AD30" i="36"/>
  <c r="AB30" i="36"/>
  <c r="AL30" i="36"/>
  <c r="Z30" i="36"/>
  <c r="AH30" i="36"/>
  <c r="AF30" i="36"/>
  <c r="T27" i="36"/>
  <c r="AD27" i="36"/>
  <c r="V27" i="36"/>
  <c r="AJ27" i="36"/>
  <c r="X27" i="36"/>
  <c r="AB27" i="36"/>
  <c r="AL27" i="36"/>
  <c r="Z27" i="36"/>
  <c r="AH27" i="36"/>
  <c r="AF27" i="36"/>
  <c r="T35" i="36"/>
  <c r="X35" i="36"/>
  <c r="V35" i="36"/>
  <c r="AD35" i="36"/>
  <c r="AB35" i="36"/>
  <c r="AJ35" i="36"/>
  <c r="AL35" i="36"/>
  <c r="Z35" i="36"/>
  <c r="AH35" i="36"/>
  <c r="AF35" i="36"/>
  <c r="T52" i="36"/>
  <c r="AJ52" i="36"/>
  <c r="X52" i="36"/>
  <c r="V52" i="36"/>
  <c r="AB52" i="36"/>
  <c r="AD52" i="36"/>
  <c r="AL52" i="36"/>
  <c r="Z52" i="36"/>
  <c r="AH52" i="36"/>
  <c r="AF52" i="36"/>
  <c r="U15" i="36"/>
  <c r="W15" i="36"/>
  <c r="AE15" i="36"/>
  <c r="AK15" i="36"/>
  <c r="Y15" i="36"/>
  <c r="AC15" i="36"/>
  <c r="AM15" i="36"/>
  <c r="AA15" i="36"/>
  <c r="AI15" i="36"/>
  <c r="AG15" i="36"/>
  <c r="U38" i="36"/>
  <c r="Y38" i="36"/>
  <c r="AK38" i="36"/>
  <c r="AE38" i="36"/>
  <c r="W38" i="36"/>
  <c r="AC38" i="36"/>
  <c r="AM38" i="36"/>
  <c r="AA38" i="36"/>
  <c r="AI38" i="36"/>
  <c r="AG38" i="36"/>
  <c r="U9" i="36"/>
  <c r="Y9" i="36"/>
  <c r="AE9" i="36"/>
  <c r="AC9" i="36"/>
  <c r="AK9" i="36"/>
  <c r="W9" i="36"/>
  <c r="AM9" i="36"/>
  <c r="AA9" i="36"/>
  <c r="AI9" i="36"/>
  <c r="AG9" i="36"/>
  <c r="T33" i="36"/>
  <c r="AD33" i="36"/>
  <c r="AJ33" i="36"/>
  <c r="X33" i="36"/>
  <c r="AB33" i="36"/>
  <c r="V33" i="36"/>
  <c r="AL33" i="36"/>
  <c r="Z33" i="36"/>
  <c r="AH33" i="36"/>
  <c r="AF33" i="36"/>
  <c r="T31" i="36"/>
  <c r="AJ31" i="36"/>
  <c r="X31" i="36"/>
  <c r="AD31" i="36"/>
  <c r="AB31" i="36"/>
  <c r="V31" i="36"/>
  <c r="AL31" i="36"/>
  <c r="Z31" i="36"/>
  <c r="AH31" i="36"/>
  <c r="AF31" i="36"/>
  <c r="T43" i="36"/>
  <c r="AJ43" i="36"/>
  <c r="AD43" i="36"/>
  <c r="V43" i="36"/>
  <c r="X43" i="36"/>
  <c r="AB43" i="36"/>
  <c r="AL43" i="36"/>
  <c r="Z43" i="36"/>
  <c r="AH43" i="36"/>
  <c r="AF43" i="36"/>
  <c r="U48" i="36"/>
  <c r="AK48" i="36"/>
  <c r="Y48" i="36"/>
  <c r="W48" i="36"/>
  <c r="AC48" i="36"/>
  <c r="AE48" i="36"/>
  <c r="AM48" i="36"/>
  <c r="AA48" i="36"/>
  <c r="AI48" i="36"/>
  <c r="AG48" i="36"/>
  <c r="U19" i="36"/>
  <c r="Y19" i="36"/>
  <c r="W19" i="36"/>
  <c r="AE19" i="36"/>
  <c r="AC19" i="36"/>
  <c r="AK19" i="36"/>
  <c r="AM19" i="36"/>
  <c r="AA19" i="36"/>
  <c r="AI19" i="36"/>
  <c r="AG19" i="36"/>
  <c r="U42" i="36"/>
  <c r="Y42" i="36"/>
  <c r="W42" i="36"/>
  <c r="AE42" i="36"/>
  <c r="AC42" i="36"/>
  <c r="AK42" i="36"/>
  <c r="AM42" i="36"/>
  <c r="AA42" i="36"/>
  <c r="AI42" i="36"/>
  <c r="AG42" i="36"/>
  <c r="U17" i="36"/>
  <c r="AK17" i="36"/>
  <c r="W17" i="36"/>
  <c r="Y17" i="36"/>
  <c r="AE17" i="36"/>
  <c r="AM17" i="36"/>
  <c r="AC17" i="36"/>
  <c r="AA17" i="36"/>
  <c r="AI17" i="36"/>
  <c r="AG17" i="36"/>
  <c r="U26" i="36"/>
  <c r="W26" i="36"/>
  <c r="Y26" i="36"/>
  <c r="AK26" i="36"/>
  <c r="AC26" i="36"/>
  <c r="AE26" i="36"/>
  <c r="AM26" i="36"/>
  <c r="AA26" i="36"/>
  <c r="AI26" i="36"/>
  <c r="AG26" i="36"/>
  <c r="U37" i="36"/>
  <c r="Y37" i="36"/>
  <c r="W37" i="36"/>
  <c r="AK37" i="36"/>
  <c r="AE37" i="36"/>
  <c r="AC37" i="36"/>
  <c r="AM37" i="36"/>
  <c r="AA37" i="36"/>
  <c r="AI37" i="36"/>
  <c r="AG37" i="36"/>
  <c r="T50" i="36"/>
  <c r="AD50" i="36"/>
  <c r="V50" i="36"/>
  <c r="X50" i="36"/>
  <c r="AJ50" i="36"/>
  <c r="AB50" i="36"/>
  <c r="AL50" i="36"/>
  <c r="Z50" i="36"/>
  <c r="AH50" i="36"/>
  <c r="AF50" i="36"/>
  <c r="T19" i="36"/>
  <c r="X19" i="36"/>
  <c r="AD19" i="36"/>
  <c r="V19" i="36"/>
  <c r="AB19" i="36"/>
  <c r="AJ19" i="36"/>
  <c r="AL19" i="36"/>
  <c r="Z19" i="36"/>
  <c r="AH19" i="36"/>
  <c r="AF19" i="36"/>
  <c r="T23" i="36"/>
  <c r="V23" i="36"/>
  <c r="X23" i="36"/>
  <c r="AD23" i="36"/>
  <c r="AJ23" i="36"/>
  <c r="AB23" i="36"/>
  <c r="AL23" i="36"/>
  <c r="Z23" i="36"/>
  <c r="AH23" i="36"/>
  <c r="AF23" i="36"/>
  <c r="U39" i="36"/>
  <c r="W39" i="36"/>
  <c r="AE39" i="36"/>
  <c r="AK39" i="36"/>
  <c r="AC39" i="36"/>
  <c r="Y39" i="36"/>
  <c r="AM39" i="36"/>
  <c r="AA39" i="36"/>
  <c r="AI39" i="36"/>
  <c r="AG39" i="36"/>
  <c r="T7" i="36"/>
  <c r="AD7" i="36"/>
  <c r="AJ7" i="36"/>
  <c r="X7" i="36"/>
  <c r="AB7" i="36"/>
  <c r="V7" i="36"/>
  <c r="AL7" i="36"/>
  <c r="Z7" i="36"/>
  <c r="AH7" i="36"/>
  <c r="AF7" i="36"/>
  <c r="T38" i="36"/>
  <c r="V38" i="36"/>
  <c r="AD38" i="36"/>
  <c r="AJ38" i="36"/>
  <c r="AB38" i="36"/>
  <c r="X38" i="36"/>
  <c r="AL38" i="36"/>
  <c r="Z38" i="36"/>
  <c r="AH38" i="36"/>
  <c r="AF38" i="36"/>
  <c r="T28" i="36"/>
  <c r="V28" i="36"/>
  <c r="AD28" i="36"/>
  <c r="X28" i="36"/>
  <c r="AJ28" i="36"/>
  <c r="AB28" i="36"/>
  <c r="AL28" i="36"/>
  <c r="Z28" i="36"/>
  <c r="AH28" i="36"/>
  <c r="AF28" i="36"/>
  <c r="T18" i="36"/>
  <c r="AD18" i="36"/>
  <c r="X18" i="36"/>
  <c r="AJ18" i="36"/>
  <c r="V18" i="36"/>
  <c r="AB18" i="36"/>
  <c r="AL18" i="36"/>
  <c r="Z18" i="36"/>
  <c r="AH18" i="36"/>
  <c r="AF18" i="36"/>
  <c r="U24" i="36"/>
  <c r="AE24" i="36"/>
  <c r="Y24" i="36"/>
  <c r="AK24" i="36"/>
  <c r="W24" i="36"/>
  <c r="AC24" i="36"/>
  <c r="AM24" i="36"/>
  <c r="AA24" i="36"/>
  <c r="AI24" i="36"/>
  <c r="AG24" i="36"/>
  <c r="T32" i="36"/>
  <c r="V32" i="36"/>
  <c r="X32" i="36"/>
  <c r="AJ32" i="36"/>
  <c r="AB32" i="36"/>
  <c r="AD32" i="36"/>
  <c r="AL32" i="36"/>
  <c r="Z32" i="36"/>
  <c r="AF32" i="36"/>
  <c r="AH32" i="36"/>
  <c r="U30" i="36"/>
  <c r="W30" i="36"/>
  <c r="Y30" i="36"/>
  <c r="AK30" i="36"/>
  <c r="AC30" i="36"/>
  <c r="AE30" i="36"/>
  <c r="AM30" i="36"/>
  <c r="AA30" i="36"/>
  <c r="AI30" i="36"/>
  <c r="AG30" i="36"/>
  <c r="U20" i="36"/>
  <c r="W20" i="36"/>
  <c r="Y20" i="36"/>
  <c r="AE20" i="36"/>
  <c r="AK20" i="36"/>
  <c r="AC20" i="36"/>
  <c r="AM20" i="36"/>
  <c r="AA20" i="36"/>
  <c r="AI20" i="36"/>
  <c r="AG20" i="36"/>
  <c r="T10" i="36"/>
  <c r="AJ10" i="36"/>
  <c r="AD10" i="36"/>
  <c r="X10" i="36"/>
  <c r="V10" i="36"/>
  <c r="AB10" i="36"/>
  <c r="AL10" i="36"/>
  <c r="Z10" i="36"/>
  <c r="AH10" i="36"/>
  <c r="AF10" i="36"/>
  <c r="U10" i="36"/>
  <c r="W10" i="36"/>
  <c r="AC10" i="36"/>
  <c r="AK10" i="36"/>
  <c r="Y10" i="36"/>
  <c r="AE10" i="36"/>
  <c r="AM10" i="36"/>
  <c r="AA10" i="36"/>
  <c r="AI10" i="36"/>
  <c r="AG10" i="36"/>
  <c r="U33" i="36"/>
  <c r="Y33" i="36"/>
  <c r="AE33" i="36"/>
  <c r="W33" i="36"/>
  <c r="AC33" i="36"/>
  <c r="AK33" i="36"/>
  <c r="AM33" i="36"/>
  <c r="AA33" i="36"/>
  <c r="AI33" i="36"/>
  <c r="AG33" i="36"/>
  <c r="U7" i="36"/>
  <c r="Y7" i="36"/>
  <c r="AE7" i="36"/>
  <c r="W7" i="36"/>
  <c r="AK7" i="36"/>
  <c r="AC7" i="36"/>
  <c r="AM7" i="36"/>
  <c r="AA7" i="36"/>
  <c r="AI7" i="36"/>
  <c r="AG7" i="36"/>
  <c r="T42" i="36"/>
  <c r="AJ42" i="36"/>
  <c r="X42" i="36"/>
  <c r="V42" i="36"/>
  <c r="AB42" i="36"/>
  <c r="AD42" i="36"/>
  <c r="AL42" i="36"/>
  <c r="Z42" i="36"/>
  <c r="AH42" i="36"/>
  <c r="AF42" i="36"/>
  <c r="T11" i="36"/>
  <c r="AJ11" i="36"/>
  <c r="AD11" i="36"/>
  <c r="V11" i="36"/>
  <c r="X11" i="36"/>
  <c r="AB11" i="36"/>
  <c r="AL11" i="36"/>
  <c r="Z11" i="36"/>
  <c r="AH11" i="36"/>
  <c r="AF11" i="36"/>
  <c r="U40" i="36"/>
  <c r="Y40" i="36"/>
  <c r="W40" i="36"/>
  <c r="AE40" i="36"/>
  <c r="AC40" i="36"/>
  <c r="AK40" i="36"/>
  <c r="AM40" i="36"/>
  <c r="AA40" i="36"/>
  <c r="AI40" i="36"/>
  <c r="AG40" i="36"/>
  <c r="T45" i="36"/>
  <c r="V45" i="36"/>
  <c r="X45" i="36"/>
  <c r="AD45" i="36"/>
  <c r="AJ45" i="36"/>
  <c r="AB45" i="36"/>
  <c r="AL45" i="36"/>
  <c r="Z45" i="36"/>
  <c r="AF45" i="36"/>
  <c r="AH45" i="36"/>
  <c r="U14" i="36"/>
  <c r="AK14" i="36"/>
  <c r="AE14" i="36"/>
  <c r="AC14" i="36"/>
  <c r="Y14" i="36"/>
  <c r="W14" i="36"/>
  <c r="AM14" i="36"/>
  <c r="AA14" i="36"/>
  <c r="AI14" i="36"/>
  <c r="AG14" i="36"/>
  <c r="T17" i="36"/>
  <c r="AD17" i="36"/>
  <c r="AJ17" i="36"/>
  <c r="X17" i="36"/>
  <c r="AB17" i="36"/>
  <c r="V17" i="36"/>
  <c r="AL17" i="36"/>
  <c r="Z17" i="36"/>
  <c r="AH17" i="36"/>
  <c r="AF17" i="36"/>
  <c r="U50" i="36"/>
  <c r="W50" i="36"/>
  <c r="Y50" i="36"/>
  <c r="AK50" i="36"/>
  <c r="AC50" i="36"/>
  <c r="AE50" i="36"/>
  <c r="AM50" i="36"/>
  <c r="AA50" i="36"/>
  <c r="AI50" i="36"/>
  <c r="AG50" i="36"/>
  <c r="U21" i="36"/>
  <c r="AE21" i="36"/>
  <c r="Y21" i="36"/>
  <c r="W21" i="36"/>
  <c r="AK21" i="36"/>
  <c r="AC21" i="36"/>
  <c r="AM21" i="36"/>
  <c r="AA21" i="36"/>
  <c r="AI21" i="36"/>
  <c r="AG21" i="36"/>
  <c r="T49" i="36"/>
  <c r="X49" i="36"/>
  <c r="V49" i="36"/>
  <c r="AJ49" i="36"/>
  <c r="AD49" i="36"/>
  <c r="AB49" i="36"/>
  <c r="AL49" i="36"/>
  <c r="Z49" i="36"/>
  <c r="AH49" i="36"/>
  <c r="AF49" i="36"/>
  <c r="U16" i="36"/>
  <c r="Y16" i="36"/>
  <c r="AE16" i="36"/>
  <c r="W16" i="36"/>
  <c r="AK16" i="36"/>
  <c r="AC16" i="36"/>
  <c r="AM16" i="36"/>
  <c r="AA16" i="36"/>
  <c r="AI16" i="36"/>
  <c r="AG16" i="36"/>
  <c r="U52" i="36"/>
  <c r="Y52" i="36"/>
  <c r="AE52" i="36"/>
  <c r="W52" i="36"/>
  <c r="AC52" i="36"/>
  <c r="AK52" i="36"/>
  <c r="AM52" i="36"/>
  <c r="AA52" i="36"/>
  <c r="AI52" i="36"/>
  <c r="AG52" i="36"/>
  <c r="T51" i="36"/>
  <c r="X51" i="36"/>
  <c r="AD51" i="36"/>
  <c r="AB51" i="36"/>
  <c r="AJ51" i="36"/>
  <c r="V51" i="36"/>
  <c r="AL51" i="36"/>
  <c r="Z51" i="36"/>
  <c r="AH51" i="36"/>
  <c r="AF51" i="36"/>
  <c r="T8" i="36"/>
  <c r="V8" i="36"/>
  <c r="AD8" i="36"/>
  <c r="X8" i="36"/>
  <c r="AB8" i="36"/>
  <c r="AJ8" i="36"/>
  <c r="AL8" i="36"/>
  <c r="Z8" i="36"/>
  <c r="AH8" i="36"/>
  <c r="AF8" i="36"/>
  <c r="U25" i="36"/>
  <c r="W25" i="36"/>
  <c r="AK25" i="36"/>
  <c r="AC25" i="36"/>
  <c r="Y25" i="36"/>
  <c r="AE25" i="36"/>
  <c r="AM25" i="36"/>
  <c r="AA25" i="36"/>
  <c r="AI25" i="36"/>
  <c r="AG25" i="36"/>
  <c r="T41" i="36"/>
  <c r="X41" i="36"/>
  <c r="V41" i="36"/>
  <c r="AJ41" i="36"/>
  <c r="AB41" i="36"/>
  <c r="AD41" i="36"/>
  <c r="AL41" i="36"/>
  <c r="Z41" i="36"/>
  <c r="AH41" i="36"/>
  <c r="AF41" i="36"/>
  <c r="T15" i="36"/>
  <c r="AJ15" i="36"/>
  <c r="X15" i="36"/>
  <c r="V15" i="36"/>
  <c r="AB15" i="36"/>
  <c r="AD15" i="36"/>
  <c r="AL15" i="36"/>
  <c r="Z15" i="36"/>
  <c r="AH15" i="36"/>
  <c r="AF15" i="36"/>
  <c r="T14" i="36"/>
  <c r="V14" i="36"/>
  <c r="AJ14" i="36"/>
  <c r="X14" i="36"/>
  <c r="AD14" i="36"/>
  <c r="AB14" i="36"/>
  <c r="AL14" i="36"/>
  <c r="Z14" i="36"/>
  <c r="AH14" i="36"/>
  <c r="AF14" i="36"/>
  <c r="T12" i="36"/>
  <c r="AD12" i="36"/>
  <c r="X12" i="36"/>
  <c r="AJ12" i="36"/>
  <c r="AB12" i="36"/>
  <c r="V12" i="36"/>
  <c r="AL12" i="36"/>
  <c r="Z12" i="36"/>
  <c r="AH12" i="36"/>
  <c r="AF12" i="36"/>
  <c r="T40" i="36"/>
  <c r="X40" i="36"/>
  <c r="AJ40" i="36"/>
  <c r="AD40" i="36"/>
  <c r="V40" i="36"/>
  <c r="AB40" i="36"/>
  <c r="AL40" i="36"/>
  <c r="Z40" i="36"/>
  <c r="AH40" i="36"/>
  <c r="AF40" i="36"/>
  <c r="U44" i="36"/>
  <c r="W44" i="36"/>
  <c r="AE44" i="36"/>
  <c r="AK44" i="36"/>
  <c r="AC44" i="36"/>
  <c r="Y44" i="36"/>
  <c r="AM44" i="36"/>
  <c r="AA44" i="36"/>
  <c r="AI44" i="36"/>
  <c r="AG44" i="36"/>
  <c r="U46" i="36"/>
  <c r="AC46" i="36"/>
  <c r="W46" i="36"/>
  <c r="AK46" i="36"/>
  <c r="Y46" i="36"/>
  <c r="AE46" i="36"/>
  <c r="AM46" i="36"/>
  <c r="AA46" i="36"/>
  <c r="AI46" i="36"/>
  <c r="AG46" i="36"/>
  <c r="U51" i="36"/>
  <c r="Y51" i="36"/>
  <c r="AE51" i="36"/>
  <c r="AK51" i="36"/>
  <c r="W51" i="36"/>
  <c r="AC51" i="36"/>
  <c r="AM51" i="36"/>
  <c r="AA51" i="36"/>
  <c r="AI51" i="36"/>
  <c r="AG51" i="36"/>
  <c r="T22" i="36"/>
  <c r="AJ22" i="36"/>
  <c r="AD22" i="36"/>
  <c r="V22" i="36"/>
  <c r="AB22" i="36"/>
  <c r="X22" i="36"/>
  <c r="AL22" i="36"/>
  <c r="Z22" i="36"/>
  <c r="AH22" i="36"/>
  <c r="AF22" i="36"/>
  <c r="T20" i="36"/>
  <c r="AD20" i="36"/>
  <c r="V20" i="36"/>
  <c r="AB20" i="36"/>
  <c r="X20" i="36"/>
  <c r="AJ20" i="36"/>
  <c r="AL20" i="36"/>
  <c r="Z20" i="36"/>
  <c r="AH20" i="36"/>
  <c r="AF20" i="36"/>
  <c r="T48" i="36"/>
  <c r="X48" i="36"/>
  <c r="V48" i="36"/>
  <c r="AJ48" i="36"/>
  <c r="AB48" i="36"/>
  <c r="AD48" i="36"/>
  <c r="AL48" i="36"/>
  <c r="Z48" i="36"/>
  <c r="AH48" i="36"/>
  <c r="AF48" i="36"/>
  <c r="U22" i="36"/>
  <c r="AK22" i="36"/>
  <c r="AE22" i="36"/>
  <c r="W22" i="36"/>
  <c r="Y22" i="36"/>
  <c r="AC22" i="36"/>
  <c r="AM22" i="36"/>
  <c r="AA22" i="36"/>
  <c r="AI22" i="36"/>
  <c r="AG22" i="36"/>
  <c r="U11" i="36"/>
  <c r="AK11" i="36"/>
  <c r="Y11" i="36"/>
  <c r="AE11" i="36"/>
  <c r="W11" i="36"/>
  <c r="AC11" i="36"/>
  <c r="AM11" i="36"/>
  <c r="AA11" i="36"/>
  <c r="AI11" i="36"/>
  <c r="AG11" i="36"/>
  <c r="U27" i="36"/>
  <c r="AK27" i="36"/>
  <c r="Y27" i="36"/>
  <c r="AC27" i="36"/>
  <c r="AE27" i="36"/>
  <c r="W27" i="36"/>
  <c r="AM27" i="36"/>
  <c r="AA27" i="36"/>
  <c r="AI27" i="36"/>
  <c r="AG27" i="36"/>
  <c r="U13" i="36"/>
  <c r="Y13" i="36"/>
  <c r="AE13" i="36"/>
  <c r="AK13" i="36"/>
  <c r="AC13" i="36"/>
  <c r="W13" i="36"/>
  <c r="AM13" i="36"/>
  <c r="AA13" i="36"/>
  <c r="AI13" i="36"/>
  <c r="AG13" i="36"/>
  <c r="U53" i="36"/>
  <c r="AK53" i="36"/>
  <c r="W53" i="36"/>
  <c r="Y53" i="36"/>
  <c r="AE53" i="36"/>
  <c r="AC53" i="36"/>
  <c r="AM53" i="36"/>
  <c r="AA53" i="36"/>
  <c r="AI53" i="36"/>
  <c r="AG53" i="36"/>
  <c r="U34" i="36"/>
  <c r="Y34" i="36"/>
  <c r="AE34" i="36"/>
  <c r="AK34" i="36"/>
  <c r="AC34" i="36"/>
  <c r="W34" i="36"/>
  <c r="AM34" i="36"/>
  <c r="AA34" i="36"/>
  <c r="AI34" i="36"/>
  <c r="AG34" i="36"/>
  <c r="T54" i="36"/>
  <c r="AD54" i="36"/>
  <c r="V54" i="36"/>
  <c r="X54" i="36"/>
  <c r="AJ54" i="36"/>
  <c r="AB54" i="36"/>
  <c r="AL54" i="36"/>
  <c r="Z54" i="36"/>
  <c r="AH54" i="36"/>
  <c r="AF54" i="36"/>
  <c r="T21" i="36"/>
  <c r="X21" i="36"/>
  <c r="AB21" i="36"/>
  <c r="AJ21" i="36"/>
  <c r="V21" i="36"/>
  <c r="AD21" i="36"/>
  <c r="AL21" i="36"/>
  <c r="Z21" i="36"/>
  <c r="AH21" i="36"/>
  <c r="AF21" i="36"/>
  <c r="T25" i="36"/>
  <c r="AJ25" i="36"/>
  <c r="V25" i="36"/>
  <c r="AD25" i="36"/>
  <c r="AB25" i="36"/>
  <c r="X25" i="36"/>
  <c r="AL25" i="36"/>
  <c r="Z25" i="36"/>
  <c r="AH25" i="36"/>
  <c r="AF25" i="36"/>
  <c r="U31" i="36"/>
  <c r="AE31" i="36"/>
  <c r="AK31" i="36"/>
  <c r="Y31" i="36"/>
  <c r="AC31" i="36"/>
  <c r="W31" i="36"/>
  <c r="AM31" i="36"/>
  <c r="AA31" i="36"/>
  <c r="AI31" i="36"/>
  <c r="AG31" i="36"/>
  <c r="U45" i="36"/>
  <c r="AE45" i="36"/>
  <c r="W45" i="36"/>
  <c r="Y45" i="36"/>
  <c r="AK45" i="36"/>
  <c r="AC45" i="36"/>
  <c r="AM45" i="36"/>
  <c r="AA45" i="36"/>
  <c r="AI45" i="36"/>
  <c r="AG45" i="36"/>
  <c r="T46" i="36"/>
  <c r="V46" i="36"/>
  <c r="X46" i="36"/>
  <c r="AJ46" i="36"/>
  <c r="AD46" i="36"/>
  <c r="AB46" i="36"/>
  <c r="AL46" i="36"/>
  <c r="Z46" i="36"/>
  <c r="AH46" i="36"/>
  <c r="AF46" i="36"/>
  <c r="T16" i="36"/>
  <c r="V16" i="36"/>
  <c r="AJ16" i="36"/>
  <c r="AD16" i="36"/>
  <c r="AB16" i="36"/>
  <c r="X16" i="36"/>
  <c r="AL16" i="36"/>
  <c r="Z16" i="36"/>
  <c r="AH16" i="36"/>
  <c r="AF16" i="36"/>
  <c r="T44" i="36"/>
  <c r="X44" i="36"/>
  <c r="V44" i="36"/>
  <c r="AD44" i="36"/>
  <c r="AB44" i="36"/>
  <c r="AJ44" i="36"/>
  <c r="AL44" i="36"/>
  <c r="Z44" i="36"/>
  <c r="AH44" i="36"/>
  <c r="AF44" i="36"/>
  <c r="S113" i="36"/>
  <c r="S111" i="36"/>
  <c r="S115" i="36" l="1"/>
  <c r="S112" i="36"/>
  <c r="S114" i="36"/>
  <c r="S117" i="36"/>
  <c r="S116" i="36"/>
  <c r="R44" i="36"/>
  <c r="R16" i="36"/>
  <c r="R46" i="36"/>
  <c r="S45" i="36"/>
  <c r="S31" i="36"/>
  <c r="R25" i="36"/>
  <c r="R21" i="36"/>
  <c r="R54" i="36"/>
  <c r="S34" i="36"/>
  <c r="S53" i="36"/>
  <c r="S13" i="36"/>
  <c r="S27" i="36"/>
  <c r="S11" i="36"/>
  <c r="S22" i="36"/>
  <c r="R48" i="36"/>
  <c r="R20" i="36"/>
  <c r="R22" i="36"/>
  <c r="S51" i="36"/>
  <c r="S46" i="36"/>
  <c r="S44" i="36"/>
  <c r="R40" i="36"/>
  <c r="R12" i="36"/>
  <c r="R14" i="36"/>
  <c r="R15" i="36"/>
  <c r="R41" i="36"/>
  <c r="S25" i="36"/>
  <c r="R8" i="36"/>
  <c r="R51" i="36"/>
  <c r="S52" i="36"/>
  <c r="S16" i="36"/>
  <c r="R49" i="36"/>
  <c r="S21" i="36"/>
  <c r="S50" i="36"/>
  <c r="R17" i="36"/>
  <c r="S14" i="36"/>
  <c r="R45" i="36"/>
  <c r="S40" i="36"/>
  <c r="R11" i="36"/>
  <c r="R42" i="36"/>
  <c r="S7" i="36"/>
  <c r="S33" i="36"/>
  <c r="S10" i="36"/>
  <c r="R10" i="36"/>
  <c r="S20" i="36"/>
  <c r="S30" i="36"/>
  <c r="R32" i="36"/>
  <c r="S24" i="36"/>
  <c r="R18" i="36"/>
  <c r="R28" i="36"/>
  <c r="R38" i="36"/>
  <c r="R7" i="36"/>
  <c r="S39" i="36"/>
  <c r="R23" i="36"/>
  <c r="R19" i="36"/>
  <c r="R50" i="36"/>
  <c r="S37" i="36"/>
  <c r="S26" i="36"/>
  <c r="S17" i="36"/>
  <c r="S42" i="36"/>
  <c r="S19" i="36"/>
  <c r="S48" i="36"/>
  <c r="R43" i="36"/>
  <c r="R31" i="36"/>
  <c r="R33" i="36"/>
  <c r="S9" i="36"/>
  <c r="S38" i="36"/>
  <c r="S15" i="36"/>
  <c r="R52" i="36"/>
  <c r="R35" i="36"/>
  <c r="R27" i="36"/>
  <c r="R30" i="36"/>
  <c r="S47" i="36"/>
  <c r="S12" i="36"/>
  <c r="R47" i="36"/>
  <c r="S28" i="36"/>
  <c r="S35" i="36"/>
  <c r="S29" i="36"/>
  <c r="R29" i="36"/>
  <c r="S49" i="36"/>
  <c r="R37" i="36"/>
  <c r="R9" i="36"/>
  <c r="R26" i="36"/>
  <c r="S32" i="36"/>
  <c r="S8" i="36"/>
  <c r="R34" i="36"/>
  <c r="S18" i="36"/>
  <c r="S41" i="36"/>
  <c r="S54" i="36"/>
  <c r="R39" i="36"/>
  <c r="R13" i="36"/>
  <c r="S43" i="36"/>
  <c r="R53" i="36"/>
  <c r="R24" i="36"/>
  <c r="S23" i="36"/>
  <c r="D42" i="3"/>
  <c r="H42" i="3"/>
  <c r="J42" i="3" l="1"/>
  <c r="L42" i="3"/>
  <c r="I3" i="15" l="1"/>
  <c r="J49" i="3" s="1"/>
  <c r="J51" i="3" s="1"/>
  <c r="E11" i="15"/>
  <c r="F11" i="15" s="1"/>
  <c r="G11" i="15"/>
  <c r="H11" i="15" s="1"/>
  <c r="E10" i="15"/>
  <c r="F10" i="15" s="1"/>
  <c r="E16" i="15"/>
  <c r="F16" i="15" s="1"/>
  <c r="G13" i="15"/>
  <c r="H13" i="15" s="1"/>
  <c r="E19" i="15"/>
  <c r="F19" i="15" s="1"/>
  <c r="G14" i="15"/>
  <c r="H14" i="15" s="1"/>
  <c r="E13" i="15"/>
  <c r="F13" i="15" s="1"/>
  <c r="E15" i="15"/>
  <c r="F15" i="15" s="1"/>
  <c r="G15" i="15"/>
  <c r="H15" i="15" s="1"/>
  <c r="E18" i="15"/>
  <c r="F18" i="15" s="1"/>
  <c r="G18" i="15"/>
  <c r="H18" i="15" s="1"/>
  <c r="G12" i="15"/>
  <c r="H12" i="15" s="1"/>
  <c r="G17" i="15"/>
  <c r="H17" i="15" s="1"/>
  <c r="G16" i="15"/>
  <c r="H16" i="15" s="1"/>
  <c r="E17" i="15"/>
  <c r="F17" i="15" s="1"/>
  <c r="E14" i="15"/>
  <c r="F14" i="15" s="1"/>
  <c r="H10" i="15"/>
  <c r="G19" i="15"/>
  <c r="H19" i="15" s="1"/>
  <c r="E12" i="15"/>
  <c r="F12" i="15" s="1"/>
  <c r="G4" i="15" l="1"/>
  <c r="J33" i="3" s="1"/>
  <c r="G3" i="15"/>
  <c r="G5" i="15" l="1"/>
  <c r="J32" i="3"/>
  <c r="J34" i="3" s="1"/>
  <c r="R75" i="3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<sst xmlns="http://schemas.openxmlformats.org/spreadsheetml/2006/main" count="6705" uniqueCount="1493">
  <si>
    <t>凡例</t>
    <rPh sb="0" eb="2">
      <t>ハンレイ</t>
    </rPh>
    <phoneticPr fontId="4"/>
  </si>
  <si>
    <t>入力</t>
    <rPh sb="0" eb="2">
      <t>ニュウリョク</t>
    </rPh>
    <phoneticPr fontId="4"/>
  </si>
  <si>
    <t>選択</t>
    <rPh sb="0" eb="2">
      <t>センタク</t>
    </rPh>
    <phoneticPr fontId="4"/>
  </si>
  <si>
    <t>自動入力</t>
    <rPh sb="0" eb="2">
      <t>ジドウ</t>
    </rPh>
    <rPh sb="2" eb="4">
      <t>ニュウリョク</t>
    </rPh>
    <phoneticPr fontId="4"/>
  </si>
  <si>
    <t>（Sheet 1）</t>
    <phoneticPr fontId="4"/>
  </si>
  <si>
    <t>2023年度</t>
    <rPh sb="4" eb="6">
      <t>ネンド</t>
    </rPh>
    <phoneticPr fontId="4"/>
  </si>
  <si>
    <t>GX-ETS排出量実績報告書</t>
    <phoneticPr fontId="4"/>
  </si>
  <si>
    <t>GXリーグ事務局　殿</t>
    <rPh sb="5" eb="8">
      <t>ジムキョク</t>
    </rPh>
    <rPh sb="9" eb="10">
      <t>ドノ</t>
    </rPh>
    <phoneticPr fontId="4"/>
  </si>
  <si>
    <t>■参画企業</t>
    <rPh sb="1" eb="3">
      <t>サンカク</t>
    </rPh>
    <rPh sb="3" eb="5">
      <t>キギョウ</t>
    </rPh>
    <phoneticPr fontId="4"/>
  </si>
  <si>
    <t>企業名（日本語）:</t>
    <rPh sb="0" eb="3">
      <t>キギョウメイ</t>
    </rPh>
    <rPh sb="4" eb="7">
      <t>ニホンゴ</t>
    </rPh>
    <phoneticPr fontId="4"/>
  </si>
  <si>
    <t>企業名（英語）：</t>
    <rPh sb="0" eb="2">
      <t>キギョウ</t>
    </rPh>
    <rPh sb="2" eb="3">
      <t>メイ</t>
    </rPh>
    <rPh sb="4" eb="6">
      <t>エイゴ</t>
    </rPh>
    <phoneticPr fontId="4"/>
  </si>
  <si>
    <t>法人番号：</t>
    <rPh sb="0" eb="4">
      <t>ホウジンバンゴウ</t>
    </rPh>
    <phoneticPr fontId="4"/>
  </si>
  <si>
    <t>事業</t>
    <rPh sb="0" eb="2">
      <t>ジギョウ</t>
    </rPh>
    <phoneticPr fontId="4"/>
  </si>
  <si>
    <t>■算定・報告担当</t>
    <rPh sb="1" eb="3">
      <t>サンテイ</t>
    </rPh>
    <rPh sb="4" eb="6">
      <t>ホウコク</t>
    </rPh>
    <rPh sb="6" eb="8">
      <t>タントウ</t>
    </rPh>
    <phoneticPr fontId="4"/>
  </si>
  <si>
    <t>責任者</t>
    <rPh sb="0" eb="3">
      <t>セキニンシャ</t>
    </rPh>
    <phoneticPr fontId="4"/>
  </si>
  <si>
    <t>部署名</t>
    <rPh sb="0" eb="3">
      <t>ブショメイ</t>
    </rPh>
    <phoneticPr fontId="4"/>
  </si>
  <si>
    <t>役職名</t>
    <rPh sb="0" eb="3">
      <t>ヤクショクメイ</t>
    </rPh>
    <phoneticPr fontId="4"/>
  </si>
  <si>
    <t>連絡先（メールアドレス）</t>
    <rPh sb="0" eb="3">
      <t>レンラクサキ</t>
    </rPh>
    <phoneticPr fontId="4"/>
  </si>
  <si>
    <t>連絡先（電話）</t>
    <rPh sb="0" eb="3">
      <t>レンラクサキ</t>
    </rPh>
    <rPh sb="4" eb="6">
      <t>デンワ</t>
    </rPh>
    <phoneticPr fontId="4"/>
  </si>
  <si>
    <t>実務責任者</t>
    <rPh sb="0" eb="5">
      <t>ジツムセキニンシャ</t>
    </rPh>
    <phoneticPr fontId="4"/>
  </si>
  <si>
    <t>■GX-ETS排出量</t>
    <rPh sb="7" eb="10">
      <t>ハイシュツリョウ</t>
    </rPh>
    <phoneticPr fontId="4"/>
  </si>
  <si>
    <t>1. 実排出量に関する情報</t>
    <rPh sb="3" eb="7">
      <t>ジツハイシュツリョウ</t>
    </rPh>
    <rPh sb="8" eb="9">
      <t>カン</t>
    </rPh>
    <rPh sb="11" eb="13">
      <t>ジョウホウ</t>
    </rPh>
    <phoneticPr fontId="4"/>
  </si>
  <si>
    <t>排出の種類</t>
    <rPh sb="0" eb="2">
      <t>ハイシュツ</t>
    </rPh>
    <rPh sb="3" eb="4">
      <t>シュ</t>
    </rPh>
    <rPh sb="4" eb="5">
      <t>ルイ</t>
    </rPh>
    <phoneticPr fontId="4"/>
  </si>
  <si>
    <t>単位</t>
    <rPh sb="0" eb="2">
      <t>タンイ</t>
    </rPh>
    <phoneticPr fontId="4"/>
  </si>
  <si>
    <t>排出量</t>
    <rPh sb="0" eb="3">
      <t>ハイシュツリョウ</t>
    </rPh>
    <phoneticPr fontId="4"/>
  </si>
  <si>
    <t>国内直接排出</t>
  </si>
  <si>
    <t>tCO2e</t>
    <phoneticPr fontId="4"/>
  </si>
  <si>
    <t>国内間接排出</t>
  </si>
  <si>
    <t>合計</t>
    <rPh sb="0" eb="2">
      <t>ゴウケイ</t>
    </rPh>
    <phoneticPr fontId="4"/>
  </si>
  <si>
    <t>2. 別途報告事項</t>
    <phoneticPr fontId="4"/>
  </si>
  <si>
    <t>2-1. 適格カーボンクレジット・非化石電源二酸化炭素削減相当量に係る情報</t>
    <phoneticPr fontId="4"/>
  </si>
  <si>
    <t>適格CC</t>
    <rPh sb="0" eb="2">
      <t>テキカク</t>
    </rPh>
    <phoneticPr fontId="4"/>
  </si>
  <si>
    <t>国内直接排出</t>
    <rPh sb="0" eb="2">
      <t>コクナイ</t>
    </rPh>
    <rPh sb="2" eb="4">
      <t>チョクセツ</t>
    </rPh>
    <rPh sb="4" eb="6">
      <t>ハイシュツ</t>
    </rPh>
    <phoneticPr fontId="4"/>
  </si>
  <si>
    <t>国内間接排出</t>
    <rPh sb="0" eb="2">
      <t>コクナイ</t>
    </rPh>
    <rPh sb="2" eb="6">
      <t>カンセツハイシュツ</t>
    </rPh>
    <phoneticPr fontId="4"/>
  </si>
  <si>
    <t>控除する理由</t>
    <rPh sb="0" eb="2">
      <t>コウジョ</t>
    </rPh>
    <rPh sb="4" eb="6">
      <t>リユウ</t>
    </rPh>
    <phoneticPr fontId="4"/>
  </si>
  <si>
    <t>廃棄物の原燃料利用</t>
    <rPh sb="0" eb="3">
      <t>ハイキブツ</t>
    </rPh>
    <rPh sb="4" eb="9">
      <t>ゲンネンリョウリヨウ</t>
    </rPh>
    <phoneticPr fontId="4"/>
  </si>
  <si>
    <t>■GX-ETS 第三者検証の取得状況</t>
    <rPh sb="8" eb="11">
      <t>ダイ3シャ</t>
    </rPh>
    <rPh sb="11" eb="13">
      <t>ケンショウ</t>
    </rPh>
    <rPh sb="14" eb="18">
      <t>シュトクジョウキョウ</t>
    </rPh>
    <phoneticPr fontId="4"/>
  </si>
  <si>
    <t>・第三者保証の取得状況</t>
    <rPh sb="1" eb="4">
      <t>ダイ3シャ</t>
    </rPh>
    <rPh sb="4" eb="6">
      <t>ホショウ</t>
    </rPh>
    <rPh sb="7" eb="11">
      <t>シュトクジョウキョウ</t>
    </rPh>
    <phoneticPr fontId="4"/>
  </si>
  <si>
    <t>取得済</t>
    <rPh sb="0" eb="2">
      <t>シュトク</t>
    </rPh>
    <rPh sb="2" eb="3">
      <t>ズ</t>
    </rPh>
    <phoneticPr fontId="4"/>
  </si>
  <si>
    <t>・第三者保証の保証水準</t>
    <rPh sb="1" eb="4">
      <t>ダイ3シャ</t>
    </rPh>
    <rPh sb="4" eb="6">
      <t>ホショウ</t>
    </rPh>
    <rPh sb="7" eb="11">
      <t>ホショウスイジュン</t>
    </rPh>
    <phoneticPr fontId="4"/>
  </si>
  <si>
    <t>合理的保証</t>
    <rPh sb="0" eb="5">
      <t>ゴウリテキホショウ</t>
    </rPh>
    <phoneticPr fontId="4"/>
  </si>
  <si>
    <t>・第三者検証機関名</t>
    <rPh sb="1" eb="4">
      <t>ダイ3シャ</t>
    </rPh>
    <rPh sb="4" eb="6">
      <t>ケンショウ</t>
    </rPh>
    <rPh sb="6" eb="8">
      <t>キカン</t>
    </rPh>
    <rPh sb="8" eb="9">
      <t>メイ</t>
    </rPh>
    <phoneticPr fontId="4"/>
  </si>
  <si>
    <r>
      <rPr>
        <b/>
        <sz val="11"/>
        <color theme="0" tint="-0.499984740745262"/>
        <rFont val="游ゴシック"/>
        <family val="3"/>
        <charset val="128"/>
        <scheme val="minor"/>
      </rPr>
      <t>（Sheet 2）</t>
    </r>
    <r>
      <rPr>
        <b/>
        <sz val="11"/>
        <color theme="1"/>
        <rFont val="游ゴシック"/>
        <family val="3"/>
        <charset val="128"/>
        <scheme val="minor"/>
      </rPr>
      <t>排出量算定体制</t>
    </r>
    <rPh sb="9" eb="12">
      <t>ハイシュツリョウ</t>
    </rPh>
    <rPh sb="12" eb="14">
      <t>サンテイ</t>
    </rPh>
    <rPh sb="14" eb="16">
      <t>タイセイ</t>
    </rPh>
    <phoneticPr fontId="4"/>
  </si>
  <si>
    <t>■算定体制図</t>
    <rPh sb="1" eb="5">
      <t>サンテイタイセイ</t>
    </rPh>
    <rPh sb="5" eb="6">
      <t>ズ</t>
    </rPh>
    <phoneticPr fontId="4"/>
  </si>
  <si>
    <t>■記録方法</t>
    <rPh sb="1" eb="5">
      <t>キロクホウホウ</t>
    </rPh>
    <phoneticPr fontId="4"/>
  </si>
  <si>
    <t>■体制に関する補足</t>
    <rPh sb="1" eb="3">
      <t>タイセイ</t>
    </rPh>
    <rPh sb="4" eb="5">
      <t>カン</t>
    </rPh>
    <rPh sb="7" eb="9">
      <t>ホソク</t>
    </rPh>
    <phoneticPr fontId="4"/>
  </si>
  <si>
    <t>未取得</t>
    <rPh sb="0" eb="3">
      <t>ミシュトク</t>
    </rPh>
    <phoneticPr fontId="4"/>
  </si>
  <si>
    <t>限定的保証</t>
    <rPh sb="0" eb="5">
      <t>ゲンテイテキホショウ</t>
    </rPh>
    <phoneticPr fontId="4"/>
  </si>
  <si>
    <t>その他</t>
  </si>
  <si>
    <t>非FIT非化石証書</t>
    <rPh sb="0" eb="1">
      <t>アラ</t>
    </rPh>
    <rPh sb="4" eb="7">
      <t>ヒカセキ</t>
    </rPh>
    <rPh sb="7" eb="9">
      <t>ショウショ</t>
    </rPh>
    <phoneticPr fontId="4"/>
  </si>
  <si>
    <t>FIT非化石証書</t>
    <rPh sb="3" eb="6">
      <t>ヒカセキ</t>
    </rPh>
    <rPh sb="6" eb="8">
      <t>ショウショ</t>
    </rPh>
    <phoneticPr fontId="4"/>
  </si>
  <si>
    <t>2025年度</t>
    <rPh sb="4" eb="6">
      <t>ネンド</t>
    </rPh>
    <phoneticPr fontId="4"/>
  </si>
  <si>
    <t>JCM</t>
    <phoneticPr fontId="4"/>
  </si>
  <si>
    <t>2024年度</t>
    <rPh sb="4" eb="6">
      <t>ネンド</t>
    </rPh>
    <phoneticPr fontId="4"/>
  </si>
  <si>
    <t>J-クレジット</t>
    <phoneticPr fontId="4"/>
  </si>
  <si>
    <t>漁業</t>
  </si>
  <si>
    <t>農業、林業</t>
  </si>
  <si>
    <t>鉱業、採石業、砂利採取業</t>
    <phoneticPr fontId="4"/>
  </si>
  <si>
    <t>建設業</t>
  </si>
  <si>
    <t>サービス業（他に分類されないもの）</t>
  </si>
  <si>
    <t>複合サービス事業</t>
  </si>
  <si>
    <t>その他産業</t>
    <rPh sb="2" eb="3">
      <t>タ</t>
    </rPh>
    <rPh sb="3" eb="5">
      <t>サンギョウ</t>
    </rPh>
    <phoneticPr fontId="4"/>
  </si>
  <si>
    <t>生活関連サービス業、娯楽業</t>
  </si>
  <si>
    <t>海事</t>
    <rPh sb="0" eb="2">
      <t>カイジ</t>
    </rPh>
    <phoneticPr fontId="4"/>
  </si>
  <si>
    <t>教育、学習支援業</t>
    <phoneticPr fontId="4"/>
  </si>
  <si>
    <t>2019年度-2021年度</t>
    <rPh sb="4" eb="6">
      <t>ネンド</t>
    </rPh>
    <rPh sb="11" eb="13">
      <t>ネンド</t>
    </rPh>
    <phoneticPr fontId="4"/>
  </si>
  <si>
    <t>航空機</t>
    <rPh sb="0" eb="3">
      <t>コウクウキ</t>
    </rPh>
    <phoneticPr fontId="4"/>
  </si>
  <si>
    <t>学術研究、専門・技術サービス業</t>
    <phoneticPr fontId="4"/>
  </si>
  <si>
    <t>NF3</t>
  </si>
  <si>
    <t>2018年度-2020年度</t>
    <rPh sb="4" eb="6">
      <t>ネンド</t>
    </rPh>
    <rPh sb="11" eb="13">
      <t>ネンド</t>
    </rPh>
    <phoneticPr fontId="4"/>
  </si>
  <si>
    <t>自動車</t>
    <rPh sb="0" eb="3">
      <t>ジドウシャ</t>
    </rPh>
    <phoneticPr fontId="4"/>
  </si>
  <si>
    <t>宿泊業、飲食サービス業</t>
    <phoneticPr fontId="4"/>
  </si>
  <si>
    <t>SF6</t>
  </si>
  <si>
    <t>2017年度-2019年度</t>
    <rPh sb="4" eb="6">
      <t>ネンド</t>
    </rPh>
    <rPh sb="11" eb="13">
      <t>ネンド</t>
    </rPh>
    <phoneticPr fontId="4"/>
  </si>
  <si>
    <t>セメント</t>
    <phoneticPr fontId="4"/>
  </si>
  <si>
    <t>不動産業、物品賃貸業</t>
    <phoneticPr fontId="4"/>
  </si>
  <si>
    <t>PFCs</t>
  </si>
  <si>
    <t>2016年度-2018年度</t>
    <rPh sb="4" eb="6">
      <t>ネンド</t>
    </rPh>
    <rPh sb="11" eb="13">
      <t>ネンド</t>
    </rPh>
    <phoneticPr fontId="4"/>
  </si>
  <si>
    <t>紙・パルプ</t>
    <rPh sb="0" eb="1">
      <t>カミ</t>
    </rPh>
    <phoneticPr fontId="4"/>
  </si>
  <si>
    <t>金融業、保険業</t>
  </si>
  <si>
    <t>HFCs</t>
  </si>
  <si>
    <t>2015年度-2017年度</t>
    <rPh sb="4" eb="6">
      <t>ネンド</t>
    </rPh>
    <rPh sb="11" eb="13">
      <t>ネンド</t>
    </rPh>
    <phoneticPr fontId="4"/>
  </si>
  <si>
    <t>石油</t>
    <rPh sb="0" eb="2">
      <t>セキユ</t>
    </rPh>
    <phoneticPr fontId="4"/>
  </si>
  <si>
    <t>卸売業、小売業</t>
  </si>
  <si>
    <t>N2O</t>
  </si>
  <si>
    <t>2014年度-2016年度</t>
    <rPh sb="4" eb="6">
      <t>ネンド</t>
    </rPh>
    <rPh sb="11" eb="13">
      <t>ネンド</t>
    </rPh>
    <phoneticPr fontId="4"/>
  </si>
  <si>
    <t>ガス</t>
    <phoneticPr fontId="4"/>
  </si>
  <si>
    <t>運輸業、郵便業</t>
  </si>
  <si>
    <t>CH4</t>
  </si>
  <si>
    <t>2013年度-2015年度</t>
    <rPh sb="4" eb="6">
      <t>ネンド</t>
    </rPh>
    <rPh sb="11" eb="13">
      <t>ネンド</t>
    </rPh>
    <phoneticPr fontId="4"/>
  </si>
  <si>
    <t>電力</t>
    <rPh sb="0" eb="2">
      <t>デンリョク</t>
    </rPh>
    <phoneticPr fontId="4"/>
  </si>
  <si>
    <t>情報通信業</t>
  </si>
  <si>
    <t>CO2（非エネ）</t>
    <rPh sb="4" eb="5">
      <t>ヒ</t>
    </rPh>
    <phoneticPr fontId="4"/>
  </si>
  <si>
    <t>2012年度-2014年度</t>
    <rPh sb="4" eb="6">
      <t>ネンド</t>
    </rPh>
    <rPh sb="11" eb="13">
      <t>ネンド</t>
    </rPh>
    <phoneticPr fontId="4"/>
  </si>
  <si>
    <t>化学</t>
    <rPh sb="0" eb="2">
      <t>カガク</t>
    </rPh>
    <phoneticPr fontId="4"/>
  </si>
  <si>
    <t>電気・ガス・熱供給・水道業</t>
    <phoneticPr fontId="4"/>
  </si>
  <si>
    <t>金融</t>
    <rPh sb="0" eb="2">
      <t>キンユウ</t>
    </rPh>
    <phoneticPr fontId="4"/>
  </si>
  <si>
    <t>CO2（エネ起）</t>
    <rPh sb="6" eb="7">
      <t>キ</t>
    </rPh>
    <phoneticPr fontId="4"/>
  </si>
  <si>
    <t>2011年度-2013年度</t>
    <rPh sb="4" eb="6">
      <t>ネンド</t>
    </rPh>
    <rPh sb="11" eb="13">
      <t>ネンド</t>
    </rPh>
    <phoneticPr fontId="4"/>
  </si>
  <si>
    <t>鉄鋼</t>
    <rPh sb="0" eb="2">
      <t>テッコウ</t>
    </rPh>
    <phoneticPr fontId="4"/>
  </si>
  <si>
    <t>製造業</t>
  </si>
  <si>
    <t>Scopeの記載</t>
    <rPh sb="6" eb="8">
      <t>キサイ</t>
    </rPh>
    <phoneticPr fontId="4"/>
  </si>
  <si>
    <t>温室効果ガスの区分</t>
    <rPh sb="0" eb="2">
      <t>オンシツ</t>
    </rPh>
    <rPh sb="2" eb="4">
      <t>コウカ</t>
    </rPh>
    <rPh sb="7" eb="9">
      <t>クブン</t>
    </rPh>
    <phoneticPr fontId="4"/>
  </si>
  <si>
    <t>3か年平均の期間</t>
    <rPh sb="2" eb="3">
      <t>ネン</t>
    </rPh>
    <rPh sb="3" eb="5">
      <t>ヘイキン</t>
    </rPh>
    <rPh sb="6" eb="8">
      <t>キカン</t>
    </rPh>
    <phoneticPr fontId="4"/>
  </si>
  <si>
    <t>対象基準年(単位：年度)</t>
    <rPh sb="0" eb="2">
      <t>タイショウ</t>
    </rPh>
    <rPh sb="2" eb="5">
      <t>キジュンネン</t>
    </rPh>
    <rPh sb="6" eb="8">
      <t>タンイ</t>
    </rPh>
    <rPh sb="9" eb="11">
      <t>ネンド</t>
    </rPh>
    <phoneticPr fontId="4"/>
  </si>
  <si>
    <t>多排出の区分</t>
    <rPh sb="0" eb="3">
      <t>タハイシュツ</t>
    </rPh>
    <rPh sb="4" eb="6">
      <t>クブン</t>
    </rPh>
    <phoneticPr fontId="4"/>
  </si>
  <si>
    <t>業種（GXリーグHPの記載に準拠）</t>
    <rPh sb="0" eb="2">
      <t>ギョウシュ</t>
    </rPh>
    <rPh sb="11" eb="13">
      <t>キサイ</t>
    </rPh>
    <rPh sb="14" eb="16">
      <t>ジュンキョ</t>
    </rPh>
    <phoneticPr fontId="4"/>
  </si>
  <si>
    <t>参画カテゴリー</t>
    <rPh sb="0" eb="2">
      <t>サンカク</t>
    </rPh>
    <phoneticPr fontId="4"/>
  </si>
  <si>
    <t>沖縄電力</t>
    <rPh sb="0" eb="4">
      <t>オキナワデンリョク</t>
    </rPh>
    <phoneticPr fontId="4"/>
  </si>
  <si>
    <t>間接</t>
    <rPh sb="0" eb="2">
      <t>カンセツ</t>
    </rPh>
    <phoneticPr fontId="4"/>
  </si>
  <si>
    <t>メニューC</t>
    <phoneticPr fontId="4"/>
  </si>
  <si>
    <t>メニューB</t>
    <phoneticPr fontId="4"/>
  </si>
  <si>
    <t>メニューA</t>
    <phoneticPr fontId="4"/>
  </si>
  <si>
    <t>九州電力</t>
    <rPh sb="0" eb="4">
      <t>キュウシュウデンリョク</t>
    </rPh>
    <phoneticPr fontId="4"/>
  </si>
  <si>
    <t>関西電力</t>
    <rPh sb="0" eb="4">
      <t>カンサイデンリョク</t>
    </rPh>
    <phoneticPr fontId="4"/>
  </si>
  <si>
    <t>北陸電力</t>
    <rPh sb="0" eb="4">
      <t>ホクリクデンリョク</t>
    </rPh>
    <phoneticPr fontId="4"/>
  </si>
  <si>
    <t>中部電力</t>
    <rPh sb="0" eb="4">
      <t>チュウブデンリョク</t>
    </rPh>
    <phoneticPr fontId="4"/>
  </si>
  <si>
    <t>東北電力</t>
    <rPh sb="0" eb="4">
      <t>トウホクデンリョク</t>
    </rPh>
    <phoneticPr fontId="4"/>
  </si>
  <si>
    <t>-</t>
    <phoneticPr fontId="4"/>
  </si>
  <si>
    <t>直接</t>
    <rPh sb="0" eb="2">
      <t>チョクセツ</t>
    </rPh>
    <phoneticPr fontId="4"/>
  </si>
  <si>
    <t>tC/GJ</t>
  </si>
  <si>
    <t>転炉ガス</t>
  </si>
  <si>
    <t>高炉ガス</t>
  </si>
  <si>
    <t>その他</t>
    <rPh sb="2" eb="3">
      <t>ホカ</t>
    </rPh>
    <phoneticPr fontId="4"/>
  </si>
  <si>
    <t>コークス炉ガス</t>
  </si>
  <si>
    <t>GJ/t</t>
    <phoneticPr fontId="4"/>
  </si>
  <si>
    <t>石油系炭化水素ガス</t>
  </si>
  <si>
    <t>潤滑油</t>
  </si>
  <si>
    <t>B・C重油</t>
  </si>
  <si>
    <t>A重油</t>
  </si>
  <si>
    <t>軽油</t>
  </si>
  <si>
    <t>灯油</t>
  </si>
  <si>
    <t>ジェット燃料油</t>
  </si>
  <si>
    <t>ナフサ</t>
  </si>
  <si>
    <t>ガソリン</t>
  </si>
  <si>
    <t>軽油</t>
    <phoneticPr fontId="4"/>
  </si>
  <si>
    <t>石油アスファルト</t>
  </si>
  <si>
    <t>コールタール</t>
  </si>
  <si>
    <t>ナフサ</t>
    <phoneticPr fontId="4"/>
  </si>
  <si>
    <t>石油コークス</t>
  </si>
  <si>
    <t>コールタール</t>
    <phoneticPr fontId="4"/>
  </si>
  <si>
    <t>四国電力</t>
    <rPh sb="0" eb="4">
      <t>シコクデンリョク</t>
    </rPh>
    <phoneticPr fontId="4"/>
  </si>
  <si>
    <t>中国電力</t>
    <rPh sb="0" eb="4">
      <t>チュウゴクデンリョク</t>
    </rPh>
    <phoneticPr fontId="4"/>
  </si>
  <si>
    <t>木材</t>
    <phoneticPr fontId="4"/>
  </si>
  <si>
    <t>GJ</t>
    <phoneticPr fontId="4"/>
  </si>
  <si>
    <t>東京電力</t>
    <rPh sb="0" eb="4">
      <t>トウキョウデンリョク</t>
    </rPh>
    <phoneticPr fontId="4"/>
  </si>
  <si>
    <t>tCO2/GJ</t>
  </si>
  <si>
    <t>その他（要事務局承認）</t>
    <rPh sb="2" eb="3">
      <t>ホカ</t>
    </rPh>
    <rPh sb="4" eb="5">
      <t>ヨウ</t>
    </rPh>
    <rPh sb="5" eb="8">
      <t>ジムキョク</t>
    </rPh>
    <rPh sb="8" eb="10">
      <t>ショウニン</t>
    </rPh>
    <phoneticPr fontId="4"/>
  </si>
  <si>
    <t>他人から供給された熱の使用</t>
  </si>
  <si>
    <t>GJ/kl</t>
  </si>
  <si>
    <t>ｔ</t>
    <phoneticPr fontId="4"/>
  </si>
  <si>
    <t>北海道電力</t>
    <rPh sb="0" eb="5">
      <t>ホッカイドウデンリョク</t>
    </rPh>
    <phoneticPr fontId="4"/>
  </si>
  <si>
    <t>他人から供給された電気の使用</t>
  </si>
  <si>
    <t>GJ/t</t>
  </si>
  <si>
    <t>燃料の使用</t>
  </si>
  <si>
    <t>使用量</t>
    <rPh sb="0" eb="3">
      <t>シヨウリョウ</t>
    </rPh>
    <phoneticPr fontId="4"/>
  </si>
  <si>
    <t>燃料種</t>
    <rPh sb="0" eb="3">
      <t>ネンリョウシュ</t>
    </rPh>
    <phoneticPr fontId="4"/>
  </si>
  <si>
    <t>モニタリングパターン</t>
    <phoneticPr fontId="4"/>
  </si>
  <si>
    <t>排出係数</t>
    <rPh sb="0" eb="4">
      <t>ハイシュツケイスウ</t>
    </rPh>
    <phoneticPr fontId="4"/>
  </si>
  <si>
    <t>Key</t>
    <phoneticPr fontId="4"/>
  </si>
  <si>
    <t>単位発熱量</t>
    <rPh sb="0" eb="2">
      <t>タンイ</t>
    </rPh>
    <rPh sb="2" eb="5">
      <t>ハツネツリョウ</t>
    </rPh>
    <phoneticPr fontId="4"/>
  </si>
  <si>
    <t>鉄鋼業</t>
  </si>
  <si>
    <t>化学工業</t>
  </si>
  <si>
    <t>パルプ・紙・紙加工品製造業</t>
  </si>
  <si>
    <t>食料品製造業</t>
  </si>
  <si>
    <t/>
  </si>
  <si>
    <t>tNF3/tNF3</t>
  </si>
  <si>
    <t>三ふっ化窒素(NF3)の製造</t>
  </si>
  <si>
    <t>三ふっ化窒素(NF3)</t>
  </si>
  <si>
    <t>tSF6/tSF6</t>
  </si>
  <si>
    <t>tSF6/tSF6/年</t>
  </si>
  <si>
    <t>変圧器等電気機械器具の使用</t>
  </si>
  <si>
    <t>六ふっ化硫黄(SF6)の製造</t>
  </si>
  <si>
    <t>マグネシウム合金の鋳造</t>
  </si>
  <si>
    <t>六ふっ化硫黄(SF6)</t>
  </si>
  <si>
    <t>溶剤等の用途へのHFCの使用</t>
  </si>
  <si>
    <t>tHFC/tHFC</t>
  </si>
  <si>
    <t>製品の使用に伴う排出量</t>
  </si>
  <si>
    <t>噴霧器の使用</t>
  </si>
  <si>
    <t>ポリエチレンフォーム製造時の使用量</t>
  </si>
  <si>
    <t>自動販売機</t>
  </si>
  <si>
    <t>(製品種ごとに)回収時残存量－回収・適正処理量</t>
  </si>
  <si>
    <t>家庭用電気冷蔵庫</t>
  </si>
  <si>
    <t>tHFC/台</t>
  </si>
  <si>
    <t>(製品種ごとに)製造台数×単位台数当たりの排出量</t>
  </si>
  <si>
    <t>製造量×単位製造量当たりの排出量</t>
  </si>
  <si>
    <t>ハイドロフルオロカーボン(HFC)</t>
    <phoneticPr fontId="4"/>
  </si>
  <si>
    <t>下水、し尿等の処理</t>
  </si>
  <si>
    <t>tN2O/tN</t>
  </si>
  <si>
    <t>工場廃水の処理</t>
  </si>
  <si>
    <t>農業廃棄物の焼却</t>
  </si>
  <si>
    <t>耕地における肥料の使用</t>
  </si>
  <si>
    <t>家畜の排せつ物の管理</t>
  </si>
  <si>
    <t>麻酔剤としてのN2O使用量</t>
  </si>
  <si>
    <t>硝酸</t>
  </si>
  <si>
    <t>アジピン酸</t>
  </si>
  <si>
    <t>tN2O/kl</t>
  </si>
  <si>
    <t>原油又は天然ガスの生産</t>
  </si>
  <si>
    <t>tN2O/井数</t>
  </si>
  <si>
    <t>一酸化二窒素(N2O)</t>
    <phoneticPr fontId="4"/>
  </si>
  <si>
    <t>家畜の飼養(消化管内発酵)</t>
  </si>
  <si>
    <t>tCH4/PJ</t>
  </si>
  <si>
    <t>液化天然ガス(LNG)</t>
  </si>
  <si>
    <t>都市ガスの製造</t>
  </si>
  <si>
    <t>tCH4/kl</t>
  </si>
  <si>
    <t>原油の精製</t>
  </si>
  <si>
    <t>tCH4/井数</t>
  </si>
  <si>
    <t>天然ガス生産量×単位生産量当たりの排出量</t>
  </si>
  <si>
    <t>生産時の通気弁</t>
  </si>
  <si>
    <t>試掘された坑井数×単位井数当たりの排出量</t>
  </si>
  <si>
    <t>原油又は天然ガスの試掘</t>
  </si>
  <si>
    <t>tCH4/t</t>
  </si>
  <si>
    <t>電気使用量×単位使用量当たりの排出量</t>
  </si>
  <si>
    <t>tCH4/kWh</t>
  </si>
  <si>
    <t>メタン(CH4)</t>
  </si>
  <si>
    <t>ドライアイスとしてのCO2使用量</t>
  </si>
  <si>
    <t>ドライアイスの使用</t>
  </si>
  <si>
    <t>tCO2/t</t>
  </si>
  <si>
    <t>アセチレン使用量×単位使用量当たりの排出量</t>
  </si>
  <si>
    <t>エチレンの製造</t>
  </si>
  <si>
    <t>生石灰の還元</t>
  </si>
  <si>
    <t>生石灰の製造</t>
  </si>
  <si>
    <t>カルシウムカーバイドの製造</t>
  </si>
  <si>
    <t>石油コークス使用量×単位使用量当たりの排出量</t>
  </si>
  <si>
    <t>シリコンカーバイドの製造</t>
  </si>
  <si>
    <t>アンモニアの製造</t>
  </si>
  <si>
    <t>ソーダ灰の製造によるCO2使用量</t>
  </si>
  <si>
    <t>ソーダ灰の製造</t>
  </si>
  <si>
    <t>ドロマイト</t>
  </si>
  <si>
    <t>(原料種ごとに)使用量×単位使用量当たりの排出量</t>
  </si>
  <si>
    <t>石灰石</t>
  </si>
  <si>
    <t>ソーダ石灰ガラス又は鉄鋼の製造</t>
  </si>
  <si>
    <t>tCO2/井数</t>
  </si>
  <si>
    <t>tCO2/Nm3</t>
  </si>
  <si>
    <t>tCO2/kl</t>
  </si>
  <si>
    <t>非エネルギー起源二酸化炭素(CO2)</t>
  </si>
  <si>
    <t>産業用蒸気</t>
  </si>
  <si>
    <t>エネルギー起源二酸化炭素(CO2)</t>
  </si>
  <si>
    <t>値</t>
  </si>
  <si>
    <t>単位</t>
  </si>
  <si>
    <t>算定方法</t>
  </si>
  <si>
    <t>単位生産量等当たりの排出量(排出係数)</t>
  </si>
  <si>
    <t>対象となる排出活動</t>
  </si>
  <si>
    <t>tN2O/t</t>
  </si>
  <si>
    <t>動植物性残渣又は家畜の死体の焼却</t>
  </si>
  <si>
    <t>紙くず又は木くずの焼却</t>
  </si>
  <si>
    <t>廃油の焼却</t>
  </si>
  <si>
    <t>下水汚泥(石灰系凝集剤を添加して脱水したもの)の焼却</t>
  </si>
  <si>
    <t>下水汚泥(高分子凝集剤を添加して脱水したもの)の多段炉での焼却</t>
  </si>
  <si>
    <t>廃棄物の焼却</t>
  </si>
  <si>
    <t>tN2O/人</t>
  </si>
  <si>
    <t>くみ取便所の便槽</t>
  </si>
  <si>
    <t>コミュニティ・プラント</t>
  </si>
  <si>
    <t>し尿処理施設(膜分離処理)</t>
  </si>
  <si>
    <t>し尿処理施設(生物学的脱窒素処理(標準脱窒素処理))</t>
  </si>
  <si>
    <t>し尿処理施設(高負荷生物学的脱窒素処理)</t>
  </si>
  <si>
    <t>し尿処理施設(好気性消化処理)</t>
  </si>
  <si>
    <t>し尿処理施設(嫌気性消化処理)</t>
  </si>
  <si>
    <t>tN2O/m3</t>
  </si>
  <si>
    <t>終末処理場</t>
  </si>
  <si>
    <t>さとうきび</t>
  </si>
  <si>
    <t>てんさい</t>
  </si>
  <si>
    <t>ばれいしょ</t>
  </si>
  <si>
    <t>らっかせい</t>
  </si>
  <si>
    <t>いんげんまめ</t>
  </si>
  <si>
    <t>小豆</t>
  </si>
  <si>
    <t>大豆</t>
  </si>
  <si>
    <t>とうもろこし</t>
  </si>
  <si>
    <t>らい麦</t>
  </si>
  <si>
    <t>えん麦</t>
  </si>
  <si>
    <t>小麦</t>
  </si>
  <si>
    <t>水稲</t>
  </si>
  <si>
    <t>いぐさ</t>
  </si>
  <si>
    <t>なたね</t>
  </si>
  <si>
    <t>葉たばこ</t>
  </si>
  <si>
    <t>茶</t>
  </si>
  <si>
    <t>しょうが</t>
  </si>
  <si>
    <t>れんこん</t>
  </si>
  <si>
    <t>ごぼう</t>
  </si>
  <si>
    <t>かぶ</t>
  </si>
  <si>
    <t>アスパラガス</t>
  </si>
  <si>
    <t>にんにく</t>
  </si>
  <si>
    <t>にら</t>
  </si>
  <si>
    <t>しゅんぎく</t>
  </si>
  <si>
    <t>みつば</t>
  </si>
  <si>
    <t>ふき</t>
  </si>
  <si>
    <t>ちんげんさい</t>
  </si>
  <si>
    <t>こまつな</t>
  </si>
  <si>
    <t>かぼちゃ</t>
  </si>
  <si>
    <t>にんじん</t>
  </si>
  <si>
    <t>だいこん</t>
  </si>
  <si>
    <t>レタス</t>
  </si>
  <si>
    <t>たまねぎ</t>
  </si>
  <si>
    <t>ねぎ</t>
  </si>
  <si>
    <t>ほうれんそう</t>
  </si>
  <si>
    <t>はくさい</t>
  </si>
  <si>
    <t>キャベツ</t>
  </si>
  <si>
    <t>なす</t>
  </si>
  <si>
    <t>トマト</t>
  </si>
  <si>
    <t>きゅうり</t>
  </si>
  <si>
    <t>メロン</t>
  </si>
  <si>
    <t>すいか</t>
  </si>
  <si>
    <t>いちご</t>
  </si>
  <si>
    <t>やまのいも</t>
  </si>
  <si>
    <t>さといも</t>
  </si>
  <si>
    <t>こんにゃく</t>
  </si>
  <si>
    <t>かんしょ</t>
  </si>
  <si>
    <t>さやいんげん</t>
  </si>
  <si>
    <t>えだまめ</t>
  </si>
  <si>
    <t>そらまめ</t>
  </si>
  <si>
    <t>そば</t>
  </si>
  <si>
    <t>裸麦</t>
  </si>
  <si>
    <t>六条大麦</t>
  </si>
  <si>
    <t>二条大麦</t>
  </si>
  <si>
    <t>豆類</t>
  </si>
  <si>
    <t>茶樹</t>
  </si>
  <si>
    <t>tN2O/頭</t>
  </si>
  <si>
    <t>tN2O/GJ</t>
  </si>
  <si>
    <t>tCH4/人</t>
  </si>
  <si>
    <t>tCH4/m3</t>
  </si>
  <si>
    <t>廃棄物の埋立処分</t>
  </si>
  <si>
    <t>水牛</t>
  </si>
  <si>
    <t>山羊</t>
  </si>
  <si>
    <t>めん羊</t>
  </si>
  <si>
    <t>馬</t>
  </si>
  <si>
    <t>豚</t>
  </si>
  <si>
    <t>肉用牛</t>
  </si>
  <si>
    <t>乳用牛</t>
  </si>
  <si>
    <t>スチレン</t>
  </si>
  <si>
    <t>1,2-ジクロロエタン</t>
  </si>
  <si>
    <t>tCH4/GJ</t>
  </si>
  <si>
    <t>ごみ固形燃料(RDF)</t>
  </si>
  <si>
    <t>ごみ固形燃料(RPF)</t>
  </si>
  <si>
    <t>天然ガス(液化天然ガス(LNG)を除く。)</t>
  </si>
  <si>
    <t>液化石油ガス(LPG)</t>
  </si>
  <si>
    <t>石炭</t>
  </si>
  <si>
    <t>コンデンセート(NGL)</t>
  </si>
  <si>
    <t>参照個所：</t>
    <rPh sb="0" eb="4">
      <t>サンショウカショ</t>
    </rPh>
    <phoneticPr fontId="4"/>
  </si>
  <si>
    <t>S1_Cell (E3:G3)</t>
    <phoneticPr fontId="4"/>
  </si>
  <si>
    <t>S1_Cell (L11:N11)</t>
    <phoneticPr fontId="4"/>
  </si>
  <si>
    <t>提出年度</t>
    <rPh sb="0" eb="4">
      <t>テイシュツネンド</t>
    </rPh>
    <phoneticPr fontId="4"/>
  </si>
  <si>
    <t>属するGroup</t>
  </si>
  <si>
    <t>第三者保証の取得状況</t>
    <rPh sb="0" eb="3">
      <t>ダイ3シャ</t>
    </rPh>
    <rPh sb="3" eb="5">
      <t>ホショウ</t>
    </rPh>
    <rPh sb="6" eb="10">
      <t>シュトクジョウキョウ</t>
    </rPh>
    <phoneticPr fontId="4"/>
  </si>
  <si>
    <t>S1_Cell (L12:N12)</t>
    <phoneticPr fontId="4"/>
  </si>
  <si>
    <t>（参考）：現状産業分類を参照</t>
    <rPh sb="1" eb="3">
      <t>サンコウ</t>
    </rPh>
    <rPh sb="5" eb="7">
      <t>ゲンジョウ</t>
    </rPh>
    <rPh sb="7" eb="11">
      <t>サンギョウブンルイ</t>
    </rPh>
    <rPh sb="12" eb="14">
      <t>サンショウ</t>
    </rPh>
    <phoneticPr fontId="4"/>
  </si>
  <si>
    <t>Group G</t>
    <phoneticPr fontId="4"/>
  </si>
  <si>
    <t>Group X</t>
    <phoneticPr fontId="4"/>
  </si>
  <si>
    <t>S1参照選択肢</t>
    <rPh sb="2" eb="4">
      <t>サンショウ</t>
    </rPh>
    <rPh sb="4" eb="7">
      <t>センタクシ</t>
    </rPh>
    <phoneticPr fontId="4"/>
  </si>
  <si>
    <t>第三者保証の保証水準</t>
    <rPh sb="0" eb="3">
      <t>ダイ3シャ</t>
    </rPh>
    <rPh sb="3" eb="5">
      <t>ホショウ</t>
    </rPh>
    <rPh sb="6" eb="10">
      <t>ホショウスイジュン</t>
    </rPh>
    <phoneticPr fontId="4"/>
  </si>
  <si>
    <t>S1_Cell(I29:M29)</t>
    <phoneticPr fontId="4"/>
  </si>
  <si>
    <t>S1_Cell(I30:M30)</t>
    <phoneticPr fontId="4"/>
  </si>
  <si>
    <t>組織階層2</t>
    <rPh sb="0" eb="4">
      <t>ソシキカイソウ</t>
    </rPh>
    <phoneticPr fontId="4"/>
  </si>
  <si>
    <t>組織境界
適用比率</t>
    <rPh sb="0" eb="2">
      <t>ソシキ</t>
    </rPh>
    <rPh sb="2" eb="4">
      <t>キョウカイ</t>
    </rPh>
    <rPh sb="5" eb="9">
      <t>テキヨウヒリツ</t>
    </rPh>
    <phoneticPr fontId="4"/>
  </si>
  <si>
    <t>法人番号</t>
    <rPh sb="0" eb="2">
      <t>ホウジン</t>
    </rPh>
    <rPh sb="2" eb="4">
      <t>バンゴウ</t>
    </rPh>
    <phoneticPr fontId="4"/>
  </si>
  <si>
    <t>法人名</t>
    <rPh sb="0" eb="3">
      <t>ホウジンメイ</t>
    </rPh>
    <phoneticPr fontId="4"/>
  </si>
  <si>
    <t>階層３コード</t>
    <rPh sb="0" eb="2">
      <t>カイソウ</t>
    </rPh>
    <phoneticPr fontId="4"/>
  </si>
  <si>
    <t>工場・事業場名</t>
    <rPh sb="0" eb="2">
      <t>コウジョウ</t>
    </rPh>
    <rPh sb="3" eb="6">
      <t>ジギョウジョウ</t>
    </rPh>
    <rPh sb="6" eb="7">
      <t>メイ</t>
    </rPh>
    <phoneticPr fontId="4"/>
  </si>
  <si>
    <t>組織階層３</t>
    <rPh sb="0" eb="4">
      <t>ソシキカイソウ</t>
    </rPh>
    <phoneticPr fontId="4"/>
  </si>
  <si>
    <t>法人名
（階層２）</t>
    <rPh sb="0" eb="2">
      <t>ホウジン</t>
    </rPh>
    <rPh sb="2" eb="3">
      <t>メイ</t>
    </rPh>
    <rPh sb="5" eb="7">
      <t>カイソウ</t>
    </rPh>
    <phoneticPr fontId="4"/>
  </si>
  <si>
    <t>法人番号</t>
    <rPh sb="0" eb="4">
      <t>ホウジンバンゴウ</t>
    </rPh>
    <phoneticPr fontId="4"/>
  </si>
  <si>
    <t>直接排出量</t>
    <rPh sb="0" eb="5">
      <t>チョクセツハイシュツリョウ</t>
    </rPh>
    <phoneticPr fontId="4"/>
  </si>
  <si>
    <t>間接排出量</t>
    <rPh sb="0" eb="2">
      <t>カンセツ</t>
    </rPh>
    <rPh sb="2" eb="4">
      <t>ハイシュツ</t>
    </rPh>
    <rPh sb="4" eb="5">
      <t>リョウ</t>
    </rPh>
    <phoneticPr fontId="4"/>
  </si>
  <si>
    <t xml:space="preserve">排出量（tCO2e)
</t>
    <rPh sb="0" eb="3">
      <t>ハイシュツリョウ</t>
    </rPh>
    <phoneticPr fontId="4"/>
  </si>
  <si>
    <t>排出量(t-CO2e)</t>
    <rPh sb="0" eb="3">
      <t>ハイシュツリョウ</t>
    </rPh>
    <phoneticPr fontId="4"/>
  </si>
  <si>
    <t>企業名</t>
    <rPh sb="0" eb="3">
      <t>キギョウメイ</t>
    </rPh>
    <phoneticPr fontId="4"/>
  </si>
  <si>
    <t>S00001</t>
    <phoneticPr fontId="4"/>
  </si>
  <si>
    <t>法人名</t>
    <rPh sb="0" eb="2">
      <t>ホウジン</t>
    </rPh>
    <rPh sb="2" eb="3">
      <t>メイ</t>
    </rPh>
    <phoneticPr fontId="4"/>
  </si>
  <si>
    <t>S00001</t>
  </si>
  <si>
    <t>モニタリング</t>
    <phoneticPr fontId="4"/>
  </si>
  <si>
    <t>電気</t>
    <rPh sb="0" eb="2">
      <t>デンキ</t>
    </rPh>
    <phoneticPr fontId="4"/>
  </si>
  <si>
    <t>熱</t>
    <rPh sb="0" eb="1">
      <t>ネツ</t>
    </rPh>
    <phoneticPr fontId="4"/>
  </si>
  <si>
    <t>単位発熱量</t>
    <rPh sb="0" eb="5">
      <t>タンイハツネツリョウ</t>
    </rPh>
    <phoneticPr fontId="4"/>
  </si>
  <si>
    <t>CO2排出量</t>
    <rPh sb="3" eb="6">
      <t>ハイシュツリョウ</t>
    </rPh>
    <phoneticPr fontId="4"/>
  </si>
  <si>
    <t>デフォルト値以外の使用</t>
  </si>
  <si>
    <t>パターン</t>
    <phoneticPr fontId="4"/>
  </si>
  <si>
    <t>ガス種</t>
    <rPh sb="2" eb="3">
      <t>ダネ</t>
    </rPh>
    <phoneticPr fontId="4"/>
  </si>
  <si>
    <t>活動</t>
    <rPh sb="0" eb="2">
      <t>カツドウ</t>
    </rPh>
    <phoneticPr fontId="4"/>
  </si>
  <si>
    <t>（その他の場合 自由記入）</t>
    <rPh sb="8" eb="12">
      <t>ジユウキニュウ</t>
    </rPh>
    <phoneticPr fontId="4"/>
  </si>
  <si>
    <t>（単位）</t>
    <rPh sb="1" eb="3">
      <t>タンイ</t>
    </rPh>
    <phoneticPr fontId="4"/>
  </si>
  <si>
    <t>根拠</t>
  </si>
  <si>
    <t>排出係数</t>
    <phoneticPr fontId="4"/>
  </si>
  <si>
    <t>kl</t>
  </si>
  <si>
    <t>排出源とモニタリングポイントの関係図</t>
    <rPh sb="0" eb="3">
      <t>ハイシュツゲン</t>
    </rPh>
    <rPh sb="15" eb="18">
      <t>カンケイズ</t>
    </rPh>
    <phoneticPr fontId="4"/>
  </si>
  <si>
    <t>排出源リスト</t>
    <rPh sb="0" eb="3">
      <t>ハイシュツゲン</t>
    </rPh>
    <phoneticPr fontId="4"/>
  </si>
  <si>
    <t>排出の種類</t>
    <rPh sb="0" eb="2">
      <t>ハイシュツ</t>
    </rPh>
    <rPh sb="3" eb="5">
      <t>シュルイ</t>
    </rPh>
    <phoneticPr fontId="4"/>
  </si>
  <si>
    <t>モニタリングポイント</t>
    <phoneticPr fontId="4"/>
  </si>
  <si>
    <t>少量排出源</t>
    <rPh sb="0" eb="2">
      <t>ショウリョウ</t>
    </rPh>
    <rPh sb="2" eb="5">
      <t>ハイシュツゲン</t>
    </rPh>
    <phoneticPr fontId="4"/>
  </si>
  <si>
    <t>少量排出源の理由</t>
    <rPh sb="0" eb="5">
      <t>ショウリョウハイシュツゲン</t>
    </rPh>
    <rPh sb="6" eb="8">
      <t>リユウ</t>
    </rPh>
    <phoneticPr fontId="4"/>
  </si>
  <si>
    <t>識別コード</t>
    <rPh sb="0" eb="2">
      <t>シキベツ</t>
    </rPh>
    <phoneticPr fontId="4"/>
  </si>
  <si>
    <t>排出源　名称</t>
    <rPh sb="0" eb="3">
      <t>ハイシュツゲン</t>
    </rPh>
    <rPh sb="4" eb="6">
      <t>メイショウ</t>
    </rPh>
    <phoneticPr fontId="4"/>
  </si>
  <si>
    <t>名称</t>
    <rPh sb="0" eb="2">
      <t>メイショウ</t>
    </rPh>
    <phoneticPr fontId="4"/>
  </si>
  <si>
    <r>
      <t>（Sheet A）</t>
    </r>
    <r>
      <rPr>
        <b/>
        <sz val="11"/>
        <color theme="1"/>
        <rFont val="游ゴシック"/>
        <family val="3"/>
        <charset val="128"/>
        <scheme val="minor"/>
      </rPr>
      <t>階層2‐適格カーボン・クレジット／非化石証書情報</t>
    </r>
    <rPh sb="9" eb="11">
      <t>カイソウ</t>
    </rPh>
    <rPh sb="13" eb="15">
      <t>テキカク</t>
    </rPh>
    <rPh sb="26" eb="31">
      <t>ヒカセキショウショ</t>
    </rPh>
    <rPh sb="31" eb="33">
      <t>ジョウホウ</t>
    </rPh>
    <phoneticPr fontId="4"/>
  </si>
  <si>
    <t>適格カーボン・クレジット
非化石証書の種類</t>
    <rPh sb="0" eb="2">
      <t>テキカク</t>
    </rPh>
    <rPh sb="13" eb="16">
      <t>ヒカセキ</t>
    </rPh>
    <rPh sb="16" eb="18">
      <t>ショウショ</t>
    </rPh>
    <rPh sb="19" eb="21">
      <t>シュルイ</t>
    </rPh>
    <phoneticPr fontId="4"/>
  </si>
  <si>
    <t>移転日又は無効化した日</t>
    <rPh sb="0" eb="3">
      <t>イテンビ</t>
    </rPh>
    <rPh sb="3" eb="4">
      <t>マタ</t>
    </rPh>
    <rPh sb="5" eb="7">
      <t>ムコウ</t>
    </rPh>
    <rPh sb="7" eb="8">
      <t>カ</t>
    </rPh>
    <rPh sb="10" eb="11">
      <t>ヒ</t>
    </rPh>
    <phoneticPr fontId="4"/>
  </si>
  <si>
    <t>認証・識別番号</t>
    <rPh sb="0" eb="2">
      <t>ニンショウ</t>
    </rPh>
    <rPh sb="3" eb="5">
      <t>シキベツ</t>
    </rPh>
    <rPh sb="5" eb="7">
      <t>バンゴウ</t>
    </rPh>
    <phoneticPr fontId="4"/>
  </si>
  <si>
    <t>区分（小項目）</t>
    <rPh sb="0" eb="2">
      <t>クブン</t>
    </rPh>
    <rPh sb="3" eb="6">
      <t>ショウコウモク</t>
    </rPh>
    <phoneticPr fontId="4"/>
  </si>
  <si>
    <t>区分（大項目）</t>
    <rPh sb="3" eb="6">
      <t>ダイコウモク</t>
    </rPh>
    <phoneticPr fontId="4"/>
  </si>
  <si>
    <t>ハイドロフルオロカーボン(HFC)</t>
  </si>
  <si>
    <t>エネルギー起源二酸化炭素(CO2)</t>
    <phoneticPr fontId="4"/>
  </si>
  <si>
    <t>三ふっ化窒素(NF3)</t>
    <phoneticPr fontId="4"/>
  </si>
  <si>
    <t>燃料の使用</t>
    <phoneticPr fontId="4"/>
  </si>
  <si>
    <t>2-2. 「1. 実排出量に関する情報」から控除する排出量</t>
    <rPh sb="9" eb="10">
      <t>ジツ</t>
    </rPh>
    <rPh sb="10" eb="13">
      <t>ハイシュツリョウ</t>
    </rPh>
    <rPh sb="14" eb="15">
      <t>カン</t>
    </rPh>
    <rPh sb="17" eb="19">
      <t>ジョウホウ</t>
    </rPh>
    <rPh sb="26" eb="29">
      <t>ハイシュツリョウ</t>
    </rPh>
    <phoneticPr fontId="4"/>
  </si>
  <si>
    <t>階層1 法人名</t>
    <rPh sb="0" eb="2">
      <t>カイソウ</t>
    </rPh>
    <rPh sb="4" eb="6">
      <t>ホウジン</t>
    </rPh>
    <rPh sb="6" eb="7">
      <t>メイ</t>
    </rPh>
    <phoneticPr fontId="4"/>
  </si>
  <si>
    <t>階層1 法人番号</t>
    <rPh sb="4" eb="6">
      <t>ホウジン</t>
    </rPh>
    <rPh sb="6" eb="8">
      <t>バンゴウ</t>
    </rPh>
    <phoneticPr fontId="4"/>
  </si>
  <si>
    <t>階層2　法人名</t>
    <rPh sb="0" eb="2">
      <t>カイソウ</t>
    </rPh>
    <rPh sb="4" eb="7">
      <t>ホウジンメイ</t>
    </rPh>
    <phoneticPr fontId="4"/>
  </si>
  <si>
    <t>階層２ 法人名</t>
    <rPh sb="0" eb="2">
      <t>カイソウ</t>
    </rPh>
    <rPh sb="4" eb="6">
      <t>ホウジン</t>
    </rPh>
    <rPh sb="6" eb="7">
      <t>メイ</t>
    </rPh>
    <phoneticPr fontId="4"/>
  </si>
  <si>
    <t>工場・事業場名</t>
    <phoneticPr fontId="4"/>
  </si>
  <si>
    <t>階層２ 法人番号</t>
    <rPh sb="0" eb="2">
      <t>カイソウ</t>
    </rPh>
    <rPh sb="4" eb="6">
      <t>ホウジン</t>
    </rPh>
    <rPh sb="6" eb="8">
      <t>バンゴウ</t>
    </rPh>
    <phoneticPr fontId="4"/>
  </si>
  <si>
    <t>※</t>
    <phoneticPr fontId="4"/>
  </si>
  <si>
    <t>採択値</t>
    <rPh sb="0" eb="2">
      <t>サイタク</t>
    </rPh>
    <rPh sb="2" eb="3">
      <t>チ</t>
    </rPh>
    <phoneticPr fontId="4"/>
  </si>
  <si>
    <t>地球温暖化係数</t>
    <rPh sb="0" eb="7">
      <t>チキュウオンダンカケイスウ</t>
    </rPh>
    <phoneticPr fontId="4"/>
  </si>
  <si>
    <t>間接</t>
    <rPh sb="0" eb="2">
      <t>カンセツ</t>
    </rPh>
    <phoneticPr fontId="4"/>
  </si>
  <si>
    <t>間接排出量リスト</t>
    <rPh sb="0" eb="5">
      <t>カンセツハイシュツリョウ</t>
    </rPh>
    <phoneticPr fontId="4"/>
  </si>
  <si>
    <t>排出の在り方</t>
    <rPh sb="0" eb="2">
      <t>ハイシュツ</t>
    </rPh>
    <rPh sb="3" eb="4">
      <t>ア</t>
    </rPh>
    <rPh sb="5" eb="6">
      <t>カタ</t>
    </rPh>
    <phoneticPr fontId="4"/>
  </si>
  <si>
    <t>直接／間接</t>
    <rPh sb="0" eb="2">
      <t>チョクセツ</t>
    </rPh>
    <rPh sb="3" eb="5">
      <t>カンセツ</t>
    </rPh>
    <phoneticPr fontId="4"/>
  </si>
  <si>
    <t>階層2　法人番号</t>
    <rPh sb="6" eb="8">
      <t>バンゴウ</t>
    </rPh>
    <phoneticPr fontId="4"/>
  </si>
  <si>
    <t>黄色セル：複数の別表参照おれんじ：別表参照</t>
    <rPh sb="0" eb="2">
      <t>キイロ</t>
    </rPh>
    <rPh sb="5" eb="7">
      <t>フクスウ</t>
    </rPh>
    <rPh sb="8" eb="12">
      <t>ベツヒョウサンショウ</t>
    </rPh>
    <rPh sb="17" eb="21">
      <t>ベツヒョウサンショウ</t>
    </rPh>
    <phoneticPr fontId="4"/>
  </si>
  <si>
    <t>排出係数</t>
  </si>
  <si>
    <t>燃料種別の発熱量</t>
  </si>
  <si>
    <t>燃料種別の炭素排出係数</t>
  </si>
  <si>
    <t>(燃料種ごとに)燃料使用量×単位使用量当たりの発熱量×単位発熱量当たりの炭素排出量×44/12</t>
  </si>
  <si>
    <t>コークス用原料炭</t>
  </si>
  <si>
    <t>吹込用原料炭</t>
  </si>
  <si>
    <t>輸入一般炭</t>
  </si>
  <si>
    <t>国産一般炭</t>
  </si>
  <si>
    <t>輸入無煙炭</t>
  </si>
  <si>
    <t>石炭コークス</t>
  </si>
  <si>
    <t>FCCコーク</t>
  </si>
  <si>
    <t>原油(コンデンセート(NGL)を除く)</t>
  </si>
  <si>
    <t>GJ/1,000m3</t>
  </si>
  <si>
    <t>天然ガス(液化天然ガス(LNG)を除く)</t>
  </si>
  <si>
    <t>発電用高炉ガス</t>
  </si>
  <si>
    <t>都市ガス※</t>
  </si>
  <si>
    <t>廃タイヤ</t>
  </si>
  <si>
    <t>廃プラスチック(一般廃棄物)</t>
  </si>
  <si>
    <t>廃プラスチック(産業廃棄物)</t>
  </si>
  <si>
    <t>廃油(植物性のもの及び動物性のものを除く)、廃油(植物性のもの及び動物性のものを除く)から製造される燃料油</t>
  </si>
  <si>
    <t>廃プラスチック類から製造される燃料油(自ら製造するものを除く)</t>
  </si>
  <si>
    <t>―</t>
  </si>
  <si>
    <t>(熱の種類ごとに)熱使用量×単位使用量当たりの排出量</t>
  </si>
  <si>
    <t>蒸気(産業用のものは除く。)、温水、冷水</t>
  </si>
  <si>
    <t>石炭の生産</t>
    <phoneticPr fontId="4"/>
  </si>
  <si>
    <t>坑内掘における採掘時</t>
    <phoneticPr fontId="4"/>
  </si>
  <si>
    <t>坑内掘生産量×（排出される時期ごとに）単位生産量当たりの排出量</t>
    <phoneticPr fontId="4"/>
  </si>
  <si>
    <t>坑内掘における採掘後の工程時</t>
    <phoneticPr fontId="4"/>
  </si>
  <si>
    <t>露天堀における採掘時</t>
    <phoneticPr fontId="4"/>
  </si>
  <si>
    <t>露天掘生産量×（排出される時期ごとに）単位生産量当たりの排出量</t>
    <phoneticPr fontId="4"/>
  </si>
  <si>
    <t>露天堀における採掘後の工程時</t>
    <phoneticPr fontId="4"/>
  </si>
  <si>
    <t>原油又は天然ガスの性状に関する試験の実施</t>
    <phoneticPr fontId="4"/>
  </si>
  <si>
    <t>性状に関する試験が行われた井数×単位実施井数当たりの排出量</t>
  </si>
  <si>
    <t>原油(コンデンセートを除く。)生産量×単位生産量当たりの排出量</t>
  </si>
  <si>
    <t>陸上油田（通気弁及び随伴ガスの焼却を除く）</t>
    <phoneticPr fontId="4"/>
  </si>
  <si>
    <t>海上油田（通気弁及び随伴ガスの焼却を除く）</t>
    <phoneticPr fontId="4"/>
  </si>
  <si>
    <t>随伴ガスの焼却を行う場合</t>
    <phoneticPr fontId="4"/>
  </si>
  <si>
    <t>生産時の通気弁</t>
    <phoneticPr fontId="4"/>
  </si>
  <si>
    <t>陸上ガス田（通気弁及び随伴ガスの焼却を除く）</t>
    <phoneticPr fontId="4"/>
  </si>
  <si>
    <t>海上ガス田（通気弁及び随伴ガスの焼却を除く）</t>
    <phoneticPr fontId="4"/>
  </si>
  <si>
    <t>生産時の成分調整等の処理施設</t>
    <phoneticPr fontId="4"/>
  </si>
  <si>
    <t>天然ガスの採取時における随伴ガスの焼却</t>
    <phoneticPr fontId="4"/>
  </si>
  <si>
    <t>天然ガスの処理時における随伴ガスの焼却</t>
    <phoneticPr fontId="4"/>
  </si>
  <si>
    <t>生産された坑井数×単位井数当たりの点検に伴う排出量</t>
  </si>
  <si>
    <t>原油の輸送</t>
    <phoneticPr fontId="4"/>
  </si>
  <si>
    <t>原油輸送量×単位輸送量当たりの排出量</t>
  </si>
  <si>
    <t>地熱発電施設における蒸気の生産</t>
    <phoneticPr fontId="4"/>
  </si>
  <si>
    <t>蒸気生産量×単位生産量当たりの排出量</t>
  </si>
  <si>
    <t>セメントの製造</t>
    <phoneticPr fontId="4"/>
  </si>
  <si>
    <t>セメントクリンカー製造量×単位製造量当たりの排出量</t>
  </si>
  <si>
    <t>炭酸バリウム</t>
    <phoneticPr fontId="4"/>
  </si>
  <si>
    <t>炭酸カリウム</t>
    <phoneticPr fontId="4"/>
  </si>
  <si>
    <t>炭酸ストロンチウム</t>
    <phoneticPr fontId="4"/>
  </si>
  <si>
    <t>炭酸リチウム</t>
    <phoneticPr fontId="4"/>
  </si>
  <si>
    <t>その他用途・プロセスでの炭酸塩の使用</t>
    <phoneticPr fontId="4"/>
  </si>
  <si>
    <t>石灰石</t>
    <phoneticPr fontId="4"/>
  </si>
  <si>
    <t>使用量×単位使用量当たりの排出量</t>
  </si>
  <si>
    <t>ドロマイト</t>
    <phoneticPr fontId="4"/>
  </si>
  <si>
    <t>(原料種ごとに)原料使用量×単位使用量当たりの排出量</t>
  </si>
  <si>
    <t>tCO2/1,000m3</t>
  </si>
  <si>
    <t>カルシウムカーバイド製造量×単位製造量当たりの排出量</t>
  </si>
  <si>
    <t>二酸化チタンの製造</t>
  </si>
  <si>
    <t>ルチル型二酸化チタン(合成ルチルからの分離)</t>
  </si>
  <si>
    <t>(製造方法ごとにごとに)二酸化チタン製造量×単位製造量当たりの排出量</t>
  </si>
  <si>
    <t>ルチル型二酸化チタン(塩素法)</t>
  </si>
  <si>
    <t>エチレン(ナフサからの製造)</t>
    <phoneticPr fontId="4"/>
  </si>
  <si>
    <t>(製品の種類ごとに)製造量×単位製造量当たりの排出量</t>
  </si>
  <si>
    <t>エチレン(軽油からの製造)</t>
    <phoneticPr fontId="4"/>
  </si>
  <si>
    <t>エチレン(エタンからの製造)</t>
    <phoneticPr fontId="4"/>
  </si>
  <si>
    <t>エチレン(プロパンからの製造)</t>
    <phoneticPr fontId="4"/>
  </si>
  <si>
    <t>エチレン(ブタンからの製造)</t>
  </si>
  <si>
    <t>エチレン(その他原料からの製造)</t>
  </si>
  <si>
    <t>酸化エチレン</t>
  </si>
  <si>
    <t>アクリロニトリル</t>
  </si>
  <si>
    <t>無水フタル酸</t>
  </si>
  <si>
    <t>無水マレイン酸</t>
  </si>
  <si>
    <t>水素</t>
  </si>
  <si>
    <t>カルシウムカーバイドを原料としたアセチレンの使用</t>
    <phoneticPr fontId="4"/>
  </si>
  <si>
    <t>アセチレン使用量×単位使用量当たりの排出量</t>
    <phoneticPr fontId="4"/>
  </si>
  <si>
    <t>電気炉における炭素電極の使用</t>
    <phoneticPr fontId="4"/>
  </si>
  <si>
    <t>炭素電極使用量×単位使用量当たりの排出量</t>
  </si>
  <si>
    <t>鉄鋼の製造における鉱物の使用</t>
    <phoneticPr fontId="4"/>
  </si>
  <si>
    <t>鉄鋼の製造において生じるガスの燃焼（フレアリング）</t>
    <phoneticPr fontId="4"/>
  </si>
  <si>
    <t>(ガス種ごとに)燃焼(フレアリング)量×単位燃焼(フレアリング)量当たりの排出量</t>
  </si>
  <si>
    <t>潤滑油等の使用</t>
    <phoneticPr fontId="4"/>
  </si>
  <si>
    <t>(製品の種類ごとに)使用量×単位使用量当たりの排出量</t>
  </si>
  <si>
    <t>パラフィンろう</t>
  </si>
  <si>
    <t>非メタン揮発性有機化合物（NMVOC）を含む溶剤の焼却</t>
    <phoneticPr fontId="4"/>
  </si>
  <si>
    <t>焼却量×単位焼却量当たりの排出量</t>
  </si>
  <si>
    <t>ドライアイスの製造</t>
  </si>
  <si>
    <t>ドライアイスの製造のために使用したCO2の量－ドライアイス出荷量</t>
  </si>
  <si>
    <t>ドライアイスとしてのCO2使用量</t>
    <phoneticPr fontId="4"/>
  </si>
  <si>
    <t>炭酸ガスのボンベへの封入</t>
  </si>
  <si>
    <t>ボンベへの封入のための炭酸ガス使用量－ボンベに封入された炭酸ガスの量</t>
  </si>
  <si>
    <t>炭酸ガスの使用</t>
    <phoneticPr fontId="4"/>
  </si>
  <si>
    <t>炭酸ガスの使用に伴い排出されたCO2の量</t>
  </si>
  <si>
    <t>耕地における肥料の使用</t>
    <phoneticPr fontId="4"/>
  </si>
  <si>
    <t>炭酸カルシウム</t>
  </si>
  <si>
    <t>(肥料の種類ごとに)使用量×単位使用量当たりの排出量</t>
  </si>
  <si>
    <t>尿素肥料</t>
  </si>
  <si>
    <t>廃棄物の焼却</t>
    <phoneticPr fontId="4"/>
  </si>
  <si>
    <t>ペットボトル(一般廃棄物)</t>
  </si>
  <si>
    <t>（廃棄物の種類ごとに）焼却量×単位焼却量当たりの排出量</t>
    <phoneticPr fontId="4"/>
  </si>
  <si>
    <t>プラスチック(一般廃棄物)(ペットボトルを除く)</t>
  </si>
  <si>
    <t>合成繊維(一般廃棄物)</t>
  </si>
  <si>
    <t>紙くず(一般廃棄物)</t>
  </si>
  <si>
    <t>紙おむつ(一般廃棄物)</t>
  </si>
  <si>
    <t>廃油(産業廃棄物であって、植物性のもの及び動物性のもの並びに特定有害産業廃棄物を除く)</t>
  </si>
  <si>
    <t>廃油(特定有害産業廃棄物に限る)</t>
  </si>
  <si>
    <t>合成繊維及び廃ゴムタイヤ以外の廃プラスチック類(産業廃棄物)</t>
  </si>
  <si>
    <t>紙くず(産業廃棄物)</t>
  </si>
  <si>
    <t>(燃料種・炉種ごとに)燃料使用量×単位使用量当たりの発熱量×単位発熱量当たりの排出量</t>
    <phoneticPr fontId="4"/>
  </si>
  <si>
    <t>金属(銅、鉛及び亜鉛を除く)精錬用焼結炉(化石燃料)</t>
  </si>
  <si>
    <t>鉄鋼用又は非鉄金属用ペレット焼成炉(化石燃料)</t>
  </si>
  <si>
    <t>金属圧延加熱炉、金属熱処理炉、金属鍛造炉(固体化石燃料)</t>
  </si>
  <si>
    <t>金属圧延加熱炉、金属熱処理炉、金属鍛造炉(液体化石燃料、気体化石燃料)</t>
  </si>
  <si>
    <t>石油加熱炉、ガス加熱炉(固体化石燃料)</t>
  </si>
  <si>
    <t>石油加熱炉、ガス加熱炉(液体化石燃料、気体化石燃料)</t>
  </si>
  <si>
    <t>触媒再生塔(石炭を除く固体化石燃料)</t>
  </si>
  <si>
    <t>レンガ焼成炉、陶磁器焼成炉、その他の焼成炉(化石燃料)</t>
  </si>
  <si>
    <t>骨材乾燥炉、セメント原料乾燥炉、レンガ原料乾燥炉(化石燃料)</t>
  </si>
  <si>
    <t>その他乾燥炉(化石燃料)</t>
  </si>
  <si>
    <t>その他工業炉(固体化石燃料、RPF、廃タイヤ、廃プラスチック)</t>
  </si>
  <si>
    <t>その他工業炉(液体化石燃料、廃タイヤ)</t>
  </si>
  <si>
    <t>その他工業炉(気体化石燃料、廃タイヤ)</t>
  </si>
  <si>
    <t>ガス機関(航空機、自動車又は船舶に使われるものを除く)(液体化石燃料、気体化石燃料)</t>
  </si>
  <si>
    <t>ガソリン機関(航空機、自動車又は船舶に使われるものを除く)(液体化石燃料、気体化石燃料)</t>
  </si>
  <si>
    <t>コークスの製造</t>
    <phoneticPr fontId="4"/>
  </si>
  <si>
    <t>コークス製造量×単位製造量当たりの排出量</t>
    <phoneticPr fontId="4"/>
  </si>
  <si>
    <t>電気炉における電気の使用</t>
    <phoneticPr fontId="4"/>
  </si>
  <si>
    <t>坑内掘における採掘時</t>
  </si>
  <si>
    <t>坑内掘生産量×(排出される時期ごとに)単位生産量当たりの排出量</t>
  </si>
  <si>
    <t>露天堀における採掘時</t>
  </si>
  <si>
    <t>木炭の製造</t>
    <phoneticPr fontId="4"/>
  </si>
  <si>
    <t>木炭製造量×単位製造量当たりの排出量</t>
  </si>
  <si>
    <t>性状に関する試験が行われた坑井数×単位実施井数当たりの排出量</t>
    <phoneticPr fontId="4"/>
  </si>
  <si>
    <t>原油又は天然ガスの生産</t>
    <phoneticPr fontId="4"/>
  </si>
  <si>
    <t>原油（コンデンセートを除く）生産量×単位生産量当たりの排出量</t>
    <phoneticPr fontId="4"/>
  </si>
  <si>
    <t>海上油田(通気弁及び随伴ガスの焼却を除く)</t>
  </si>
  <si>
    <t>陸上油田(通気弁及び随伴ガスの焼却を除く)</t>
  </si>
  <si>
    <t>随伴ガスの焼却</t>
  </si>
  <si>
    <t>陸上ガス田(通気弁及び随伴ガスの焼却を除く)</t>
  </si>
  <si>
    <t>天然ガス生産量×単位生産量当たりの排出量</t>
    <phoneticPr fontId="4"/>
  </si>
  <si>
    <t>海上ガス田(通気弁及び随伴ガスの焼却を除く)</t>
  </si>
  <si>
    <t>生産時の成分調整等の処理施設</t>
  </si>
  <si>
    <t>天然ガスの採取時における随伴ガスの焼却</t>
  </si>
  <si>
    <t>天然ガスの処理時における随伴ガスの焼却</t>
  </si>
  <si>
    <t>原油(パイプライン)</t>
  </si>
  <si>
    <t>貯蔵時</t>
    <phoneticPr fontId="4"/>
  </si>
  <si>
    <t>精製時</t>
    <phoneticPr fontId="4"/>
  </si>
  <si>
    <t>天然ガスの輸送</t>
    <phoneticPr fontId="4"/>
  </si>
  <si>
    <t>天然ガス輸送量×単位輸送量当たりの排出量</t>
    <phoneticPr fontId="4"/>
  </si>
  <si>
    <t>液化天然ガス（LNG)</t>
    <phoneticPr fontId="4"/>
  </si>
  <si>
    <t>都市ガスの供給</t>
    <phoneticPr fontId="4"/>
  </si>
  <si>
    <t>都市ガス供給量×単位供給量当たりの排出量</t>
    <phoneticPr fontId="4"/>
  </si>
  <si>
    <t>エチレン等の製造</t>
  </si>
  <si>
    <t>エチレン(エタンからの製造)</t>
  </si>
  <si>
    <t>（製品の種類ごとに）製造量×単位製造量当たりの排出量</t>
    <phoneticPr fontId="4"/>
  </si>
  <si>
    <t>エチレン(ナフサからの製造)</t>
  </si>
  <si>
    <t>tCH4/頭</t>
  </si>
  <si>
    <t>(家畜種ごとに)平均的な飼養頭数×単位飼養頭数当たりの体内からの排出量</t>
  </si>
  <si>
    <t>家畜の排せつ物の管理</t>
    <phoneticPr fontId="4"/>
  </si>
  <si>
    <t>牛(天日乾燥)</t>
  </si>
  <si>
    <t>（家畜のふん尿の管理方法ごとに）ふん尿中の有機物量×単位有機物量当たりの管理に伴う排出量</t>
    <phoneticPr fontId="4"/>
  </si>
  <si>
    <t>牛(火力乾燥)</t>
  </si>
  <si>
    <t>乳用牛(強制発酵)</t>
  </si>
  <si>
    <t>肉用牛(強制発酵)</t>
  </si>
  <si>
    <t>乳用牛(堆積発酵)</t>
  </si>
  <si>
    <t>肉用牛(堆積発酵)</t>
  </si>
  <si>
    <t>牛(焼却)</t>
  </si>
  <si>
    <t>牛(浄化)</t>
  </si>
  <si>
    <t>乳用牛(貯留)</t>
  </si>
  <si>
    <t>肉用牛(貯留)</t>
  </si>
  <si>
    <t>乳用牛(ふんのメタン発酵)</t>
  </si>
  <si>
    <t>肉用牛(ふんのメタン発酵)</t>
  </si>
  <si>
    <t>乳用牛(尿又はふん尿混合のメタン発酵)</t>
  </si>
  <si>
    <t>肉用牛(尿又はふん尿混合のメタン発酵)</t>
  </si>
  <si>
    <t>乳用牛(産業廃棄物処理)</t>
  </si>
  <si>
    <t>肉用牛(産業廃棄物処理)</t>
  </si>
  <si>
    <t>乳用牛(ふんのその他処理)</t>
  </si>
  <si>
    <t>肉用牛(ふんのその他処理)</t>
  </si>
  <si>
    <t>乳用牛(尿又はふん尿混合のその他処理)</t>
  </si>
  <si>
    <t>肉用牛(尿又はふん尿混合のその他処理)</t>
  </si>
  <si>
    <t>豚(天日乾燥)</t>
  </si>
  <si>
    <t>豚(火力乾燥)</t>
  </si>
  <si>
    <t>豚(ふん又はふん尿混合の強制発酵)</t>
  </si>
  <si>
    <t>豚(尿の強制発酵)</t>
  </si>
  <si>
    <t>豚(堆積発酵)</t>
  </si>
  <si>
    <t>豚(焼却)</t>
  </si>
  <si>
    <t>豚(浄化)</t>
  </si>
  <si>
    <t>豚(貯留)</t>
  </si>
  <si>
    <t>豚(ふんのメタン発酵)</t>
  </si>
  <si>
    <t>豚(尿又はふん尿混合のメタン発酵)</t>
  </si>
  <si>
    <t>豚(産業廃棄物処理)</t>
  </si>
  <si>
    <t>豚(ふんのその他処理)</t>
  </si>
  <si>
    <t>豚(尿又はふん尿混合のその他処理)</t>
  </si>
  <si>
    <t>鶏(天日乾燥)</t>
  </si>
  <si>
    <t>鶏(火力乾燥)</t>
  </si>
  <si>
    <t>鶏(炭化処理)</t>
  </si>
  <si>
    <t>鶏(ふんの強制発酵)</t>
  </si>
  <si>
    <t>採卵鶏(堆積発酵)</t>
  </si>
  <si>
    <t>鶏(焼却)</t>
  </si>
  <si>
    <t>採卵鶏(貯留)</t>
  </si>
  <si>
    <t>採卵鶏(ふんのメタン発酵)</t>
  </si>
  <si>
    <t>採卵鶏(産業廃棄物処理)</t>
  </si>
  <si>
    <t>鶏(ふんのその他処理)</t>
  </si>
  <si>
    <t>(家畜種ごとに)平均的な飼養頭羽数×単位飼養頭羽数当たりのふん尿からの排出量</t>
  </si>
  <si>
    <t>うさぎ</t>
  </si>
  <si>
    <t>tCH4/羽</t>
  </si>
  <si>
    <t>ミンク</t>
  </si>
  <si>
    <t>放牧牛</t>
  </si>
  <si>
    <t>(家畜種ごとに)平均的な放牧頭羽数×単位放牧頭羽数当たりのふん尿からの排出量</t>
  </si>
  <si>
    <t>放牧鶏</t>
  </si>
  <si>
    <t>稲作</t>
    <phoneticPr fontId="4"/>
  </si>
  <si>
    <t>間断灌漑水田</t>
  </si>
  <si>
    <t>tCH4/m2</t>
  </si>
  <si>
    <t>(水田種ごとに)作付面積×単位面積当たりの排出量</t>
  </si>
  <si>
    <t>常時湛水田</t>
  </si>
  <si>
    <t>農業廃棄物の焼却</t>
    <phoneticPr fontId="4"/>
  </si>
  <si>
    <t>(農業廃棄物の種類ごとに)農業廃棄物の屋外焼却量×単位焼却量当たりの排出量</t>
  </si>
  <si>
    <t>麦類</t>
  </si>
  <si>
    <t>とうもろこし、いも類、その他作物(そば、たばこ等)</t>
  </si>
  <si>
    <t>野菜類</t>
  </si>
  <si>
    <t>廃棄物の埋立処分</t>
    <phoneticPr fontId="4"/>
  </si>
  <si>
    <t>食物くず(厨芥類)(嫌気性埋立)</t>
    <phoneticPr fontId="4"/>
  </si>
  <si>
    <t>(廃棄物の種類ごとに)最終処分場に埋め立てられた廃棄物量×単位廃棄物量当たりの排出量</t>
  </si>
  <si>
    <t>食物くず(厨芥類)(準好気性埋立)</t>
    <phoneticPr fontId="4"/>
  </si>
  <si>
    <t>紙くず(嫌気性埋立)</t>
  </si>
  <si>
    <t>紙くず(準好気性埋立)</t>
  </si>
  <si>
    <t>天然繊維くず(嫌気性埋立)</t>
    <phoneticPr fontId="4"/>
  </si>
  <si>
    <t>天然繊維くず(準好気性埋立)</t>
    <phoneticPr fontId="4"/>
  </si>
  <si>
    <t>木くず(嫌気性埋立)</t>
  </si>
  <si>
    <t>木くず(準好気性埋立)</t>
  </si>
  <si>
    <t>消化汚泥由来の汚泥(嫌気性埋立)</t>
    <phoneticPr fontId="4"/>
  </si>
  <si>
    <t>消化汚泥由来の汚泥(準好気性埋立)</t>
    <phoneticPr fontId="4"/>
  </si>
  <si>
    <t>その他下水汚泥(嫌気性埋立)</t>
    <phoneticPr fontId="4"/>
  </si>
  <si>
    <t>その他下水汚泥(準好気性埋立)</t>
    <phoneticPr fontId="4"/>
  </si>
  <si>
    <t>し尿処理施設又は浄化槽に係る汚泥(嫌気性埋立)</t>
  </si>
  <si>
    <t>し尿処理施設又は浄化槽に係る汚泥(準好気性埋立)</t>
  </si>
  <si>
    <t>浄水施設に係る汚泥(嫌気性埋立)</t>
    <phoneticPr fontId="4"/>
  </si>
  <si>
    <t>浄水施設に係る汚泥(準好気性埋立)</t>
    <phoneticPr fontId="4"/>
  </si>
  <si>
    <t>製造業に係る有機性の汚泥(嫌気性埋立)</t>
  </si>
  <si>
    <t>製造業に係る有機性の汚泥(準好気性埋立)</t>
  </si>
  <si>
    <t>動物のふん尿(嫌気性埋立)</t>
  </si>
  <si>
    <t>動物のふん尿(準好気性埋立</t>
  </si>
  <si>
    <t>工場廃水の処理</t>
    <phoneticPr fontId="4"/>
  </si>
  <si>
    <t>tCH4/kgBOD</t>
  </si>
  <si>
    <t>工場廃水処理施設流入水に含まれる生物化学的酸素要求量で表示した汚濁負荷量×単位生物化学的酸素要求量当たりの工場廃水処理に伴う排出量</t>
  </si>
  <si>
    <t>その他業種</t>
  </si>
  <si>
    <t>終末処理場における下水処理量×単位処理量当たりの排出量</t>
  </si>
  <si>
    <t>（し尿処理方法ごとに）し尿及び浄化槽汚泥処理量×単位処理量当たりの排出量</t>
    <phoneticPr fontId="4"/>
  </si>
  <si>
    <t>し尿処理施設(その他処理)</t>
  </si>
  <si>
    <t>合併処理浄化槽(窒素除去型高度処理、窒素・リン除去型高度処理又はBOD除去型高度処理の性能評価型に限る。)</t>
  </si>
  <si>
    <t>(施設種ごとに)処理対象人員×単位人員当たりの排出量</t>
  </si>
  <si>
    <t>合併処理浄化槽(その他性能評価型)</t>
  </si>
  <si>
    <t>合併処理浄化槽(構造例示型)</t>
  </si>
  <si>
    <t>廃棄物の焼却又は堆肥化処理</t>
    <phoneticPr fontId="4"/>
  </si>
  <si>
    <t>一般廃棄物の焼却：全連続燃焼式焼却施設</t>
  </si>
  <si>
    <t>(炉種・廃棄物の種類ごとに)焼却量×単位焼却量当たりの排出量</t>
  </si>
  <si>
    <t>一般廃棄物の焼却：准連続燃焼式焼却施設</t>
  </si>
  <si>
    <t>一般廃棄物の焼却：バッチ燃焼式焼却施設</t>
  </si>
  <si>
    <t>一般廃棄物の焼却：ガス化溶融炉</t>
  </si>
  <si>
    <t>産業廃棄物の焼却：廃油</t>
  </si>
  <si>
    <t>産業廃棄物の焼却：廃プラスチック類</t>
  </si>
  <si>
    <t>産業廃棄物の焼却：紙くず、木くず</t>
    <phoneticPr fontId="4"/>
  </si>
  <si>
    <t>産業廃棄物の焼却：天然繊維くず</t>
  </si>
  <si>
    <t>産業廃棄物の焼却：動植物性残渣、動物の死体</t>
    <phoneticPr fontId="4"/>
  </si>
  <si>
    <t>産業廃棄物の焼却：汚泥</t>
  </si>
  <si>
    <t>産業廃棄物の焼却：感染性廃棄物(廃プラスチック類を除く)</t>
  </si>
  <si>
    <t>一般廃棄物(木くず(剪定枝)に限る)</t>
    <phoneticPr fontId="4"/>
  </si>
  <si>
    <t>(廃棄物の種類ごとに)堆肥化処理量×単位堆肥化処理量当たりの排出量</t>
  </si>
  <si>
    <t>一般廃棄物(木くず(剪定枝)を除く)、産業廃棄物</t>
    <phoneticPr fontId="4"/>
  </si>
  <si>
    <t>(燃料種・炉種ごとに)燃料使用量×単位使用量当たりの発熱量※1×単位発熱量当たりの排出量</t>
  </si>
  <si>
    <t>ガス機関(航空機、自動車又は船舶に用いられるものを除く)(液体化石燃料、気体化石燃料)</t>
  </si>
  <si>
    <t>ガソリン機関(航空機、自動車又は船舶に用いられるものを除く)(液体化石燃料、気体化石燃料)</t>
  </si>
  <si>
    <t>原油(コンデンセートを除く)生産量×単位生産量当たりの排出量</t>
    <phoneticPr fontId="4"/>
  </si>
  <si>
    <t>アジピン酸等の製造</t>
    <phoneticPr fontId="4"/>
  </si>
  <si>
    <t>カプロラクタム</t>
  </si>
  <si>
    <t>麻酔剤の使用</t>
    <phoneticPr fontId="4"/>
  </si>
  <si>
    <t>麻酔剤としてのN2O使用量</t>
    <phoneticPr fontId="4"/>
  </si>
  <si>
    <t>半導体素子等の加工工程でのドライエッチング等におけるN2Oの使用</t>
    <phoneticPr fontId="4"/>
  </si>
  <si>
    <t>使用量×単位使用量当たりの排出量－回収・適正処理量</t>
    <phoneticPr fontId="4"/>
  </si>
  <si>
    <t>(家畜のふん尿の管理方法ごとに)ふん尿中の窒素量×単位窒素量当たりの管理に伴う排出量</t>
  </si>
  <si>
    <t>牛(ふんの強制発酵)</t>
  </si>
  <si>
    <t>牛(尿の強制発酵)</t>
  </si>
  <si>
    <t>乳用牛(ふん尿混合の強制発酵)</t>
  </si>
  <si>
    <t>肉用牛(ふん尿混合の強制発酵)</t>
  </si>
  <si>
    <t>豚(ふんの強制発酵)</t>
  </si>
  <si>
    <t>豚(ふん尿混合の強制発酵)</t>
  </si>
  <si>
    <t>鶏(強制発酵)</t>
  </si>
  <si>
    <t>採卵鶏(メタン発酵)</t>
  </si>
  <si>
    <t>鶏(その他処理)</t>
  </si>
  <si>
    <t>めん羊(固形にし乾燥させることによりそのふん尿の管理が行われるもの)</t>
  </si>
  <si>
    <t>(家畜のふん尿の管理方法ごとに)平均的な飼養頭羽数×単位飼養頭羽数当たりのふん尿からの排出量</t>
  </si>
  <si>
    <t>めん羊(燃焼の用に供することにより又は耕地に散布することによりそのふん尿の管理が行われるもの)</t>
  </si>
  <si>
    <t>めん羊(その他方法によりそのふん尿の管理が行われるもの)</t>
  </si>
  <si>
    <t>山羊(固形にし乾燥させることによりそのふん尿の管理が行われるもの)</t>
  </si>
  <si>
    <t>山羊(燃焼の用に供することにより又は耕地に散布することによりそのふん尿の管理が行われるもの)</t>
  </si>
  <si>
    <t>山羊(その他方法によりそのふん尿の管理が行われるもの)</t>
  </si>
  <si>
    <t>馬(固形にし乾燥させることによりそのふん尿の管理が行われるもの)</t>
  </si>
  <si>
    <t>馬(燃焼の用に供することにより又は耕地に散布することによりそのふん尿の管理が行われるもの)</t>
  </si>
  <si>
    <t>馬(その他方法によりそのふん尿の管理が行われるもの)</t>
  </si>
  <si>
    <t>水牛(固形にし乾燥させることによりそのふん尿の管理が行われるもの)</t>
  </si>
  <si>
    <t>水牛(燃焼の用に供することにより又は耕地に散布することによりそのふん尿の管理が行われるもの)</t>
  </si>
  <si>
    <t>水牛(その他方法によりそのふん尿の管理が行われるもの)</t>
  </si>
  <si>
    <t>tN2O/羽</t>
  </si>
  <si>
    <t>（作物種ごとに）耕地において使用された肥料に含まれる窒素量×単位窒素量当たりの排出量</t>
    <phoneticPr fontId="4"/>
  </si>
  <si>
    <t>その他作物</t>
  </si>
  <si>
    <t>耕地における農作物の残さの肥料としての使用</t>
    <phoneticPr fontId="4"/>
  </si>
  <si>
    <t>水稲(稲わら)</t>
  </si>
  <si>
    <t>(作物種ごとに)土壌にすき込まれた作物残さの乾物量×単位作物残さの乾物量当たりの排出量</t>
  </si>
  <si>
    <t>水稲(もみがら)</t>
  </si>
  <si>
    <t>水稲(地下部残渣)</t>
  </si>
  <si>
    <t>さやえんどう</t>
  </si>
  <si>
    <t>みずな</t>
  </si>
  <si>
    <t>牧草(飼料用)</t>
  </si>
  <si>
    <t>牧草(肥料用)</t>
  </si>
  <si>
    <t>青刈りとうもろこし(飼料用)</t>
  </si>
  <si>
    <t>青刈りとうもろこし(肥料用)</t>
  </si>
  <si>
    <t>ソルガム(飼料用)</t>
  </si>
  <si>
    <t>ソルガム(肥料用)</t>
  </si>
  <si>
    <t>青刈りえん麦(飼料用)</t>
  </si>
  <si>
    <t>青刈りえん麦(肥料用)</t>
  </si>
  <si>
    <t>青刈りらい麦(飼料用)</t>
  </si>
  <si>
    <t>青刈りらい麦(肥料用)</t>
  </si>
  <si>
    <t>青刈りの麦(飼料用)(青刈りえん麦及び青刈りらい麦を除く)</t>
  </si>
  <si>
    <t>青刈りの麦(肥料用)(青刈りえん麦及び青刈りらい麦を除く)</t>
  </si>
  <si>
    <t>森林における肥料の使用</t>
    <phoneticPr fontId="4"/>
  </si>
  <si>
    <t>森林において使用された肥料に含まれる窒素量×単位窒素量当たりの排出量</t>
  </si>
  <si>
    <t>工場廃水処理施設流入水中の窒素量×単位窒素量当たりの処理に伴う排出量</t>
  </si>
  <si>
    <t>下水、し尿等の処理</t>
    <phoneticPr fontId="4"/>
  </si>
  <si>
    <t>終末処理場(標準活性汚泥法)</t>
  </si>
  <si>
    <t>終末処理場(嫌気好気活性汚泥法)</t>
  </si>
  <si>
    <t>終末処理場(嫌気無酸素好気法及び循環式硝化脱窒法)</t>
  </si>
  <si>
    <t>終末処理場(循環式硝化脱窒型膜分離活性汚泥法)</t>
  </si>
  <si>
    <t>(し尿処理方法ごとに)し尿及び浄化槽汚泥中の窒素量×単位窒素量当たりの処理に伴う排出量</t>
  </si>
  <si>
    <t>単独処理浄化槽</t>
  </si>
  <si>
    <t>廃棄物の焼却又は堆肥化処理</t>
  </si>
  <si>
    <t>下水汚泥(高分子凝集剤を添加して脱水したもの)の流動床炉での焼却(通常燃焼)</t>
  </si>
  <si>
    <t>下水汚泥(高分子凝集剤を添加して脱水したもの)の流動床炉での焼却(高温燃焼)</t>
  </si>
  <si>
    <t>下水汚泥の炭化固形燃料化炉での焼却</t>
  </si>
  <si>
    <t>その他下水汚泥の焼却</t>
  </si>
  <si>
    <t>汚泥(下水汚泥を除く)の焼却</t>
  </si>
  <si>
    <t>廃プラスチック類(廃ゴムタイヤを除く)の焼却</t>
  </si>
  <si>
    <t>天然繊維くずの焼却</t>
  </si>
  <si>
    <t>感染性廃棄物(廃プラスチック類を除く)の焼却</t>
  </si>
  <si>
    <t>一般廃棄物(木くず(剪定枝)に限る)</t>
  </si>
  <si>
    <t>(廃棄物の種類ごとに)堆肥化処理量×単位堆肥化処理量当たりの排出量</t>
    <phoneticPr fontId="4"/>
  </si>
  <si>
    <t>一般廃棄物(木くず(剪定枝)を除く)、産業廃棄物</t>
  </si>
  <si>
    <t>マグネシウム合金の鋳造によるHFC使用量</t>
  </si>
  <si>
    <t>クロロジフルオロメタン(HCFC-22)の製造</t>
  </si>
  <si>
    <t>tHFC-23/tHCFC-22</t>
  </si>
  <si>
    <t>HCFC-22製造量×単位製造量当たりのHFC-23生成量－回収・適正処理量</t>
  </si>
  <si>
    <t>ハイドロフルオロカーボン(HFC)の製造</t>
  </si>
  <si>
    <t>半導体素子等の加工工程でのドライエッチング等におけるHFC又はPFCの使用</t>
  </si>
  <si>
    <t>半導体</t>
  </si>
  <si>
    <t>HFC使用量×単位使用量当たりの排出量－回収・適正処理量</t>
  </si>
  <si>
    <t>液晶</t>
  </si>
  <si>
    <t>液晶(PFC-c318使用時、HFC-23の副生)</t>
  </si>
  <si>
    <t>tHFC-23/tPFC-c318</t>
  </si>
  <si>
    <t>PFC使用量×単位使用量当たりの排出量－回収・適正処理量</t>
  </si>
  <si>
    <t>家庭用エアコンディショナー等HFC封入製品の製造におけるHFCの封入</t>
  </si>
  <si>
    <t>(製品種ごとに)製造時の使用量×単位使用量当たりの排出量</t>
  </si>
  <si>
    <t>業務用冷凍空気調和機器(自動販売機を除く)</t>
  </si>
  <si>
    <t>業務用冷凍空気調和機器の使用開始におけるHFCの封入</t>
  </si>
  <si>
    <t>機器使用開始時の使用量×単位使用量当たりの排出量</t>
  </si>
  <si>
    <t>業務用冷凍空気調和機器等の整備におけるHFCの回収及び封入</t>
  </si>
  <si>
    <t>回収時残存量－回収・適正処理量＋再封入時使用量×単位使用量当たりの排出量</t>
  </si>
  <si>
    <t>回収時残存量－回収・適正処理量＋再封入台数×単位台数当たりの排出量</t>
  </si>
  <si>
    <t>家庭用電気冷蔵庫等HFC封入製品の廃棄におけるHFCの回収</t>
  </si>
  <si>
    <t>業務用冷凍空気調和機器（自動販売機を除く）</t>
    <phoneticPr fontId="4"/>
  </si>
  <si>
    <t>自動販売機</t>
    <phoneticPr fontId="4"/>
  </si>
  <si>
    <t>プラスチック製造における発泡剤としてのHFCの使用</t>
  </si>
  <si>
    <t>ポリエチレンフォーム製造時の使用量</t>
    <phoneticPr fontId="4"/>
  </si>
  <si>
    <t>ウレタンフォーム製造時の使用量×単位使用量当たりの排出量</t>
    <phoneticPr fontId="4"/>
  </si>
  <si>
    <t>噴霧器の製造におけるHFCの封入</t>
  </si>
  <si>
    <t>製造時の使用量×単位使用量当たりの排出量</t>
    <phoneticPr fontId="4"/>
  </si>
  <si>
    <t>製品の使用に伴う排出量</t>
    <phoneticPr fontId="4"/>
  </si>
  <si>
    <t>使用量－回収・適正処理量</t>
    <phoneticPr fontId="4"/>
  </si>
  <si>
    <t>パーフルオロカーボン（PFC）の製造</t>
    <phoneticPr fontId="4"/>
  </si>
  <si>
    <t>tPFC/tPFC</t>
  </si>
  <si>
    <t>製造量×単位製造量当たりの排出量</t>
    <phoneticPr fontId="4"/>
  </si>
  <si>
    <t>半導体素子等の加工工程でのドライエッチング等におけるPFC、HFC又はNF3の使用</t>
  </si>
  <si>
    <t>半導体(PFC-14(CF4))</t>
  </si>
  <si>
    <t>半導体(PFC-116(C2F6))</t>
  </si>
  <si>
    <t>半導体(PFC-218(C3F8))</t>
  </si>
  <si>
    <t>半導体(PFC-c318(c-C4F8))</t>
  </si>
  <si>
    <t>液晶(PFC-14(CF4))</t>
  </si>
  <si>
    <t>液晶(PFC-116(C2F6))</t>
  </si>
  <si>
    <t>液晶(PFC-c318(c-C4F8))</t>
  </si>
  <si>
    <t>半導体(PFC-116使用時、PFC-14の副生)</t>
  </si>
  <si>
    <t>tPFC-14/tPFC-116</t>
  </si>
  <si>
    <t>半導体(PFC-218使用時、PFC-14の副生)</t>
  </si>
  <si>
    <t>tPFC-14/tPFC-218</t>
  </si>
  <si>
    <t>半導体(PFC-c318使用時、PFC-14の副生)</t>
  </si>
  <si>
    <t>tPFC-14/tPFC-c318</t>
  </si>
  <si>
    <t>液晶(PFC-c318使用時、PFC-14の副生)</t>
  </si>
  <si>
    <t>半導体(PFC-c318使用時、PFC-116の副生)</t>
  </si>
  <si>
    <t>tPFC-116/tPFC-c318</t>
  </si>
  <si>
    <t>半導体(HFC-23使用時,PFC-14の副生)</t>
  </si>
  <si>
    <t>tPFC-14/tHFC-23</t>
  </si>
  <si>
    <t>液晶(HFC-23使用時,PFC-14の副生)</t>
  </si>
  <si>
    <t>液晶(HFC-23使用時,PFC-116の副生)</t>
  </si>
  <si>
    <t>tPFC-116/tHFC-23</t>
  </si>
  <si>
    <t>tPFC-14/tNF3</t>
  </si>
  <si>
    <t>NF3使用量×単位使用量当たりの排出量－回収・適正処理量</t>
  </si>
  <si>
    <t>光電池の製造におけるPFCの使用</t>
  </si>
  <si>
    <t>PFC-14(CF4)</t>
  </si>
  <si>
    <t>PFC-116(C2F6)</t>
  </si>
  <si>
    <t>PFC-218(C3F8)</t>
  </si>
  <si>
    <t>PFC-c318(c-C4F8)</t>
  </si>
  <si>
    <t>溶剤等の用途へのPFCの使用</t>
  </si>
  <si>
    <t>使用量－回収・適正処理量</t>
  </si>
  <si>
    <t>鉄道用シリコン整流器の廃棄</t>
  </si>
  <si>
    <t>機器廃棄時残存量－回収・適正処理量</t>
  </si>
  <si>
    <t>マグネシウム合金の鋳造によるSF6使用量</t>
  </si>
  <si>
    <t>半導体素子等の加工工程でのドライエッチング等におけるSF6の使用</t>
  </si>
  <si>
    <t>半導体</t>
    <phoneticPr fontId="4"/>
  </si>
  <si>
    <t>使用量×単位使用量当たりの排出量－回収・適正処理量</t>
  </si>
  <si>
    <t>変圧器等電気機械器具の製造及び使用の開始におけるSF6の封入</t>
  </si>
  <si>
    <t>機器製造・使用開始時の使用量×単位使用量当たりの排出量</t>
  </si>
  <si>
    <t>機器使用開始時に封入されていた量×単位封入量当たりの年間排出量×使用期間の１年間に対する比率</t>
  </si>
  <si>
    <t>変圧器等電気機械器具の点検におけるSF6の回収</t>
  </si>
  <si>
    <t>機器点検時の残存量－回収・適正処理量</t>
    <phoneticPr fontId="4"/>
  </si>
  <si>
    <t>変圧器等電気機械器具の廃棄におけるSF6の回収</t>
  </si>
  <si>
    <t>機器廃棄時残存量－回収・適正処理量</t>
    <phoneticPr fontId="4"/>
  </si>
  <si>
    <t>粒子加速器の使用</t>
    <phoneticPr fontId="4"/>
  </si>
  <si>
    <t>大学・研究施設に設置された粒子加速器</t>
    <phoneticPr fontId="4"/>
  </si>
  <si>
    <t>（粒子加速器の種類ごとに）粒子加速器の使用開始時に封入されていたSF6の量×単位封入量当たりの年間排出量×使用期間の１年間に対する比率</t>
  </si>
  <si>
    <t>産業用粒子加速器</t>
  </si>
  <si>
    <t>医療用粒子加速器</t>
  </si>
  <si>
    <t>小規模(1MeV未満)の電子加速器</t>
  </si>
  <si>
    <t>半導体素子等の加工工程でのドライエッチング等におけるNF3の使用</t>
  </si>
  <si>
    <t>石炭の生産</t>
  </si>
  <si>
    <t>原油の輸送</t>
  </si>
  <si>
    <t>その他用途・プロセスでの炭酸塩の使用</t>
  </si>
  <si>
    <t>鉄鋼の製造における鉱物の使用</t>
  </si>
  <si>
    <t>鉄鋼の製造において生じるガスの燃焼（フレアリング）</t>
  </si>
  <si>
    <t>潤滑油等の使用</t>
  </si>
  <si>
    <t>稲作</t>
  </si>
  <si>
    <t>一酸化二窒素(N2O)</t>
  </si>
  <si>
    <t>アジピン酸等の製造</t>
  </si>
  <si>
    <t>耕地における農作物の残さの肥料としての使用</t>
  </si>
  <si>
    <t>粒子加速器の使用</t>
  </si>
  <si>
    <t>Start</t>
    <phoneticPr fontId="4"/>
  </si>
  <si>
    <t>End</t>
    <phoneticPr fontId="4"/>
  </si>
  <si>
    <t>パーフルオロカーボン(PFC)</t>
  </si>
  <si>
    <t>区分</t>
    <rPh sb="0" eb="2">
      <t>クブン</t>
    </rPh>
    <phoneticPr fontId="4"/>
  </si>
  <si>
    <t>Key1</t>
    <phoneticPr fontId="4"/>
  </si>
  <si>
    <t>エネルギー起源二酸化炭素(CO2)燃料の使用</t>
  </si>
  <si>
    <t>エネルギー起源二酸化炭素(CO2)他人から供給された電気の使用</t>
  </si>
  <si>
    <t>エネルギー起源二酸化炭素(CO2)他人から供給された熱の使用</t>
  </si>
  <si>
    <t>非エネルギー起源二酸化炭素(CO2)原油又は天然ガスの試掘</t>
  </si>
  <si>
    <t>非エネルギー起源二酸化炭素(CO2)原油又は天然ガスの生産</t>
  </si>
  <si>
    <t>非エネルギー起源二酸化炭素(CO2)生石灰の製造</t>
  </si>
  <si>
    <t>非エネルギー起源二酸化炭素(CO2)ソーダ石灰ガラス又は鉄鋼の製造</t>
  </si>
  <si>
    <t>非エネルギー起源二酸化炭素(CO2)アンモニアの製造</t>
  </si>
  <si>
    <t>非エネルギー起源二酸化炭素(CO2)シリコンカーバイドの製造</t>
  </si>
  <si>
    <t>非エネルギー起源二酸化炭素(CO2)カルシウムカーバイドの製造</t>
  </si>
  <si>
    <t>非エネルギー起源二酸化炭素(CO2)二酸化チタンの製造</t>
  </si>
  <si>
    <t>非エネルギー起源二酸化炭素(CO2)ソーダ灰の製造</t>
  </si>
  <si>
    <t>非エネルギー起源二酸化炭素(CO2)エチレンの製造</t>
  </si>
  <si>
    <t>非エネルギー起源二酸化炭素(CO2)ドライアイスの製造</t>
  </si>
  <si>
    <t>非エネルギー起源二酸化炭素(CO2)ドライアイスの使用</t>
  </si>
  <si>
    <t>非エネルギー起源二酸化炭素(CO2)炭酸ガスのボンベへの封入</t>
  </si>
  <si>
    <t>メタン(CH4)燃料の使用</t>
  </si>
  <si>
    <t>メタン(CH4)原油又は天然ガスの試掘</t>
  </si>
  <si>
    <t>メタン(CH4)原油の精製</t>
  </si>
  <si>
    <t>メタン(CH4)都市ガスの製造</t>
  </si>
  <si>
    <t>メタン(CH4)エチレン等の製造</t>
  </si>
  <si>
    <t>メタン(CH4)家畜の飼養(消化管内発酵)</t>
  </si>
  <si>
    <t>メタン(CH4)下水、し尿等の処理</t>
  </si>
  <si>
    <t>一酸化二窒素(N2O)燃料の使用</t>
  </si>
  <si>
    <t>一酸化二窒素(N2O)廃棄物の焼却又は堆肥化処理</t>
  </si>
  <si>
    <t>ハイドロフルオロカーボンマグネシウム合金の鋳造</t>
  </si>
  <si>
    <t>ハイドロフルオロカーボンクロロジフルオロメタン(HCFC-22)の製造</t>
  </si>
  <si>
    <t>ハイドロフルオロカーボンハイドロフルオロカーボン(HFC)の製造</t>
  </si>
  <si>
    <t>ハイドロフルオロカーボン半導体素子等の加工工程でのドライエッチング等におけるHFC又はPFCの使用</t>
  </si>
  <si>
    <t>ハイドロフルオロカーボン家庭用エアコンディショナー等HFC封入製品の製造におけるHFCの封入</t>
  </si>
  <si>
    <t>ハイドロフルオロカーボン業務用冷凍空気調和機器の使用開始におけるHFCの封入</t>
  </si>
  <si>
    <t>ハイドロフルオロカーボン業務用冷凍空気調和機器等の整備におけるHFCの回収及び封入</t>
  </si>
  <si>
    <t>ハイドロフルオロカーボン家庭用電気冷蔵庫等HFC封入製品の廃棄におけるHFCの回収</t>
  </si>
  <si>
    <t>ハイドロフルオロカーボンプラスチック製造における発泡剤としてのHFCの使用</t>
  </si>
  <si>
    <t>ハイドロフルオロカーボン噴霧器の製造におけるHFCの封入</t>
  </si>
  <si>
    <t>ハイドロフルオロカーボン噴霧器の使用</t>
  </si>
  <si>
    <t>ハイドロフルオロカーボン溶剤等の用途へのHFCの使用</t>
  </si>
  <si>
    <t>パーフルオロカーボン半導体素子等の加工工程でのドライエッチング等におけるPFC、HFC又はNF3の使用</t>
  </si>
  <si>
    <t>パーフルオロカーボン光電池の製造におけるPFCの使用</t>
  </si>
  <si>
    <t>パーフルオロカーボン溶剤等の用途へのPFCの使用</t>
  </si>
  <si>
    <t>パーフルオロカーボン鉄道用シリコン整流器の廃棄</t>
  </si>
  <si>
    <t>六ふっ化硫黄(SF6)マグネシウム合金の鋳造</t>
  </si>
  <si>
    <t>六ふっ化硫黄(SF6)六ふっ化硫黄(SF6)の製造</t>
  </si>
  <si>
    <t>六ふっ化硫黄(SF6)半導体素子等の加工工程でのドライエッチング等におけるSF6の使用</t>
  </si>
  <si>
    <t>六ふっ化硫黄(SF6)変圧器等電気機械器具の製造及び使用の開始におけるSF6の封入</t>
  </si>
  <si>
    <t>六ふっ化硫黄(SF6)変圧器等電気機械器具の使用</t>
  </si>
  <si>
    <t>六ふっ化硫黄(SF6)変圧器等電気機械器具の点検におけるSF6の回収</t>
  </si>
  <si>
    <t>六ふっ化硫黄(SF6)変圧器等電気機械器具の廃棄におけるSF6の回収</t>
  </si>
  <si>
    <t>非エネルギー起源二酸化炭素(CO2)石炭の生産</t>
    <phoneticPr fontId="4"/>
  </si>
  <si>
    <t>非エネルギー起源二酸化炭素(CO2)原油又は天然ガスの性状に関する試験の実施</t>
    <phoneticPr fontId="4"/>
  </si>
  <si>
    <t>非エネルギー起源二酸化炭素(CO2)原油の輸送</t>
    <phoneticPr fontId="4"/>
  </si>
  <si>
    <t>非エネルギー起源二酸化炭素(CO2)地熱発電施設における蒸気の生産</t>
    <phoneticPr fontId="4"/>
  </si>
  <si>
    <t>非エネルギー起源二酸化炭素(CO2)セメントの製造</t>
    <phoneticPr fontId="4"/>
  </si>
  <si>
    <t>非エネルギー起源二酸化炭素(CO2)その他用途・プロセスでの炭酸塩の使用</t>
    <phoneticPr fontId="4"/>
  </si>
  <si>
    <t>非エネルギー起源二酸化炭素(CO2)カルシウムカーバイドを原料としたアセチレンの使用</t>
    <phoneticPr fontId="4"/>
  </si>
  <si>
    <t>非エネルギー起源二酸化炭素(CO2)電気炉における炭素電極の使用</t>
    <phoneticPr fontId="4"/>
  </si>
  <si>
    <t>非エネルギー起源二酸化炭素(CO2)鉄鋼の製造における鉱物の使用</t>
    <phoneticPr fontId="4"/>
  </si>
  <si>
    <t>非エネルギー起源二酸化炭素(CO2)鉄鋼の製造において生じるガスの燃焼（フレアリング）</t>
    <phoneticPr fontId="4"/>
  </si>
  <si>
    <t>非エネルギー起源二酸化炭素(CO2)潤滑油等の使用</t>
    <phoneticPr fontId="4"/>
  </si>
  <si>
    <t>非エネルギー起源二酸化炭素(CO2)非メタン揮発性有機化合物（NMVOC）を含む溶剤の焼却</t>
    <phoneticPr fontId="4"/>
  </si>
  <si>
    <t>非エネルギー起源二酸化炭素(CO2)炭酸ガスの使用</t>
    <phoneticPr fontId="4"/>
  </si>
  <si>
    <t>非エネルギー起源二酸化炭素(CO2)耕地における肥料の使用</t>
    <phoneticPr fontId="4"/>
  </si>
  <si>
    <t>非エネルギー起源二酸化炭素(CO2)廃棄物の焼却</t>
    <phoneticPr fontId="4"/>
  </si>
  <si>
    <t>メタン(CH4)燃料の使用</t>
    <phoneticPr fontId="4"/>
  </si>
  <si>
    <t>メタン(CH4)コークスの製造</t>
    <phoneticPr fontId="4"/>
  </si>
  <si>
    <t>メタン(CH4)電気炉における電気の使用</t>
    <phoneticPr fontId="4"/>
  </si>
  <si>
    <t>メタン(CH4)石炭の生産</t>
    <phoneticPr fontId="4"/>
  </si>
  <si>
    <t>メタン(CH4)木炭の製造</t>
    <phoneticPr fontId="4"/>
  </si>
  <si>
    <t>メタン(CH4)原油又は天然ガスの性状に関する試験の実施</t>
    <phoneticPr fontId="4"/>
  </si>
  <si>
    <t>メタン(CH4)原油又は天然ガスの生産</t>
    <phoneticPr fontId="4"/>
  </si>
  <si>
    <t>メタン(CH4)原油の輸送</t>
    <phoneticPr fontId="4"/>
  </si>
  <si>
    <t>メタン(CH4)天然ガスの輸送</t>
    <phoneticPr fontId="4"/>
  </si>
  <si>
    <t>メタン(CH4)都市ガスの供給</t>
    <phoneticPr fontId="4"/>
  </si>
  <si>
    <t>メタン(CH4)地熱発電施設における蒸気の生産</t>
    <phoneticPr fontId="4"/>
  </si>
  <si>
    <t>メタン(CH4)家畜の排せつ物の管理</t>
    <phoneticPr fontId="4"/>
  </si>
  <si>
    <t>メタン(CH4)稲作</t>
    <phoneticPr fontId="4"/>
  </si>
  <si>
    <t>メタン(CH4)農業廃棄物の焼却</t>
    <phoneticPr fontId="4"/>
  </si>
  <si>
    <t>メタン(CH4)廃棄物の埋立処分</t>
    <phoneticPr fontId="4"/>
  </si>
  <si>
    <t>メタン(CH4)工場廃水の処理</t>
    <phoneticPr fontId="4"/>
  </si>
  <si>
    <t>メタン(CH4)廃棄物の焼却又は堆肥化処理</t>
    <phoneticPr fontId="4"/>
  </si>
  <si>
    <t>一酸化二窒素(N2O)燃料の使用</t>
    <phoneticPr fontId="4"/>
  </si>
  <si>
    <t>一酸化二窒素(N2O)木炭の製造</t>
    <phoneticPr fontId="4"/>
  </si>
  <si>
    <t>一酸化二窒素(N2O)原油又は天然ガスの性状に関する試験の実施</t>
    <phoneticPr fontId="4"/>
  </si>
  <si>
    <t>一酸化二窒素(N2O)原油又は天然ガスの生産</t>
    <phoneticPr fontId="4"/>
  </si>
  <si>
    <t>一酸化二窒素(N2O)アジピン酸等の製造</t>
    <phoneticPr fontId="4"/>
  </si>
  <si>
    <t>一酸化二窒素(N2O)麻酔剤の使用</t>
    <phoneticPr fontId="4"/>
  </si>
  <si>
    <t>一酸化二窒素(N2O)半導体素子等の加工工程でのドライエッチング等におけるN2Oの使用</t>
    <phoneticPr fontId="4"/>
  </si>
  <si>
    <t>一酸化二窒素(N2O)家畜の排せつ物の管理</t>
    <phoneticPr fontId="4"/>
  </si>
  <si>
    <t>一酸化二窒素(N2O)耕地における肥料の使用</t>
    <phoneticPr fontId="4"/>
  </si>
  <si>
    <t>一酸化二窒素(N2O)耕地における農作物の残さの肥料としての使用</t>
    <phoneticPr fontId="4"/>
  </si>
  <si>
    <t>一酸化二窒素(N2O)森林における肥料の使用</t>
    <phoneticPr fontId="4"/>
  </si>
  <si>
    <t>一酸化二窒素(N2O)農業廃棄物の焼却</t>
    <phoneticPr fontId="4"/>
  </si>
  <si>
    <t>一酸化二窒素(N2O)工場廃水の処理</t>
    <phoneticPr fontId="4"/>
  </si>
  <si>
    <t>一酸化二窒素(N2O)下水、し尿等の処理</t>
    <phoneticPr fontId="4"/>
  </si>
  <si>
    <t>パーフルオロカーボンパーフルオロカーボン（PFC）の製造</t>
    <phoneticPr fontId="4"/>
  </si>
  <si>
    <t>六ふっ化硫黄(SF6)粒子加速器の使用</t>
    <phoneticPr fontId="4"/>
  </si>
  <si>
    <t>三ふっ化窒素(NF3)三ふっ化窒素(NF3)の製造</t>
  </si>
  <si>
    <t>三ふっ化窒素(NF3)半導体素子等の加工工程でのドライエッチング等におけるNF3の使用</t>
  </si>
  <si>
    <t>その他</t>
    <phoneticPr fontId="4"/>
  </si>
  <si>
    <t>エネルギー起源二酸化炭素(CO2)その他</t>
  </si>
  <si>
    <t>非エネルギー起源二酸化炭素(CO2)その他</t>
  </si>
  <si>
    <t>メタン(CH4)その他</t>
  </si>
  <si>
    <t>一酸化二窒素(N2O)その他</t>
  </si>
  <si>
    <t>ハイドロフルオロカーボンその他</t>
  </si>
  <si>
    <t>パーフルオロカーボンその他</t>
  </si>
  <si>
    <t>三ふっ化窒素(NF3)その他</t>
  </si>
  <si>
    <t>パーフルオロカーボン(PFC)</t>
    <phoneticPr fontId="4"/>
  </si>
  <si>
    <r>
      <rPr>
        <sz val="8"/>
        <color rgb="FF000000"/>
        <rFont val="MS Mincho"/>
        <family val="1"/>
        <charset val="128"/>
      </rPr>
      <t>二酸化炭素</t>
    </r>
  </si>
  <si>
    <r>
      <rPr>
        <sz val="8"/>
        <color rgb="FF000000"/>
        <rFont val="Arial"/>
        <family val="2"/>
      </rPr>
      <t>CO</t>
    </r>
    <r>
      <rPr>
        <sz val="6"/>
        <color rgb="FF000000"/>
        <rFont val="Arial"/>
        <family val="2"/>
      </rPr>
      <t>2</t>
    </r>
  </si>
  <si>
    <r>
      <rPr>
        <sz val="8"/>
        <color rgb="FF000000"/>
        <rFont val="MS Mincho"/>
        <family val="1"/>
        <charset val="128"/>
      </rPr>
      <t>メタン</t>
    </r>
  </si>
  <si>
    <r>
      <rPr>
        <sz val="8"/>
        <color rgb="FF000000"/>
        <rFont val="Arial"/>
        <family val="2"/>
      </rPr>
      <t>CH</t>
    </r>
    <r>
      <rPr>
        <sz val="6"/>
        <color rgb="FF000000"/>
        <rFont val="Arial"/>
        <family val="2"/>
      </rPr>
      <t>4</t>
    </r>
  </si>
  <si>
    <r>
      <rPr>
        <sz val="8"/>
        <color rgb="FF000000"/>
        <rFont val="MS Mincho"/>
        <family val="1"/>
        <charset val="128"/>
      </rPr>
      <t>一酸化二窒素</t>
    </r>
  </si>
  <si>
    <r>
      <rPr>
        <sz val="8"/>
        <color rgb="FF000000"/>
        <rFont val="Arial"/>
        <family val="2"/>
      </rPr>
      <t>N</t>
    </r>
    <r>
      <rPr>
        <sz val="6"/>
        <color rgb="FF000000"/>
        <rFont val="Arial"/>
        <family val="2"/>
      </rPr>
      <t>2</t>
    </r>
    <r>
      <rPr>
        <sz val="8"/>
        <color rgb="FF000000"/>
        <rFont val="Arial"/>
        <family val="2"/>
      </rPr>
      <t>O</t>
    </r>
  </si>
  <si>
    <r>
      <rPr>
        <sz val="8"/>
        <color rgb="FF000000"/>
        <rFont val="MS Mincho"/>
        <family val="1"/>
        <charset val="128"/>
      </rPr>
      <t>ハイドロフルオロカーボン</t>
    </r>
  </si>
  <si>
    <r>
      <rPr>
        <sz val="8"/>
        <color rgb="FF000000"/>
        <rFont val="MS Mincho"/>
        <family val="1"/>
        <charset val="128"/>
      </rPr>
      <t>トリフルオロメタン</t>
    </r>
  </si>
  <si>
    <r>
      <rPr>
        <sz val="8"/>
        <color rgb="FF000000"/>
        <rFont val="Arial"/>
        <family val="2"/>
      </rPr>
      <t>HFC-23</t>
    </r>
  </si>
  <si>
    <r>
      <rPr>
        <sz val="8"/>
        <color rgb="FF000000"/>
        <rFont val="MS Mincho"/>
        <family val="1"/>
        <charset val="128"/>
      </rPr>
      <t>ジフルオロメタン</t>
    </r>
  </si>
  <si>
    <r>
      <rPr>
        <sz val="8"/>
        <color rgb="FF000000"/>
        <rFont val="Arial"/>
        <family val="2"/>
      </rPr>
      <t>HFC-32</t>
    </r>
  </si>
  <si>
    <r>
      <rPr>
        <sz val="8"/>
        <color rgb="FF000000"/>
        <rFont val="MS Mincho"/>
        <family val="1"/>
        <charset val="128"/>
      </rPr>
      <t>フルオロメタン</t>
    </r>
  </si>
  <si>
    <r>
      <rPr>
        <sz val="8"/>
        <color rgb="FF000000"/>
        <rFont val="Arial"/>
        <family val="2"/>
      </rPr>
      <t>HFC-41</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</si>
  <si>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2-</t>
    </r>
    <r>
      <rPr>
        <sz val="8"/>
        <color rgb="FF000000"/>
        <rFont val="MS Mincho"/>
        <family val="1"/>
        <charset val="128"/>
      </rPr>
      <t>ペンタフルオロエタン</t>
    </r>
  </si>
  <si>
    <r>
      <rPr>
        <sz val="8"/>
        <color rgb="FF000000"/>
        <rFont val="Arial"/>
        <family val="2"/>
      </rPr>
      <t>HFC-125</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</si>
  <si>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2-</t>
    </r>
    <r>
      <rPr>
        <sz val="8"/>
        <color rgb="FF000000"/>
        <rFont val="MS Mincho"/>
        <family val="1"/>
        <charset val="128"/>
      </rPr>
      <t>テトラフルオロエタン</t>
    </r>
  </si>
  <si>
    <r>
      <rPr>
        <sz val="8"/>
        <color rgb="FF000000"/>
        <rFont val="Arial"/>
        <family val="2"/>
      </rPr>
      <t>HFC-134</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</si>
  <si>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テトラフルオロエタン</t>
    </r>
  </si>
  <si>
    <r>
      <rPr>
        <sz val="8"/>
        <color rgb="FF000000"/>
        <rFont val="Arial"/>
        <family val="2"/>
      </rPr>
      <t>HFC-134a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</si>
  <si>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トリフルオロエタン</t>
    </r>
  </si>
  <si>
    <r>
      <rPr>
        <sz val="8"/>
        <color rgb="FF000000"/>
        <rFont val="Arial"/>
        <family val="2"/>
      </rPr>
      <t>HFC-143</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</si>
  <si>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トリフルオロエタン</t>
    </r>
  </si>
  <si>
    <r>
      <rPr>
        <sz val="8"/>
        <color rgb="FF000000"/>
        <rFont val="Arial"/>
        <family val="2"/>
      </rPr>
      <t>HFC-143a</t>
    </r>
  </si>
  <si>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ジフルオロエタン</t>
    </r>
  </si>
  <si>
    <r>
      <rPr>
        <sz val="8"/>
        <color rgb="FF000000"/>
        <rFont val="Arial"/>
        <family val="2"/>
      </rPr>
      <t>HFC-152</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</si>
  <si>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ジフルオロエタン</t>
    </r>
  </si>
  <si>
    <r>
      <rPr>
        <sz val="8"/>
        <color rgb="FF000000"/>
        <rFont val="Arial"/>
        <family val="2"/>
      </rPr>
      <t>HFC-152a</t>
    </r>
  </si>
  <si>
    <r>
      <rPr>
        <sz val="8"/>
        <color rgb="FF000000"/>
        <rFont val="MS Mincho"/>
        <family val="1"/>
        <charset val="128"/>
      </rPr>
      <t>フルオロエタン</t>
    </r>
  </si>
  <si>
    <r>
      <rPr>
        <sz val="8"/>
        <color rgb="FF000000"/>
        <rFont val="Arial"/>
        <family val="2"/>
      </rPr>
      <t>HFC-161</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</si>
  <si>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ヘプタフルオロプロパン</t>
    </r>
  </si>
  <si>
    <r>
      <rPr>
        <sz val="8"/>
        <color rgb="FF000000"/>
        <rFont val="Arial"/>
        <family val="2"/>
      </rPr>
      <t>HFC-227ea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</si>
  <si>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ヘキサフルオロプロパン</t>
    </r>
  </si>
  <si>
    <r>
      <rPr>
        <sz val="8"/>
        <color rgb="FF000000"/>
        <rFont val="Arial"/>
        <family val="2"/>
      </rPr>
      <t>HFC-236fa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</si>
  <si>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ヘキサフルオロプロパン</t>
    </r>
  </si>
  <si>
    <r>
      <rPr>
        <sz val="8"/>
        <color rgb="FF000000"/>
        <rFont val="Arial"/>
        <family val="2"/>
      </rPr>
      <t>HFC-236ea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</si>
  <si>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3-</t>
    </r>
    <r>
      <rPr>
        <sz val="8"/>
        <color rgb="FF000000"/>
        <rFont val="MS Mincho"/>
        <family val="1"/>
        <charset val="128"/>
      </rPr>
      <t>ヘキサフルオロプロパン</t>
    </r>
  </si>
  <si>
    <r>
      <rPr>
        <sz val="8"/>
        <color rgb="FF000000"/>
        <rFont val="Arial"/>
        <family val="2"/>
      </rPr>
      <t>HFC-236cb</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</si>
  <si>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3-</t>
    </r>
    <r>
      <rPr>
        <sz val="8"/>
        <color rgb="FF000000"/>
        <rFont val="MS Mincho"/>
        <family val="1"/>
        <charset val="128"/>
      </rPr>
      <t>ペンタフルオロプロパン</t>
    </r>
  </si>
  <si>
    <r>
      <rPr>
        <sz val="8"/>
        <color rgb="FF000000"/>
        <rFont val="Arial"/>
        <family val="2"/>
      </rPr>
      <t>HFC-245ca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</si>
  <si>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ペンタフルオロプロパン</t>
    </r>
  </si>
  <si>
    <r>
      <rPr>
        <sz val="8"/>
        <color rgb="FF000000"/>
        <rFont val="Arial"/>
        <family val="2"/>
      </rPr>
      <t>HFC-245fa</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</si>
  <si>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3-</t>
    </r>
    <r>
      <rPr>
        <sz val="8"/>
        <color rgb="FF000000"/>
        <rFont val="MS Mincho"/>
        <family val="1"/>
        <charset val="128"/>
      </rPr>
      <t>ペンタフルオロブタン</t>
    </r>
  </si>
  <si>
    <r>
      <rPr>
        <sz val="8"/>
        <color rgb="FF000000"/>
        <rFont val="Arial"/>
        <family val="2"/>
      </rPr>
      <t>HFC-365mfc</t>
    </r>
  </si>
  <si>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1</t>
    </r>
    <r>
      <rPr>
        <sz val="8"/>
        <color rgb="FF000000"/>
        <rFont val="MS Mincho"/>
        <family val="1"/>
        <charset val="128"/>
      </rPr>
      <t>・</t>
    </r>
    <r>
      <rPr>
        <sz val="8"/>
        <color rgb="FF000000"/>
        <rFont val="Arial"/>
        <family val="2"/>
      </rPr>
      <t>2</t>
    </r>
    <r>
      <rPr>
        <sz val="8"/>
        <color rgb="FF000000"/>
        <rFont val="MS Mincho"/>
        <family val="1"/>
        <charset val="128"/>
      </rPr>
      <t>・</t>
    </r>
    <r>
      <rPr>
        <sz val="8"/>
        <color rgb="FF000000"/>
        <rFont val="Arial"/>
        <family val="2"/>
      </rPr>
      <t>3</t>
    </r>
    <r>
      <rPr>
        <sz val="8"/>
        <color rgb="FF000000"/>
        <rFont val="MS Mincho"/>
        <family val="1"/>
        <charset val="128"/>
      </rPr>
      <t>・</t>
    </r>
    <r>
      <rPr>
        <sz val="8"/>
        <color rgb="FF000000"/>
        <rFont val="Arial"/>
        <family val="2"/>
      </rPr>
      <t>4</t>
    </r>
    <r>
      <rPr>
        <sz val="8"/>
        <color rgb="FF000000"/>
        <rFont val="MS Mincho"/>
        <family val="1"/>
        <charset val="128"/>
      </rPr>
      <t>・</t>
    </r>
    <r>
      <rPr>
        <sz val="8"/>
        <color rgb="FF000000"/>
        <rFont val="Arial"/>
        <family val="2"/>
      </rPr>
      <t>4</t>
    </r>
    <r>
      <rPr>
        <sz val="8"/>
        <color rgb="FF000000"/>
        <rFont val="MS Mincho"/>
        <family val="1"/>
        <charset val="128"/>
      </rPr>
      <t>・</t>
    </r>
    <r>
      <rPr>
        <sz val="8"/>
        <color rgb="FF000000"/>
        <rFont val="Arial"/>
        <family val="2"/>
      </rPr>
      <t>5</t>
    </r>
    <r>
      <rPr>
        <sz val="8"/>
        <color rgb="FF000000"/>
        <rFont val="MS Mincho"/>
        <family val="1"/>
        <charset val="128"/>
      </rPr>
      <t>・</t>
    </r>
    <r>
      <rPr>
        <sz val="8"/>
        <color rgb="FF000000"/>
        <rFont val="Arial"/>
        <family val="2"/>
      </rPr>
      <t>5</t>
    </r>
    <r>
      <rPr>
        <sz val="8"/>
        <color rgb="FF000000"/>
        <rFont val="MS Mincho"/>
        <family val="1"/>
        <charset val="128"/>
      </rPr>
      <t>・</t>
    </r>
    <r>
      <rPr>
        <sz val="8"/>
        <color rgb="FF000000"/>
        <rFont val="Arial"/>
        <family val="2"/>
      </rPr>
      <t>5-</t>
    </r>
    <r>
      <rPr>
        <sz val="8"/>
        <color rgb="FF000000"/>
        <rFont val="MS Mincho"/>
        <family val="1"/>
        <charset val="128"/>
      </rPr>
      <t>デカフルオロペンタン</t>
    </r>
  </si>
  <si>
    <r>
      <rPr>
        <sz val="8"/>
        <color rgb="FF000000"/>
        <rFont val="Arial"/>
        <family val="2"/>
      </rPr>
      <t>HFC-43-10mee</t>
    </r>
  </si>
  <si>
    <r>
      <rPr>
        <sz val="8"/>
        <color rgb="FF000000"/>
        <rFont val="MS Mincho"/>
        <family val="1"/>
        <charset val="128"/>
      </rPr>
      <t>パーフルオロカーボン</t>
    </r>
  </si>
  <si>
    <r>
      <rPr>
        <sz val="8"/>
        <color rgb="FF000000"/>
        <rFont val="MS Mincho"/>
        <family val="1"/>
        <charset val="128"/>
      </rPr>
      <t>パーフルオロメタン</t>
    </r>
  </si>
  <si>
    <r>
      <rPr>
        <sz val="8"/>
        <color rgb="FF000000"/>
        <rFont val="Arial"/>
        <family val="2"/>
      </rPr>
      <t>PFC-14</t>
    </r>
  </si>
  <si>
    <r>
      <rPr>
        <sz val="8"/>
        <color rgb="FF000000"/>
        <rFont val="MS Mincho"/>
        <family val="1"/>
        <charset val="128"/>
      </rPr>
      <t>パーフルオロエタン</t>
    </r>
  </si>
  <si>
    <r>
      <rPr>
        <sz val="8"/>
        <color rgb="FF000000"/>
        <rFont val="Arial"/>
        <family val="2"/>
      </rPr>
      <t>PFC-116</t>
    </r>
  </si>
  <si>
    <r>
      <rPr>
        <sz val="8"/>
        <color rgb="FF000000"/>
        <rFont val="MS Mincho"/>
        <family val="1"/>
        <charset val="128"/>
      </rPr>
      <t>パーフルオロプロパン</t>
    </r>
  </si>
  <si>
    <r>
      <rPr>
        <sz val="8"/>
        <color rgb="FF000000"/>
        <rFont val="Arial"/>
        <family val="2"/>
      </rPr>
      <t>PFC-218</t>
    </r>
  </si>
  <si>
    <r>
      <rPr>
        <sz val="8"/>
        <color rgb="FF000000"/>
        <rFont val="MS Mincho"/>
        <family val="1"/>
        <charset val="128"/>
      </rPr>
      <t>パーフルオロシクロプロパン</t>
    </r>
  </si>
  <si>
    <r>
      <rPr>
        <sz val="8"/>
        <color rgb="FF000000"/>
        <rFont val="MS Mincho"/>
        <family val="1"/>
        <charset val="128"/>
      </rPr>
      <t>パーフルオロブタン</t>
    </r>
  </si>
  <si>
    <r>
      <rPr>
        <sz val="8"/>
        <color rgb="FF000000"/>
        <rFont val="Arial"/>
        <family val="2"/>
      </rPr>
      <t>PFC-31-10</t>
    </r>
  </si>
  <si>
    <r>
      <rPr>
        <sz val="8"/>
        <color rgb="FF000000"/>
        <rFont val="MS Mincho"/>
        <family val="1"/>
        <charset val="128"/>
      </rPr>
      <t>パーフルオロシクロブタン</t>
    </r>
  </si>
  <si>
    <r>
      <rPr>
        <sz val="8"/>
        <color rgb="FF000000"/>
        <rFont val="Arial"/>
        <family val="2"/>
      </rPr>
      <t>PFC-c318</t>
    </r>
  </si>
  <si>
    <r>
      <rPr>
        <sz val="8"/>
        <color rgb="FF000000"/>
        <rFont val="MS Mincho"/>
        <family val="1"/>
        <charset val="128"/>
      </rPr>
      <t>パーフルオロペンタン</t>
    </r>
  </si>
  <si>
    <r>
      <rPr>
        <sz val="8"/>
        <color rgb="FF000000"/>
        <rFont val="Arial"/>
        <family val="2"/>
      </rPr>
      <t>PFC-41-12</t>
    </r>
  </si>
  <si>
    <r>
      <rPr>
        <sz val="8"/>
        <color rgb="FF000000"/>
        <rFont val="MS Mincho"/>
        <family val="1"/>
        <charset val="128"/>
      </rPr>
      <t>パーフルオロヘキサン</t>
    </r>
  </si>
  <si>
    <r>
      <rPr>
        <sz val="8"/>
        <color rgb="FF000000"/>
        <rFont val="Arial"/>
        <family val="2"/>
      </rPr>
      <t>PFC-51-14</t>
    </r>
  </si>
  <si>
    <r>
      <rPr>
        <sz val="8"/>
        <color rgb="FF000000"/>
        <rFont val="MS Mincho"/>
        <family val="1"/>
        <charset val="128"/>
      </rPr>
      <t>パーフルオロデカリン</t>
    </r>
  </si>
  <si>
    <r>
      <rPr>
        <sz val="8"/>
        <color rgb="FF000000"/>
        <rFont val="Arial"/>
        <family val="2"/>
      </rPr>
      <t>PFC-91-18</t>
    </r>
  </si>
  <si>
    <r>
      <rPr>
        <sz val="8"/>
        <color rgb="FF000000"/>
        <rFont val="MS Mincho"/>
        <family val="1"/>
        <charset val="128"/>
      </rPr>
      <t>六ふっ化硫黄</t>
    </r>
  </si>
  <si>
    <r>
      <rPr>
        <sz val="8"/>
        <color rgb="FF000000"/>
        <rFont val="Arial"/>
        <family val="2"/>
      </rPr>
      <t>SF</t>
    </r>
    <r>
      <rPr>
        <sz val="6"/>
        <color rgb="FF000000"/>
        <rFont val="Arial"/>
        <family val="2"/>
      </rPr>
      <t>6</t>
    </r>
  </si>
  <si>
    <r>
      <rPr>
        <sz val="8"/>
        <color rgb="FF000000"/>
        <rFont val="MS Mincho"/>
        <family val="1"/>
        <charset val="128"/>
      </rPr>
      <t>三ふっ化窒素</t>
    </r>
  </si>
  <si>
    <r>
      <rPr>
        <sz val="8"/>
        <color rgb="FF000000"/>
        <rFont val="Arial"/>
        <family val="2"/>
      </rPr>
      <t>NF</t>
    </r>
    <r>
      <rPr>
        <sz val="6"/>
        <color rgb="FF000000"/>
        <rFont val="Arial"/>
        <family val="2"/>
      </rPr>
      <t>3</t>
    </r>
  </si>
  <si>
    <r>
      <rPr>
        <b/>
        <sz val="8"/>
        <color theme="0"/>
        <rFont val="Arial"/>
        <family val="2"/>
      </rPr>
      <t>温 室 効 果 ガ ス</t>
    </r>
    <phoneticPr fontId="4"/>
  </si>
  <si>
    <r>
      <rPr>
        <b/>
        <sz val="7"/>
        <color theme="0"/>
        <rFont val="MS Mincho"/>
        <family val="1"/>
        <charset val="128"/>
      </rPr>
      <t>地球温暖化係数</t>
    </r>
    <phoneticPr fontId="4"/>
  </si>
  <si>
    <t>ハイドロフルオロカーボン(HFC)-トリフルオロメタン</t>
  </si>
  <si>
    <t>ハイドロフルオロカーボン(HFC)-ジフルオロメタン</t>
  </si>
  <si>
    <t>ハイドロフルオロカーボン(HFC)-フルオロメタン</t>
  </si>
  <si>
    <t>ハイドロフルオロカーボン(HFC)-1・1・1・2・2-ペンタフルオロエタン</t>
  </si>
  <si>
    <t>ハイドロフルオロカーボン(HFC)-1・1・2・2-テトラフルオロエタン</t>
  </si>
  <si>
    <t>ハイドロフルオロカーボン(HFC)-1・1・1・2-テトラフルオロエタン</t>
  </si>
  <si>
    <t>ハイドロフルオロカーボン(HFC)-1・1・2-トリフルオロエタン</t>
  </si>
  <si>
    <t>ハイドロフルオロカーボン(HFC)-1・1・1-トリフルオロエタン</t>
  </si>
  <si>
    <t>ハイドロフルオロカーボン(HFC)-1・2-ジフルオロエタン</t>
  </si>
  <si>
    <t>ハイドロフルオロカーボン(HFC)-1・1-ジフルオロエタン</t>
  </si>
  <si>
    <t>ハイドロフルオロカーボン(HFC)-フルオロエタン</t>
  </si>
  <si>
    <t>ハイドロフルオロカーボン(HFC)-1・1・1・2・3・3・3-ヘプタフルオロプロパン</t>
  </si>
  <si>
    <t>ハイドロフルオロカーボン(HFC)-1・1・1・3・3・3-ヘキサフルオロプロパン</t>
  </si>
  <si>
    <t>ハイドロフルオロカーボン(HFC)-1・1・1・2・3・3-ヘキサフルオロプロパン</t>
  </si>
  <si>
    <t>ハイドロフルオロカーボン(HFC)-1・1・1・2・2・3-ヘキサフルオロプロパン</t>
  </si>
  <si>
    <t>ハイドロフルオロカーボン(HFC)-1・1・2・2・3-ペンタフルオロプロパン</t>
  </si>
  <si>
    <t>ハイドロフルオロカーボン(HFC)-1・1・1・3・3-ペンタフルオロプロパン</t>
  </si>
  <si>
    <t>ハイドロフルオロカーボン(HFC)-1・1・1・3・3-ペンタフルオロブタン</t>
  </si>
  <si>
    <t>ハイドロフルオロカーボン(HFC)-1・1・1・2・3・4・4・5・5・5-デカフルオロペンタン</t>
  </si>
  <si>
    <t>パーフルオロカーボン(PFC)-パーフルオロメタン</t>
  </si>
  <si>
    <t>パーフルオロカーボン(PFC)-パーフルオロエタン</t>
  </si>
  <si>
    <t>パーフルオロカーボン(PFC)-パーフルオロプロパン</t>
  </si>
  <si>
    <t>パーフルオロカーボン(PFC)-パーフルオロシクロプロパン</t>
  </si>
  <si>
    <t>パーフルオロカーボン(PFC)-パーフルオロブタン</t>
  </si>
  <si>
    <t>パーフルオロカーボン(PFC)-パーフルオロシクロブタン</t>
  </si>
  <si>
    <t>パーフルオロカーボン(PFC)-パーフルオロペンタン</t>
  </si>
  <si>
    <t>パーフルオロカーボン(PFC)-パーフルオロヘキサン</t>
  </si>
  <si>
    <t>パーフルオロカーボン(PFC)-パーフルオロデカリン</t>
  </si>
  <si>
    <t>輸入原料炭</t>
  </si>
  <si>
    <t>Key2</t>
    <phoneticPr fontId="4"/>
  </si>
  <si>
    <t>tCO2/kWh</t>
    <phoneticPr fontId="4"/>
  </si>
  <si>
    <t>kWh</t>
  </si>
  <si>
    <t>t</t>
  </si>
  <si>
    <t>井数</t>
  </si>
  <si>
    <t>m3</t>
  </si>
  <si>
    <t>1,000m3</t>
  </si>
  <si>
    <t>Nm3</t>
  </si>
  <si>
    <t>PJ</t>
  </si>
  <si>
    <t>頭</t>
  </si>
  <si>
    <t>羽</t>
  </si>
  <si>
    <t>m2</t>
  </si>
  <si>
    <t>kgBOD</t>
  </si>
  <si>
    <t>人</t>
  </si>
  <si>
    <t>GJ</t>
  </si>
  <si>
    <t>tN2O</t>
  </si>
  <si>
    <t>tN</t>
  </si>
  <si>
    <t>tHCFC-22</t>
  </si>
  <si>
    <t>tHFC</t>
  </si>
  <si>
    <t>tPFC-c318</t>
  </si>
  <si>
    <t>台</t>
  </si>
  <si>
    <t>tPFC</t>
  </si>
  <si>
    <t>tPFC-116</t>
  </si>
  <si>
    <t>tPFC-218</t>
  </si>
  <si>
    <t>tHFC-23</t>
  </si>
  <si>
    <t>tNF3</t>
  </si>
  <si>
    <t>tSF6</t>
  </si>
  <si>
    <t>tSF6/年</t>
  </si>
  <si>
    <t>活動の単位</t>
    <rPh sb="0" eb="2">
      <t>カツドウ</t>
    </rPh>
    <rPh sb="3" eb="5">
      <t>タンイ</t>
    </rPh>
    <phoneticPr fontId="4"/>
  </si>
  <si>
    <t>活動単位</t>
    <rPh sb="0" eb="4">
      <t>カツドウタンイ</t>
    </rPh>
    <phoneticPr fontId="4"/>
  </si>
  <si>
    <t>集計用；
モニタリングポイントの数：</t>
    <rPh sb="0" eb="3">
      <t>シュウケイヨウ</t>
    </rPh>
    <rPh sb="16" eb="17">
      <t>カズ</t>
    </rPh>
    <phoneticPr fontId="4"/>
  </si>
  <si>
    <t>坑内掘生産量×（排出される時期ごとに）単位生産量当たりの排出量</t>
  </si>
  <si>
    <t>露天掘生産量×（排出される時期ごとに）単位生産量当たりの排出量</t>
  </si>
  <si>
    <t>tCO2/m3</t>
  </si>
  <si>
    <t>（廃棄物の種類ごとに）焼却量×単位焼却量当たりの排出量</t>
  </si>
  <si>
    <t>(燃料種・炉種ごとに)燃料使用量×単位使用量当たりの発熱量×単位発熱量当たりの排出量</t>
  </si>
  <si>
    <t>コークス製造量×単位製造量当たりの排出量</t>
  </si>
  <si>
    <t>性状に関する試験が行われた坑井数×単位実施井数当たりの排出量</t>
  </si>
  <si>
    <t>原油（コンデンセートを除く）生産量×単位生産量当たりの排出量</t>
  </si>
  <si>
    <t>天然ガス輸送量×単位輸送量当たりの排出量</t>
  </si>
  <si>
    <t>都市ガス供給量×単位供給量当たりの排出量</t>
  </si>
  <si>
    <t>（製品の種類ごとに）製造量×単位製造量当たりの排出量</t>
  </si>
  <si>
    <t>（家畜のふん尿の管理方法ごとに）ふん尿中の有機物量×単位有機物量当たりの管理に伴う排出量</t>
  </si>
  <si>
    <t>（し尿処理方法ごとに）し尿及び浄化槽汚泥処理量×単位処理量当たりの排出量</t>
  </si>
  <si>
    <t>原油(コンデンセートを除く)生産量×単位生産量当たりの排出量</t>
  </si>
  <si>
    <t>tN2O/tN2O</t>
  </si>
  <si>
    <t>（作物種ごとに）耕地において使用された肥料に含まれる窒素量×単位窒素量当たりの排出量</t>
  </si>
  <si>
    <t>ウレタンフォーム製造時の使用量×単位使用量当たりの排出量</t>
  </si>
  <si>
    <t>製造時の使用量×単位使用量当たりの排出量</t>
  </si>
  <si>
    <t>機器点検時の残存量－回収・適正処理量</t>
  </si>
  <si>
    <t>参画企業　法人番号</t>
    <rPh sb="0" eb="4">
      <t>サンカクキギョウ</t>
    </rPh>
    <rPh sb="5" eb="9">
      <t>ホウジンバンゴウ</t>
    </rPh>
    <phoneticPr fontId="4"/>
  </si>
  <si>
    <t>参画企業　法人名</t>
    <rPh sb="0" eb="2">
      <t>サンカク</t>
    </rPh>
    <rPh sb="2" eb="4">
      <t>キギョウ</t>
    </rPh>
    <rPh sb="5" eb="7">
      <t>ホウジン</t>
    </rPh>
    <rPh sb="7" eb="8">
      <t>メイ</t>
    </rPh>
    <phoneticPr fontId="4"/>
  </si>
  <si>
    <t>階層１・2‐組織・法人単位でのエネルギー使用量等</t>
    <rPh sb="6" eb="8">
      <t>ソシキ</t>
    </rPh>
    <rPh sb="20" eb="23">
      <t>シヨウリョウ</t>
    </rPh>
    <rPh sb="23" eb="24">
      <t>ナド</t>
    </rPh>
    <phoneticPr fontId="4"/>
  </si>
  <si>
    <t>エネルギーの種類</t>
    <rPh sb="6" eb="8">
      <t>シュルイ</t>
    </rPh>
    <phoneticPr fontId="4"/>
  </si>
  <si>
    <t>数値</t>
    <rPh sb="0" eb="2">
      <t>スウチ</t>
    </rPh>
    <phoneticPr fontId="4"/>
  </si>
  <si>
    <t>CO2量</t>
    <rPh sb="3" eb="4">
      <t>リョウ</t>
    </rPh>
    <phoneticPr fontId="4"/>
  </si>
  <si>
    <t>直接排出</t>
    <rPh sb="0" eb="4">
      <t>チョクセツハイシュツ</t>
    </rPh>
    <phoneticPr fontId="4"/>
  </si>
  <si>
    <r>
      <rPr>
        <sz val="11"/>
        <color rgb="FFFF0000"/>
        <rFont val="游ゴシック"/>
        <family val="3"/>
        <charset val="128"/>
        <scheme val="minor"/>
      </rPr>
      <t>化石</t>
    </r>
    <r>
      <rPr>
        <sz val="11"/>
        <color theme="1"/>
        <rFont val="游ゴシック"/>
        <family val="2"/>
        <charset val="128"/>
        <scheme val="minor"/>
      </rPr>
      <t>燃料</t>
    </r>
    <rPh sb="0" eb="2">
      <t>カセキ</t>
    </rPh>
    <rPh sb="2" eb="4">
      <t>ネンリョウ</t>
    </rPh>
    <phoneticPr fontId="4"/>
  </si>
  <si>
    <t>原油（コンデンセートを除く。）</t>
    <rPh sb="0" eb="2">
      <t>ゲンユ</t>
    </rPh>
    <rPh sb="11" eb="12">
      <t>ノゾ</t>
    </rPh>
    <phoneticPr fontId="4"/>
  </si>
  <si>
    <t>原油のうちコンデンセート（NGL）</t>
    <rPh sb="0" eb="2">
      <t>ゲンユ</t>
    </rPh>
    <phoneticPr fontId="4"/>
  </si>
  <si>
    <t>揮発油</t>
    <rPh sb="0" eb="3">
      <t>キハツユ</t>
    </rPh>
    <phoneticPr fontId="4"/>
  </si>
  <si>
    <t xml:space="preserve">ジェット燃料油 </t>
    <phoneticPr fontId="4"/>
  </si>
  <si>
    <t>灯油</t>
    <rPh sb="0" eb="2">
      <t>トウユ</t>
    </rPh>
    <phoneticPr fontId="4"/>
  </si>
  <si>
    <t>A重油</t>
    <rPh sb="1" eb="3">
      <t>ジュウユ</t>
    </rPh>
    <phoneticPr fontId="4"/>
  </si>
  <si>
    <t>B・C重油</t>
    <rPh sb="3" eb="5">
      <t>ジュウユ</t>
    </rPh>
    <phoneticPr fontId="4"/>
  </si>
  <si>
    <t>石油アスファルト</t>
    <rPh sb="0" eb="2">
      <t>セキユ</t>
    </rPh>
    <phoneticPr fontId="4"/>
  </si>
  <si>
    <t>石油コークス</t>
    <rPh sb="0" eb="2">
      <t>セキユ</t>
    </rPh>
    <phoneticPr fontId="4"/>
  </si>
  <si>
    <t>石油ガス</t>
    <rPh sb="0" eb="2">
      <t>セキユ</t>
    </rPh>
    <phoneticPr fontId="4"/>
  </si>
  <si>
    <t>液化石油ガス
（LPG）</t>
    <rPh sb="0" eb="2">
      <t>エキカ</t>
    </rPh>
    <rPh sb="2" eb="4">
      <t>セキユ</t>
    </rPh>
    <phoneticPr fontId="4"/>
  </si>
  <si>
    <t>石油系炭化
水素ガス</t>
    <rPh sb="0" eb="3">
      <t>セキユケイ</t>
    </rPh>
    <rPh sb="3" eb="5">
      <t>タンカ</t>
    </rPh>
    <rPh sb="6" eb="8">
      <t>スイソ</t>
    </rPh>
    <phoneticPr fontId="4"/>
  </si>
  <si>
    <t>千m3</t>
    <rPh sb="0" eb="1">
      <t>セン</t>
    </rPh>
    <phoneticPr fontId="4"/>
  </si>
  <si>
    <t>可燃性
天然ガス</t>
    <rPh sb="0" eb="2">
      <t>カネン</t>
    </rPh>
    <rPh sb="2" eb="3">
      <t>セイ</t>
    </rPh>
    <rPh sb="4" eb="6">
      <t>テンネン</t>
    </rPh>
    <phoneticPr fontId="4"/>
  </si>
  <si>
    <t>液化天然ガス
（LNG）</t>
    <rPh sb="0" eb="2">
      <t>エキカ</t>
    </rPh>
    <rPh sb="2" eb="4">
      <t>テンネン</t>
    </rPh>
    <phoneticPr fontId="4"/>
  </si>
  <si>
    <t>t</t>
    <phoneticPr fontId="4"/>
  </si>
  <si>
    <t>その他可燃性
天然ガス</t>
    <rPh sb="2" eb="3">
      <t>ホカ</t>
    </rPh>
    <rPh sb="3" eb="6">
      <t>カネンセイ</t>
    </rPh>
    <rPh sb="7" eb="9">
      <t>テンネン</t>
    </rPh>
    <phoneticPr fontId="4"/>
  </si>
  <si>
    <t>石炭</t>
    <rPh sb="0" eb="2">
      <t>セキタン</t>
    </rPh>
    <phoneticPr fontId="4"/>
  </si>
  <si>
    <r>
      <rPr>
        <sz val="11"/>
        <color rgb="FFFF0000"/>
        <rFont val="游ゴシック"/>
        <family val="3"/>
        <charset val="128"/>
        <scheme val="minor"/>
      </rPr>
      <t>輸入</t>
    </r>
    <r>
      <rPr>
        <sz val="11"/>
        <color theme="1"/>
        <rFont val="游ゴシック"/>
        <family val="2"/>
        <charset val="128"/>
        <scheme val="minor"/>
      </rPr>
      <t>原料炭</t>
    </r>
    <rPh sb="0" eb="2">
      <t>ユニュウ</t>
    </rPh>
    <rPh sb="2" eb="4">
      <t>ゲンリョウ</t>
    </rPh>
    <rPh sb="4" eb="5">
      <t>スミ</t>
    </rPh>
    <phoneticPr fontId="4"/>
  </si>
  <si>
    <t>コークス用原料炭</t>
    <rPh sb="4" eb="5">
      <t>ヨウ</t>
    </rPh>
    <rPh sb="5" eb="7">
      <t>ゲンリョウ</t>
    </rPh>
    <rPh sb="7" eb="8">
      <t>スミ</t>
    </rPh>
    <phoneticPr fontId="4"/>
  </si>
  <si>
    <t>吹込用原料炭</t>
    <rPh sb="0" eb="2">
      <t>フキコ</t>
    </rPh>
    <rPh sb="2" eb="3">
      <t>ヨウ</t>
    </rPh>
    <rPh sb="3" eb="5">
      <t>ゲンリョウ</t>
    </rPh>
    <rPh sb="5" eb="6">
      <t>スミ</t>
    </rPh>
    <phoneticPr fontId="4"/>
  </si>
  <si>
    <r>
      <rPr>
        <sz val="11"/>
        <color rgb="FFFF0000"/>
        <rFont val="游ゴシック"/>
        <family val="3"/>
        <charset val="128"/>
        <scheme val="minor"/>
      </rPr>
      <t>輸入</t>
    </r>
    <r>
      <rPr>
        <sz val="11"/>
        <color theme="1"/>
        <rFont val="游ゴシック"/>
        <family val="2"/>
        <charset val="128"/>
        <scheme val="minor"/>
      </rPr>
      <t>一般炭</t>
    </r>
    <rPh sb="0" eb="2">
      <t>ユニュウ</t>
    </rPh>
    <rPh sb="2" eb="4">
      <t>イッパン</t>
    </rPh>
    <rPh sb="4" eb="5">
      <t>スミ</t>
    </rPh>
    <phoneticPr fontId="4"/>
  </si>
  <si>
    <r>
      <rPr>
        <sz val="11"/>
        <color rgb="FFFF0000"/>
        <rFont val="游ゴシック"/>
        <family val="3"/>
        <charset val="128"/>
        <scheme val="minor"/>
      </rPr>
      <t>国産</t>
    </r>
    <r>
      <rPr>
        <sz val="11"/>
        <color theme="1"/>
        <rFont val="游ゴシック"/>
        <family val="2"/>
        <charset val="128"/>
        <scheme val="minor"/>
      </rPr>
      <t>一般炭</t>
    </r>
    <rPh sb="0" eb="2">
      <t>コクサン</t>
    </rPh>
    <rPh sb="2" eb="4">
      <t>イッパン</t>
    </rPh>
    <rPh sb="4" eb="5">
      <t>スミ</t>
    </rPh>
    <phoneticPr fontId="4"/>
  </si>
  <si>
    <r>
      <rPr>
        <sz val="11"/>
        <color rgb="FFFF0000"/>
        <rFont val="游ゴシック"/>
        <family val="3"/>
        <charset val="128"/>
        <scheme val="minor"/>
      </rPr>
      <t>輸入</t>
    </r>
    <r>
      <rPr>
        <sz val="11"/>
        <color theme="1"/>
        <rFont val="游ゴシック"/>
        <family val="2"/>
        <charset val="128"/>
        <scheme val="minor"/>
      </rPr>
      <t>無煙炭</t>
    </r>
    <rPh sb="2" eb="5">
      <t>ムエンタン</t>
    </rPh>
    <phoneticPr fontId="4"/>
  </si>
  <si>
    <t>石炭コークス</t>
    <rPh sb="0" eb="2">
      <t>セキタン</t>
    </rPh>
    <phoneticPr fontId="4"/>
  </si>
  <si>
    <t>コークス炉ガス</t>
    <rPh sb="4" eb="5">
      <t>ロ</t>
    </rPh>
    <phoneticPr fontId="4"/>
  </si>
  <si>
    <t>高炉ガス</t>
    <rPh sb="0" eb="2">
      <t>コウロ</t>
    </rPh>
    <phoneticPr fontId="4"/>
  </si>
  <si>
    <t>発電用高炉ガス</t>
    <phoneticPr fontId="4"/>
  </si>
  <si>
    <t>転炉ガス</t>
    <rPh sb="0" eb="2">
      <t>テンロ</t>
    </rPh>
    <phoneticPr fontId="4"/>
  </si>
  <si>
    <t>その他の燃料</t>
    <rPh sb="2" eb="3">
      <t>ホカ</t>
    </rPh>
    <rPh sb="4" eb="6">
      <t>ネンリョウ</t>
    </rPh>
    <phoneticPr fontId="4"/>
  </si>
  <si>
    <t>都市ガス</t>
    <rPh sb="0" eb="2">
      <t>トシ</t>
    </rPh>
    <phoneticPr fontId="4"/>
  </si>
  <si>
    <t>（　）</t>
    <phoneticPr fontId="4"/>
  </si>
  <si>
    <t>小計</t>
    <rPh sb="0" eb="2">
      <t>ショウケイ</t>
    </rPh>
    <phoneticPr fontId="4"/>
  </si>
  <si>
    <t>黒液</t>
    <phoneticPr fontId="4"/>
  </si>
  <si>
    <t>木質廃材</t>
    <phoneticPr fontId="4"/>
  </si>
  <si>
    <t>バイオエタノール</t>
    <phoneticPr fontId="4"/>
  </si>
  <si>
    <t>バイオディーゼル</t>
    <phoneticPr fontId="4"/>
  </si>
  <si>
    <t>バイオガス</t>
    <phoneticPr fontId="4"/>
  </si>
  <si>
    <t>千ｍ３</t>
    <phoneticPr fontId="4"/>
  </si>
  <si>
    <t>その他バイオマス</t>
    <phoneticPr fontId="4"/>
  </si>
  <si>
    <t>RDF</t>
    <phoneticPr fontId="4"/>
  </si>
  <si>
    <t>RPF</t>
    <phoneticPr fontId="4"/>
  </si>
  <si>
    <t>廃タイヤ</t>
    <phoneticPr fontId="4"/>
  </si>
  <si>
    <t>廃プラスチック</t>
    <phoneticPr fontId="4"/>
  </si>
  <si>
    <t>廃油</t>
    <phoneticPr fontId="4"/>
  </si>
  <si>
    <t>廃棄物ガス</t>
    <phoneticPr fontId="4"/>
  </si>
  <si>
    <t>混合廃材</t>
    <phoneticPr fontId="4"/>
  </si>
  <si>
    <t>水素</t>
    <phoneticPr fontId="4"/>
  </si>
  <si>
    <t>アンモニア</t>
    <phoneticPr fontId="4"/>
  </si>
  <si>
    <t>その他の活動</t>
    <rPh sb="2" eb="3">
      <t>ホカ</t>
    </rPh>
    <rPh sb="4" eb="6">
      <t>カツドウ</t>
    </rPh>
    <phoneticPr fontId="4"/>
  </si>
  <si>
    <t>その他ガス</t>
    <rPh sb="2" eb="3">
      <t>ホカ</t>
    </rPh>
    <phoneticPr fontId="4"/>
  </si>
  <si>
    <t>CO2（非エネ）</t>
    <phoneticPr fontId="4"/>
  </si>
  <si>
    <t>CH4</t>
    <phoneticPr fontId="4"/>
  </si>
  <si>
    <t>N2O</t>
    <phoneticPr fontId="4"/>
  </si>
  <si>
    <t>HFCs</t>
    <phoneticPr fontId="4"/>
  </si>
  <si>
    <t>tCO2e</t>
  </si>
  <si>
    <t>PFCs</t>
    <phoneticPr fontId="4"/>
  </si>
  <si>
    <t>SF6</t>
    <phoneticPr fontId="4"/>
  </si>
  <si>
    <t>NF3</t>
    <phoneticPr fontId="4"/>
  </si>
  <si>
    <t>直接排出合計</t>
    <rPh sb="0" eb="6">
      <t>チョクセツハイシュツゴウケイ</t>
    </rPh>
    <phoneticPr fontId="4"/>
  </si>
  <si>
    <t>間接排出</t>
    <rPh sb="0" eb="4">
      <t>カンセツハイシュツ</t>
    </rPh>
    <phoneticPr fontId="4"/>
  </si>
  <si>
    <t>他者から購入した熱</t>
    <phoneticPr fontId="4"/>
  </si>
  <si>
    <t>産業用蒸気</t>
    <rPh sb="0" eb="5">
      <t>サンギョウヨウジョウキ</t>
    </rPh>
    <phoneticPr fontId="4"/>
  </si>
  <si>
    <t>うち非化石</t>
    <rPh sb="2" eb="5">
      <t>ヒカセキ</t>
    </rPh>
    <phoneticPr fontId="4"/>
  </si>
  <si>
    <t>産業用以外の蒸気</t>
    <rPh sb="0" eb="5">
      <t>サンギョウヨウイガイ</t>
    </rPh>
    <rPh sb="6" eb="8">
      <t>ジョウキ</t>
    </rPh>
    <phoneticPr fontId="4"/>
  </si>
  <si>
    <t>温水</t>
    <rPh sb="0" eb="2">
      <t>オンスイ</t>
    </rPh>
    <phoneticPr fontId="4"/>
  </si>
  <si>
    <t>冷水</t>
    <rPh sb="0" eb="2">
      <t>レイスイ</t>
    </rPh>
    <phoneticPr fontId="4"/>
  </si>
  <si>
    <t>その他使用した熱</t>
    <phoneticPr fontId="4"/>
  </si>
  <si>
    <t>地熱</t>
    <phoneticPr fontId="4"/>
  </si>
  <si>
    <t>温泉熱</t>
    <phoneticPr fontId="4"/>
  </si>
  <si>
    <t>太陽熱</t>
    <phoneticPr fontId="4"/>
  </si>
  <si>
    <t>雪氷熱</t>
    <phoneticPr fontId="4"/>
  </si>
  <si>
    <t>千KWh</t>
    <rPh sb="0" eb="1">
      <t>セン</t>
    </rPh>
    <phoneticPr fontId="4"/>
  </si>
  <si>
    <t>千KWh</t>
    <phoneticPr fontId="4"/>
  </si>
  <si>
    <t>二酸化炭素換算排出量（tCO2e)</t>
    <rPh sb="0" eb="5">
      <t>ニサンカタンソ</t>
    </rPh>
    <rPh sb="5" eb="7">
      <t>カンサン</t>
    </rPh>
    <rPh sb="7" eb="10">
      <t>ハイシュツリョウ</t>
    </rPh>
    <phoneticPr fontId="4"/>
  </si>
  <si>
    <t>階層3‐工場・事業場単位での燃料使用量等</t>
    <rPh sb="4" eb="6">
      <t>コウジョウ</t>
    </rPh>
    <rPh sb="7" eb="10">
      <t>ジギョウジョウ</t>
    </rPh>
    <rPh sb="14" eb="16">
      <t>ネンリョウ</t>
    </rPh>
    <rPh sb="16" eb="19">
      <t>シヨウリョウ</t>
    </rPh>
    <rPh sb="19" eb="20">
      <t>トウ</t>
    </rPh>
    <phoneticPr fontId="4"/>
  </si>
  <si>
    <t>電気事業者</t>
    <phoneticPr fontId="4"/>
  </si>
  <si>
    <t>電気事業者からの買電</t>
    <phoneticPr fontId="4"/>
  </si>
  <si>
    <t>上記以外の買電</t>
  </si>
  <si>
    <t>オフサイト型PPA（FIT/FIP認定）</t>
    <phoneticPr fontId="4"/>
  </si>
  <si>
    <t>オフサイト型PPA（FIT/FIP非認定）</t>
    <phoneticPr fontId="4"/>
  </si>
  <si>
    <t>自己託送 (非燃料由来の非化石電気)</t>
    <phoneticPr fontId="4"/>
  </si>
  <si>
    <t>上記以外の自己託送</t>
    <phoneticPr fontId="4"/>
  </si>
  <si>
    <t>うち非化石</t>
    <phoneticPr fontId="4"/>
  </si>
  <si>
    <t>重み付け非化石</t>
    <phoneticPr fontId="4"/>
  </si>
  <si>
    <t>自家発電</t>
    <rPh sb="0" eb="4">
      <t>ジカハツデン</t>
    </rPh>
    <phoneticPr fontId="4"/>
  </si>
  <si>
    <t>太陽光</t>
    <rPh sb="0" eb="3">
      <t>タイヨウコウ</t>
    </rPh>
    <phoneticPr fontId="4"/>
  </si>
  <si>
    <t>風力</t>
    <rPh sb="0" eb="2">
      <t>フウリョク</t>
    </rPh>
    <phoneticPr fontId="4"/>
  </si>
  <si>
    <t>水力</t>
    <rPh sb="0" eb="2">
      <t>スイリョク</t>
    </rPh>
    <phoneticPr fontId="4"/>
  </si>
  <si>
    <t>kW</t>
    <phoneticPr fontId="4"/>
  </si>
  <si>
    <t>その他
（非燃料由来の非化石）</t>
    <phoneticPr fontId="4"/>
  </si>
  <si>
    <t>その他
（燃料）</t>
    <phoneticPr fontId="4"/>
  </si>
  <si>
    <t>化石</t>
    <rPh sb="0" eb="2">
      <t>カセキ</t>
    </rPh>
    <phoneticPr fontId="4"/>
  </si>
  <si>
    <t>非化石</t>
    <rPh sb="0" eb="3">
      <t>ヒカセキ</t>
    </rPh>
    <phoneticPr fontId="4"/>
  </si>
  <si>
    <t>その他
（熱）</t>
    <rPh sb="5" eb="6">
      <t>ネツ</t>
    </rPh>
    <phoneticPr fontId="4"/>
  </si>
  <si>
    <t>%</t>
    <phoneticPr fontId="4"/>
  </si>
  <si>
    <t>原油換算</t>
    <rPh sb="0" eb="4">
      <t>ゲンユカンサン</t>
    </rPh>
    <phoneticPr fontId="4"/>
  </si>
  <si>
    <t>前年度原油換算</t>
    <rPh sb="0" eb="3">
      <t>ゼンネンド</t>
    </rPh>
    <rPh sb="3" eb="7">
      <t>ゲンユカンサン</t>
    </rPh>
    <phoneticPr fontId="4"/>
  </si>
  <si>
    <t>対前年度比</t>
    <rPh sb="0" eb="5">
      <t>タイゼンネンドヒ</t>
    </rPh>
    <phoneticPr fontId="4"/>
  </si>
  <si>
    <t>非化石燃料</t>
    <rPh sb="0" eb="5">
      <t>ヒカセキネンリョウ</t>
    </rPh>
    <phoneticPr fontId="4"/>
  </si>
  <si>
    <t>kWh</t>
    <phoneticPr fontId="4"/>
  </si>
  <si>
    <t>移転／無効化</t>
    <rPh sb="0" eb="2">
      <t>イテン</t>
    </rPh>
    <rPh sb="3" eb="6">
      <t>ムコウカ</t>
    </rPh>
    <phoneticPr fontId="4"/>
  </si>
  <si>
    <t>原油（コンデンセトを除く）（パイプライン）</t>
  </si>
  <si>
    <t>原油（コンデンセトを除く）（タンクロリ、タンク貨車）</t>
  </si>
  <si>
    <t>コンデンセト</t>
  </si>
  <si>
    <t>ソダ灰（国内産）</t>
  </si>
  <si>
    <t>ソダ灰(輸入）</t>
  </si>
  <si>
    <t>ソダ灰（輸入）</t>
  </si>
  <si>
    <t>石油コクス</t>
  </si>
  <si>
    <t>カボンブラック</t>
  </si>
  <si>
    <t>グリス</t>
  </si>
  <si>
    <t>ボイラ(固体化石燃料、RDF、RPF、廃タイヤ、廃プラスチック)</t>
  </si>
  <si>
    <t>ボイラ(原油、B・C重油)</t>
  </si>
  <si>
    <t>ボイラ(原油及びB・C重油除く液体化石燃料、廃油、油化された廃プラスチック)</t>
  </si>
  <si>
    <t>ボイラ(気体化石燃料)</t>
  </si>
  <si>
    <t>ボイラ(発電施設)(木材・廃材)</t>
  </si>
  <si>
    <t>ボイラ(熱利用施設)(木材・廃材)</t>
  </si>
  <si>
    <t>ボイラ(木質廃材)</t>
  </si>
  <si>
    <t>ボイラ(黒液直接利用)</t>
  </si>
  <si>
    <t>ボイラ(バイオガス)</t>
  </si>
  <si>
    <t>ボイラ(その他バイオマス燃料)</t>
  </si>
  <si>
    <t>ガスタビン(航空機又は船舶に用いられるものを除く)(液体化石燃料、気体化石燃料)</t>
  </si>
  <si>
    <t>ディゼル機関(自動車、鉄道車両又は船舶に用いられるものを除く)(液体化石燃料、気体化石燃料)</t>
  </si>
  <si>
    <t>業務用のこんろ、湯沸器、ストブその他の事業者が事業活動の用に供する機械器具(固体化石燃料)</t>
  </si>
  <si>
    <t>業務用のこんろ、湯沸器、ストブその他の事業者が事業活動の用に供する機械器具(液体化石燃料)</t>
  </si>
  <si>
    <t>業務用のこんろ、湯沸器、ストブその他の事業者が事業活動の用に供する機械器具(気体化石燃料)</t>
  </si>
  <si>
    <t>業務用のこんろ、湯沸器、ストブその他の事業者が事業活動の用に供する機械器具(バイオマス燃料)</t>
  </si>
  <si>
    <t>原油(タンクロリ、タンク貨車)</t>
  </si>
  <si>
    <t>ブロイラ(堆積発酵)</t>
  </si>
  <si>
    <t>ブロイラ(貯留)</t>
  </si>
  <si>
    <t>ブロイラ(ふんのメタン発酵)</t>
  </si>
  <si>
    <t>ブロイラ(産業廃棄物処理)</t>
  </si>
  <si>
    <t>常圧流動床ボイラ(固体化石燃料、廃プラスチック)</t>
  </si>
  <si>
    <t>加圧流動床ボイラ(一般炭)</t>
  </si>
  <si>
    <t>加圧流動床ボイラ(一般炭を除く固体化石燃料)</t>
  </si>
  <si>
    <t>流動床以外のボイラ(固体化石燃料、RDF、RPF、廃タイヤ、木質廃材)</t>
  </si>
  <si>
    <t>ボイラ(原油及びB・C重油を除く液体化石燃料、廃油、油化された廃プラスチック)</t>
  </si>
  <si>
    <t>鉄鋼用又は非鉄金属用溶鉱炉、転炉、平炉(コクス炉ガス、高炉ガス)</t>
  </si>
  <si>
    <t>石油加熱炉、ガス加熱炉(その他重質石油製品、オイルコクス)</t>
  </si>
  <si>
    <t>石油加熱炉、ガス加熱炉(その他重質石油製品及びオイルコクスを除く固体化石燃料)</t>
  </si>
  <si>
    <t>コクス炉(液化石油ガス及び輸入天然ガスを除く気体化石燃料)</t>
  </si>
  <si>
    <t>ブロイラ(メタン発酵)</t>
  </si>
  <si>
    <t>ピマン</t>
  </si>
  <si>
    <t>セルリ</t>
  </si>
  <si>
    <t>カリフラワ</t>
  </si>
  <si>
    <t>ブロッコリ</t>
  </si>
  <si>
    <t>下水汚泥の多段吹込燃焼式流動床炉、二段燃焼式循環流動床炉又はストカ炉での焼却</t>
  </si>
  <si>
    <t>家庭用エアコンディショナ</t>
  </si>
  <si>
    <t>自動車用エアコンディショナ</t>
  </si>
  <si>
    <t>ポリエチレンフォム</t>
  </si>
  <si>
    <t>ウレタンフォム</t>
  </si>
  <si>
    <t>半導体(NF3使用時,PFC-14の副生(リモトプラズマ方式))</t>
  </si>
  <si>
    <t>半導体(NF3使用時,PFC-14の副生(リモトプラズマ方式以外))</t>
  </si>
  <si>
    <t>半導体(リモトプラズマ)</t>
  </si>
  <si>
    <t>半導体(リモトプラズマ以外)</t>
  </si>
  <si>
    <t>液晶デバイス(リモトプラズマ)</t>
  </si>
  <si>
    <t>液晶デバイス(リモトプラズマ以外)</t>
  </si>
  <si>
    <t>該当する燃料①</t>
    <rPh sb="0" eb="2">
      <t>ガイトウ</t>
    </rPh>
    <rPh sb="4" eb="6">
      <t>ネンリョウ</t>
    </rPh>
    <phoneticPr fontId="4"/>
  </si>
  <si>
    <t>該当する燃料②</t>
    <rPh sb="0" eb="2">
      <t>ガイトウ</t>
    </rPh>
    <rPh sb="4" eb="6">
      <t>ネンリョウ</t>
    </rPh>
    <phoneticPr fontId="4"/>
  </si>
  <si>
    <t>集計</t>
    <rPh sb="0" eb="2">
      <t>シュウケイ</t>
    </rPh>
    <phoneticPr fontId="4"/>
  </si>
  <si>
    <r>
      <t>（Sheet 3）</t>
    </r>
    <r>
      <rPr>
        <b/>
        <sz val="11"/>
        <color theme="1"/>
        <rFont val="游ゴシック"/>
        <family val="3"/>
        <charset val="128"/>
        <scheme val="minor"/>
      </rPr>
      <t>工場・事業場単位での排出量等</t>
    </r>
    <rPh sb="9" eb="11">
      <t>コウジョウ</t>
    </rPh>
    <rPh sb="12" eb="15">
      <t>ジギョウジョウ</t>
    </rPh>
    <rPh sb="19" eb="21">
      <t>ハイシュツ</t>
    </rPh>
    <rPh sb="21" eb="22">
      <t>リョウ</t>
    </rPh>
    <rPh sb="22" eb="23">
      <t>トウ</t>
    </rPh>
    <phoneticPr fontId="4"/>
  </si>
  <si>
    <r>
      <t>（Sheet 5）</t>
    </r>
    <r>
      <rPr>
        <b/>
        <sz val="11"/>
        <color theme="1"/>
        <rFont val="游ゴシック"/>
        <family val="3"/>
        <charset val="128"/>
        <scheme val="minor"/>
      </rPr>
      <t>階層2‐法人単位での排出量等</t>
    </r>
    <rPh sb="13" eb="15">
      <t>ホウジン</t>
    </rPh>
    <rPh sb="15" eb="17">
      <t>タンイ</t>
    </rPh>
    <rPh sb="19" eb="22">
      <t>ハイシュツリョウ</t>
    </rPh>
    <rPh sb="22" eb="23">
      <t>ナド</t>
    </rPh>
    <phoneticPr fontId="4"/>
  </si>
  <si>
    <r>
      <t>（Sheet 6）</t>
    </r>
    <r>
      <rPr>
        <b/>
        <sz val="11"/>
        <color theme="1"/>
        <rFont val="游ゴシック"/>
        <family val="3"/>
        <charset val="128"/>
        <scheme val="minor"/>
      </rPr>
      <t>階層3‐工場・事業場単位での排出量等</t>
    </r>
    <rPh sb="13" eb="15">
      <t>コウジョウ</t>
    </rPh>
    <rPh sb="16" eb="19">
      <t>ジギョウジョウ</t>
    </rPh>
    <rPh sb="23" eb="25">
      <t>ハイシュツ</t>
    </rPh>
    <rPh sb="25" eb="26">
      <t>リョウ</t>
    </rPh>
    <rPh sb="26" eb="27">
      <t>トウ</t>
    </rPh>
    <phoneticPr fontId="4"/>
  </si>
  <si>
    <t>モニタリングポイントリスト:</t>
    <phoneticPr fontId="4"/>
  </si>
  <si>
    <t>（ドロップダウン用）</t>
    <rPh sb="8" eb="9">
      <t>ヨウ</t>
    </rPh>
    <phoneticPr fontId="4"/>
  </si>
  <si>
    <t>コード</t>
  </si>
  <si>
    <t>J-VER</t>
    <phoneticPr fontId="4"/>
  </si>
  <si>
    <t>SA参照選択肢</t>
    <rPh sb="2" eb="7">
      <t>サンショウセンタクシ</t>
    </rPh>
    <phoneticPr fontId="4"/>
  </si>
  <si>
    <t>S7参照選択肢</t>
    <rPh sb="2" eb="7">
      <t>サンショウセンタクシ</t>
    </rPh>
    <phoneticPr fontId="4"/>
  </si>
  <si>
    <t>〇</t>
    <phoneticPr fontId="4"/>
  </si>
  <si>
    <t>非化石証書　換算係数</t>
    <rPh sb="0" eb="1">
      <t>ヒ</t>
    </rPh>
    <rPh sb="1" eb="3">
      <t>カセキ</t>
    </rPh>
    <rPh sb="3" eb="5">
      <t>ショウショ</t>
    </rPh>
    <rPh sb="6" eb="8">
      <t>カンサン</t>
    </rPh>
    <rPh sb="8" eb="10">
      <t>ケイスウ</t>
    </rPh>
    <phoneticPr fontId="4"/>
  </si>
  <si>
    <t>国内クレジット</t>
  </si>
  <si>
    <t>直接排出
（参考）</t>
    <rPh sb="0" eb="4">
      <t>チョクセツハイシュツ</t>
    </rPh>
    <rPh sb="6" eb="8">
      <t>サンコウ</t>
    </rPh>
    <phoneticPr fontId="4"/>
  </si>
  <si>
    <t>使用量</t>
  </si>
  <si>
    <t>CO2量</t>
  </si>
  <si>
    <r>
      <t>（Sheet 7）</t>
    </r>
    <r>
      <rPr>
        <b/>
        <sz val="11"/>
        <color theme="1"/>
        <rFont val="游ゴシック"/>
        <family val="3"/>
        <charset val="128"/>
        <scheme val="minor"/>
      </rPr>
      <t>階層4‐排出源リスト</t>
    </r>
    <rPh sb="9" eb="11">
      <t>カイソウ</t>
    </rPh>
    <rPh sb="13" eb="16">
      <t>ハイシュツゲン</t>
    </rPh>
    <phoneticPr fontId="4"/>
  </si>
  <si>
    <r>
      <t>（Sheet 8）</t>
    </r>
    <r>
      <rPr>
        <b/>
        <sz val="11"/>
        <color theme="1"/>
        <rFont val="游ゴシック"/>
        <family val="3"/>
        <charset val="128"/>
        <scheme val="minor"/>
      </rPr>
      <t>階層4‐排出源単位での燃料使用量等</t>
    </r>
    <rPh sb="9" eb="11">
      <t>カイソウ</t>
    </rPh>
    <rPh sb="13" eb="16">
      <t>ハイシュツゲン</t>
    </rPh>
    <rPh sb="16" eb="18">
      <t>タンイ</t>
    </rPh>
    <phoneticPr fontId="4"/>
  </si>
  <si>
    <t>クレジットの種類</t>
    <rPh sb="6" eb="8">
      <t>シュルイ</t>
    </rPh>
    <phoneticPr fontId="4"/>
  </si>
  <si>
    <t>移転・無効化</t>
    <rPh sb="0" eb="2">
      <t>イテン</t>
    </rPh>
    <rPh sb="3" eb="6">
      <t>ムコウカ</t>
    </rPh>
    <phoneticPr fontId="4"/>
  </si>
  <si>
    <t>移転</t>
    <rPh sb="0" eb="2">
      <t>イテン</t>
    </rPh>
    <phoneticPr fontId="4"/>
  </si>
  <si>
    <t>無効化</t>
    <rPh sb="0" eb="3">
      <t>ムコウカ</t>
    </rPh>
    <phoneticPr fontId="4"/>
  </si>
  <si>
    <t>　無効化量</t>
    <rPh sb="1" eb="5">
      <t>ムコウカリョウ</t>
    </rPh>
    <phoneticPr fontId="4"/>
  </si>
  <si>
    <t>（tCO2e)</t>
    <phoneticPr fontId="4"/>
  </si>
  <si>
    <t>全国平均係数</t>
    <rPh sb="0" eb="6">
      <t>ゼンコクヘイキンケイスウ</t>
    </rPh>
    <phoneticPr fontId="4"/>
  </si>
  <si>
    <t>補正率</t>
    <rPh sb="0" eb="3">
      <t>ホセイリツ</t>
    </rPh>
    <phoneticPr fontId="4"/>
  </si>
  <si>
    <t>換算用</t>
    <rPh sb="0" eb="3">
      <t>カンサンヨウ</t>
    </rPh>
    <phoneticPr fontId="4"/>
  </si>
  <si>
    <t>FCCコーク</t>
    <phoneticPr fontId="4"/>
  </si>
  <si>
    <t>区分（小分類）</t>
    <rPh sb="0" eb="2">
      <t>クブン</t>
    </rPh>
    <rPh sb="3" eb="6">
      <t>ショウブンルイ</t>
    </rPh>
    <phoneticPr fontId="4"/>
  </si>
  <si>
    <t>間接排出</t>
  </si>
  <si>
    <t>電気事業者からの買電</t>
  </si>
  <si>
    <t>電気</t>
    <phoneticPr fontId="4"/>
  </si>
  <si>
    <t>S8参照選択肢</t>
    <rPh sb="2" eb="7">
      <t>サンショウセンタクシ</t>
    </rPh>
    <phoneticPr fontId="4"/>
  </si>
  <si>
    <t>事業者全体平均係数活用</t>
    <rPh sb="5" eb="7">
      <t>ヘイキン</t>
    </rPh>
    <rPh sb="7" eb="9">
      <t>ケイスウ</t>
    </rPh>
    <rPh sb="9" eb="11">
      <t>カツヨウ</t>
    </rPh>
    <phoneticPr fontId="4"/>
  </si>
  <si>
    <t>供給者名</t>
    <rPh sb="0" eb="4">
      <t>キョウキュウシャメイ</t>
    </rPh>
    <phoneticPr fontId="4"/>
  </si>
  <si>
    <t>鉄道用シリコン整流器の廃棄</t>
    <phoneticPr fontId="4"/>
  </si>
  <si>
    <t>その他</t>
    <rPh sb="2" eb="3">
      <t>ホカ</t>
    </rPh>
    <phoneticPr fontId="4"/>
  </si>
  <si>
    <t>ガス事業者A</t>
    <rPh sb="2" eb="5">
      <t>ジギョウシャ</t>
    </rPh>
    <phoneticPr fontId="4"/>
  </si>
  <si>
    <t>ガス事業者B</t>
    <rPh sb="2" eb="5">
      <t>ジギョウシャ</t>
    </rPh>
    <phoneticPr fontId="4"/>
  </si>
  <si>
    <t>ガス事業者C</t>
    <rPh sb="2" eb="5">
      <t>ジギョウシャ</t>
    </rPh>
    <phoneticPr fontId="4"/>
  </si>
  <si>
    <t>ガス事業者D</t>
    <rPh sb="2" eb="5">
      <t>ジギョウシャ</t>
    </rPh>
    <phoneticPr fontId="4"/>
  </si>
  <si>
    <t>ガス事業者E</t>
    <rPh sb="2" eb="5">
      <t>ジギョウシャ</t>
    </rPh>
    <phoneticPr fontId="4"/>
  </si>
  <si>
    <t>調整後排出係数</t>
    <rPh sb="0" eb="3">
      <t>チョウセイゴ</t>
    </rPh>
    <rPh sb="3" eb="7">
      <t>ハイシュツケイスウ</t>
    </rPh>
    <phoneticPr fontId="4"/>
  </si>
  <si>
    <t>tCO2</t>
    <phoneticPr fontId="4"/>
  </si>
  <si>
    <t>tHFC</t>
    <phoneticPr fontId="4"/>
  </si>
  <si>
    <t>tPFC</t>
    <phoneticPr fontId="4"/>
  </si>
  <si>
    <t>tSF6</t>
    <phoneticPr fontId="4"/>
  </si>
  <si>
    <t>黄色字：元ソースより修正</t>
    <rPh sb="0" eb="3">
      <t>キイロジ</t>
    </rPh>
    <rPh sb="4" eb="5">
      <t>モト</t>
    </rPh>
    <rPh sb="10" eb="12">
      <t>シュウセイ</t>
    </rPh>
    <phoneticPr fontId="4"/>
  </si>
  <si>
    <t>-</t>
    <phoneticPr fontId="4"/>
  </si>
  <si>
    <t>電力・熱メニュー</t>
    <rPh sb="0" eb="2">
      <t>デンリョク</t>
    </rPh>
    <rPh sb="3" eb="4">
      <t>ネツ</t>
    </rPh>
    <phoneticPr fontId="4"/>
  </si>
  <si>
    <t>単位</t>
    <rPh sb="0" eb="2">
      <t>タンイ</t>
    </rPh>
    <phoneticPr fontId="4"/>
  </si>
  <si>
    <t>パターンA</t>
    <phoneticPr fontId="4"/>
  </si>
  <si>
    <t>パターンB</t>
    <phoneticPr fontId="4"/>
  </si>
  <si>
    <t>計器のTIER</t>
    <rPh sb="0" eb="2">
      <t>ケイキ</t>
    </rPh>
    <phoneticPr fontId="4"/>
  </si>
  <si>
    <t>他人から供給された電気の使用</t>
    <phoneticPr fontId="4"/>
  </si>
  <si>
    <t>他人から供給された熱の使用</t>
    <phoneticPr fontId="4"/>
  </si>
  <si>
    <t>回収量</t>
    <rPh sb="0" eb="3">
      <t>カイシュウリョウ</t>
    </rPh>
    <phoneticPr fontId="4"/>
  </si>
  <si>
    <t>回収方法に関するエビデンス</t>
    <rPh sb="0" eb="2">
      <t>カイシュウ</t>
    </rPh>
    <rPh sb="2" eb="4">
      <t>ホウホウ</t>
    </rPh>
    <rPh sb="5" eb="6">
      <t>カン</t>
    </rPh>
    <phoneticPr fontId="4"/>
  </si>
  <si>
    <t>tCO2e</t>
    <phoneticPr fontId="4"/>
  </si>
  <si>
    <t>記載不要</t>
    <rPh sb="0" eb="4">
      <t>キサイフヨウ</t>
    </rPh>
    <phoneticPr fontId="4"/>
  </si>
  <si>
    <t>温室効果ガス種（排出されるGHGの種類）</t>
    <rPh sb="0" eb="2">
      <t>オンシツ</t>
    </rPh>
    <rPh sb="2" eb="4">
      <t>コウカ</t>
    </rPh>
    <rPh sb="6" eb="7">
      <t>シュ</t>
    </rPh>
    <rPh sb="8" eb="10">
      <t>ハイシュツ</t>
    </rPh>
    <rPh sb="17" eb="19">
      <t>シュルイ</t>
    </rPh>
    <phoneticPr fontId="4"/>
  </si>
  <si>
    <t>温室効果ガス種</t>
    <phoneticPr fontId="4"/>
  </si>
  <si>
    <t>活動量（値）</t>
    <rPh sb="0" eb="3">
      <t>カツドウリョウ</t>
    </rPh>
    <rPh sb="4" eb="5">
      <t>アタイ</t>
    </rPh>
    <phoneticPr fontId="4"/>
  </si>
  <si>
    <t>活動種</t>
    <phoneticPr fontId="4"/>
  </si>
  <si>
    <t>間接排出における情報</t>
    <rPh sb="0" eb="4">
      <t>カンセツハイシュツ</t>
    </rPh>
    <rPh sb="8" eb="10">
      <t>ジョウホウ</t>
    </rPh>
    <phoneticPr fontId="4"/>
  </si>
  <si>
    <r>
      <t>（Sheet 4）</t>
    </r>
    <r>
      <rPr>
        <b/>
        <sz val="11"/>
        <color theme="1"/>
        <rFont val="游ゴシック"/>
        <family val="3"/>
        <charset val="128"/>
        <scheme val="minor"/>
      </rPr>
      <t>組織境界毎の排出量取込比率</t>
    </r>
    <rPh sb="0" eb="22">
      <t>_x0000__x0000__x0000__x000E_耀_x000E_組織境界毎の
排出量取込比率_x0001_f_x0008_5_x0007__x0019__x0019_ソシキキョウカイゴトハイシュツリョウトリコミヒリツ_x0000__x0000__x0002__x0003__x0002__x0002__x0008__x0004__x0001_
_x0007__x0002__x000F_	_x0001__x0012_
_x0002__x0016__x000C__x0002__x0001__x0000__x0000__x0000__x001A_老_x001A_排出量（tCO2e)
*組織境界排出量取込比率反映後_x000B_$_x0001__x0008_5	$$ハイシュツリョウソシキキョウカイハイシュツリョウトリコミヒリツハンエイゴ_x0000__x0000__x0003__x0008__x000C__x0002__x000B__x000E__x0002__x0010__x0010__x0002__x0015__x0012__x0001__x0018__x0013__x0002__x001C__x0015__x0002__x001F__x0017__x0002_#_x0019__x0001__x0001__x0000__x0000__x0000__x001A_老_x001A_排出量（tCO2e)
*組織境界排出量取込比率反映後_x000B_$_x0001__x0008_5	%%ハイシュツリョウソシキキョウカイハイシュツリョウトリコミヒリツハンエイアト_x0000__x0000__x0003__x0008__x000C__x0002__x000B__x000E__x0002__x0010__x0010__x0002__x0015__x0012__x0001__x0018__x0013__x0002__x001C__x0015__x0002__x001F__x0017__x0002_#_x0019__x0001__x0001__x0000__x0000__x0000__x001B_老_x001B_排出量(t-CO2e)
*組織境界排出量取込比率反映後_x000C_$_x0001_ _x0008_5_x0001__x0008__x0008_ハイシュツリョウ_x0000__x0000__x0003__x0001__x0000__x0000__x0000__x0004_耀_x0004_tN2O_x0001__x000C__x0008_5_x0000__x0000__x0000__x0000__x0001__x0000__x0000__x0000__x0008_耀_x0008_※回収の申請番号_x0001_0_x0008_5_x0002__x000D__x000D_カイシュウシンセイバンゴウ_x0000__x0001__x0002__x0005__x0004__x0004_
_x0000__x0000__x0000__x0006_耀_x0006_要求TIER_x0001__x001A__x0008_5_x0001__x0005__x0005_ヨウキュウ_x0000__x0000__x0002__x0015__x0000__x0000__x0000__x0002_耀_x0002_控除_x0001__x0012__x0008_5_x0000__x0004__x0004_コウジョ_x0001__x0000__x0000__x0000__x0003_耀_x0003_その他_x0001__x0014__x0008_5_x0001__x0002__x0002_ホカ_x0000__x0002__x0001__x0001__x0000__x0000__x0000__x0003_耀_x0003_その他_x0001__x0014__x0008_5_x0001__x0002__x0002_ホカ_x0000__x0002__x0001_
_x0000__x0000__x0000__x0005_耀_x0005_計器の制度_x0001_"_x0008_5_x0002__x0006__x0006_ケイキセイド_x0000__x0000__x0002__x0003__x0003__x0002__x0001__x0000__x0000__x0000__x0017__x0000__x0017_非エネルギー起源二酸化炭素(CO2)石炭の生産_x0001__x0000__x0000__x0000_&amp;_x0000_&amp;非エネルギー起源二酸化炭素(CO2)原油又は天然ガスの性状に関する試験の実施_x0001__x0000__x0000__x0000__x0017__x0000__x0017_非エネルギー起源二酸化炭素(CO2)原油の輸送_x0001__x0000__x0000__x0000_!_x0000_!非エネルギー起源二酸化炭素(CO2)地熱発電施設における蒸気の生産_x0001__x0000__x0000__x0000__x0019__x0000__x0019_非エネルギー起源二酸化炭素(CO2)セメントの製造_x0001__x0000__x0000__x0000_$_x0000_$非エネルギー起源二酸化炭素(CO2)その他用途・プロセスでの炭酸塩の使用_x0001__x0000__x0000__x0000_*_x0000_*非エネルギー起源二酸化炭素(CO2)カルシウムカーバイドを原料としたアセチレンの使用_x0001__x0000__x0000__x0000_ _x0000_ 非エネルギー起源二酸化炭素(CO2)電気炉における炭素電極の使用_x0001__x0000__x0000__x0000_ _x0000_ 非エネルギー起源二酸化炭素(CO2)鉄鋼の製造における鉱物の使用_x0001__x0000__x0000__x0000_+_x0000_+非エネルギー起源二酸化炭素(CO2)鉄鋼の製造において生じるガスの燃焼（フレアリング）_x0001__x0000__x0000__x0000__x0019__x0000__x0019_非エネルギー起源二酸化炭素(CO2)潤滑油等の使用_x0001__x0000__x0000__x0000_-_x0000_-非エネルギー起源二酸化炭素(CO2)非メタン揮発性有機化合物（NMVOC）を含む溶剤の焼却_x0001__x0000__x0000__x0000__x0019__x0000__x0019_非エネルギー起源二酸化炭素(CO2)炭酸ガスの使用_x0001__x0000__x0000__x0000__x001D__x0000__x001D_非エネルギー起源二酸化炭素(CO2)耕地における肥料の使用_x0001__x0000__x0000__x0000__x0018__x0000__x0018_非エネルギー起源二酸化炭素(CO2)廃棄物の焼却_x0001__x0000__x0000__x0000__x000F__x0000__x000F_メタン(CH4)コークスの製造_x0001__x0000__x0000__x0000__x0014__x0000__x0014_メタン(CH4)電気炉における電気の使用_x0001__x0000__x0000__x0000__x000D__x0000__x000D_メタン(CH4)石炭の生産_x0001__x0000__x0000__x0000__x000D__x0000__x000D_メタン(CH4)木炭の製造_x0001__x0000__x0000__x0000__x001C__x0000__x001C_メタン(CH4)原油又は天然ガスの性状に関する試験の実施_x0001__x0000__x0000__x0000__x0013__x0000__x0013_メタン(CH4)原油又は天然ガスの生産_x0001__x0000__x0000__x0000__x000D__x0000__x000D_メタン(CH4)原油の輸送_x0001__x0000__x0000__x0000__x000F__x0000__x000F_メタン(CH4)天然ガスの輸送_x0001__x0000__x0000__x0000__x000F__x0000__x000F_メタン(CH4)都市ガスの供給_x0001__x0000__x0000__x0000__x0017__x0000__x0017_メタン(CH4)地熱発電施設における蒸気の生産_x0001__x0000__x0000__x0000__x0012__x0000__x0012_メタン(CH4)家畜の排せつ物の管理_x0001__x0000__x0000__x0000_
_x0000_
メタン(CH4)稲作_x0001__x0000__x0000__x0000__x0010__x0000__x0010_メタン(CH4)農業廃棄物の焼却_x0001__x0000__x0000__x0000__x0010__x0000__x0010_メタン(CH4)廃棄物の埋立処分_x0001__x0000__x0000__x0000__x000F__x0000__x000F_メタン(CH4)工場廃水の処理_x0001__x0000__x0000__x0000__x0015__x0000__x0015_メタン(CH4)廃棄物の焼却又は堆肥化処理_x0001__x0000__x0000__x0000__x0010__x0000__x0010_一酸化二窒素(N2O)木炭の製造_x0001__x0000__x0000__x0000__x001F__x0000__x001F_一酸化二窒素(N2O)原油又は天然ガスの性状に関する試験の実施_x0001__x0000__x0000__x0000__x0016__x0000__x0016_一酸化二窒素(N2O)原油又は天然ガスの生産_x0001__x0000__x0000__x0000__x0014__x0000__x0014_一酸化二窒素(N2O)アジピン酸等の製造_x0001__x0000__x0000__x0000__x0011__x0000__x0011_一酸化二窒素(N2O)麻酔剤の使用_x0001__x0000__x0000__x0000_+_x0000_+一酸化二窒素(N2O)半導体素子等の加工工程でのドライエッチング等におけるN2Oの使用_x0001__x0000__x0000__x0000__x0015__x0000__x0015_一酸化二窒素(N2O)家畜の排せつ物の管理_x0001__x0000__x0000__x0000__x0016__x0000__x0016_一酸化二窒素(N2O)耕地における肥料の使用_x0001__x0000__x0000__x0000_ _x0000_ 一酸化二窒素(N2O)耕地における農作物の残さの肥料としての使用_x0001__x0000__x0000__x0000__x0016__x0000__x0016_一酸化二窒素(N2O)森林における肥料の使用_x0001__x0000__x0000__x0000__x0013__x0000__x0013_一酸化二窒素(N2O)農業廃棄物の焼却_x0001__x0000__x0000__x0000__x0012__x0000__x0012_一酸化二窒素(N2O)工場廃水の処理_x0001__x0000__x0000__x0000__x0014__x0000__x0014_一酸化二窒素(N2O)下水、し尿等の処理_x0001__x0000__x0000__x0000__x001C__x0000__x001C_ハイドロフルオロカーボン(HFC)マグネシウム合金の鋳造_x0001__x0000__x0000__x0000_(_x0000_(ハイドロフルオロカーボン(HFC)クロロジフルオロメタン(HCFC-22)の製造_x0001__x0000__x0000__x0000_%_x0000_%ハイドロフルオロカーボン(HFC)ハイドロフルオロカーボン(HFC)の製造_x0001__x0000__x0000__x0000_6_x0000_6ハイドロフルオロカーボン(HFC)半導体素子等の加工工程でのドライエッチング等におけるHFC又はPFCの使用_x0001__x0000__x0000__x0000_3_x0000_3ハイドロフルオロカーボン(HFC)家庭用エアコンディショナー等HFC封入製品の製造におけるHFCの封入_x0001__x0000__x0000__x0000_+_x0000_+ハイドロフルオロカーボン(HFC)業務用冷凍空気調和機器の使用開始におけるHFCの封入_x0001__x0000__x0000__x0000_._x0000_.ハイドロフルオロカーボン(HFC)業務用冷凍空気調和機器等の整備におけるHFCの回収及び封入_x0001__x0000__x0000__x0000_._x0000_.ハイドロフルオロカーボン(HFC)家庭用電気冷蔵庫等HFC封入製品の廃棄におけるHFCの回収_x0001__x0000__x0000__x0000_*_x0000_*ハイドロフルオロカーボン(HFC)プラスチック製造における発泡剤としてのHFCの使用_x0001__x0000__x0000__x0000_!_x0000_!ハイドロフルオロカーボン(HFC)噴霧器の製造におけるHFCの封入_x0001__x0000__x0000__x0000__x0017__x0000__x0017_ハイドロフルオロカーボン(HFC)噴霧器の使用_x0001__x0000__x0000__x0000__x001F__x0000__x001F_ハイドロフルオロカーボン(HFC)溶剤等の用途へのHFCの使用_x0001__x0000__x0000__x0000_!_x0000_!パーフルオロカーボン(PFC)パーフルオロカーボン（PFC）の製造_x0001__x0000__x0000__x0000_8_x0000_8パーフルオロカーボン(PFC)半導体素子等の加工工程でのドライエッチング等におけるPFC、HFC又はNF3の使用_x0001__x0000__x0000__x0000__x001F__x0000__x001F_パーフルオロカーボン(PFC)光電池の製造におけるPFCの使用_x0001__x0000__x0000__x0000__x001D__x0000__x001D_パーフルオロカーボン(PFC)溶剤等の用途へのPFCの使用_x0001__x0000__x0000__x0000__x001C__x0000__x001C_パーフルオロカーボン(PFC)鉄道用シリコン整流器の廃棄_x0001__x0000__x0000__x0000__x0013__x0000__x0013_六ふっ化硫黄(SF6)粒子加速器の使用_x0002__x0000__x0000__x0000__x0006_耀_x0006_Index用_x0001__x0014__x0008_5_x0001__x0002__x0002_ヨウ_x0000__x0005__x0001_
_x0000__x0000__x0000__x0003_耀_x0003_活動量_x0001__x0018__x0008_5_x0000__x0007__x0007_カツドウリョウ_x0001__x0000__x0000__x0000__x0003_耀_x0003_排出量_x0001__x001A__x0008_5_x0000__x0008__x0008_ハイシュツリョウ_x0002__x0000__x0000__x0000__x0004_耀_x0004_化石燃料_x0001_&amp;_x0008_5_x0002__x0008__x0008_カセキネンリョウ_x0000__x0000__x0002__x0003__x0002__x0002__x0002__x0000__x0000__x0000__x0005_耀_x0005_輸入原料炭_x0001_2_x0008_5_x0003__x000B__x000B_ユニュウゲンリョウスミ_x0000__x0000__x0002__x0004__x0002__x0002_	_x0004__x0001__x0002__x0000__x0000__x0000__x0005_耀_x0005_輸入一般炭_x0001_0_x0008_5_x0003_
ユニュウイッパンスミ_x0000__x0000__x0002__x0004__x0002__x0002__x0008__x0004__x0001__x0002__x0000__x0000__x0000__x0005_耀_x0005_国産一般炭_x0001_0_x0008_5_x0003_
コクサンイッパンスミ_x0000__x0000__x0002__x0004__x0002__x0002__x0008__x0004__x0001__x0002__x0000__x0000__x0000__x0005_耀_x0005_輸入無煙炭_x0001__x001A__x0008_5_x0001__x0005__x0005_ムエンタン_x0000__x0002__x0003__x0003__x0000__x0000__x0000__x0012__x0000__x0012_グリーンエネルギーCO2 削減相当量_x0001__x0000__x0000__x0000_	耀	排出量算定報告様式_x0001_J_x0008_5_x0004__x0014__x0014_ハイシュツリョウサンテイホウコクヨウシキ_x0000__x0000__x0003__x0008__x0003__x0002__x000C__x0005__x0002__x0010__x0007__x0002__x0001__x0000__x0000__x0000__x0003_耀_x0003_(量）_x0001__x0016__x0008_5_x0001__x0003__x0003_リョウ_x0000__x0001__x0001__x0001__x0000__x0000__x0000__x0003_耀_x0003_年月日_x0001__x0014__x0008_5_x0000__x0005__x0005_ネンガッピ_x0001__x0000__x0000__x0000__x0003_耀_x0003_移転量_x0001_"_x0008_5_x0002__x0006__x0006_イテンリョウ_x0000__x0000__x0002__x0003__x0002__x0001__x0001__x0000__x0000__x0000_5耀5本様式は、GXリーグ算定・モニタリング・報告ガイドラインに基づき温室効果ガスの排出量を算定する様式です。
_x0001__x000C__x0008_5_x0000__x0000__x0000__x0000__x0001__x0000__x0000__x0000__x0011__x0000__x0011_以下の凡例に沿ってご入力ください。_x0001__x0000__x0000__x0000__x001A_老_x001A_（Sheet B）階層2‐事務局の承認を受けた回収量	_x000D__x0001_\_x0008_5_x0006__x0017__x0017_カイソウジムキョクショウニンウカイシュウリョウ_x0000_	_x0002__x0004__x000D__x0003_	_x0011__x0002__x000E__x0014__x0001__x000F__x0017__x0002__x0014__x0019__x0001__x0001__x0000__x0000__x0000__x000D_耀_x000D_事務局の承認を受けた回収量_x0001__x000C__x0008_5_x0000__x0000__x0000__x0000__x0001__x0000__x0000__x0000__x0004_耀_x0004_改訂履歴_x0001__x0018__x0008_5_x0000__x0007__x0007_カイテイリレキ_x0001__x0000__x0000__x0000__x0005_耀_x0005_バージョン_x0001__x000C__x0008_5_x0000__x0000__x0000__x0000__x0001__x0000__x0000__x0000__x0003_耀_x0003_改定日_x0001__x0014__x0008_5_x0000__x0005__x0005_カイテイビ_x0001__x0000__x0000__x0000__x0004_耀_x0004_改定内容_x0001__x001A__x0008_5_x0000__x0008__x0008_カイテイナイヨウ_x0001__x0000__x0000__x0000__x0004_耀_x0004_v1.0_x0001__x000C__x0008_5_x0000__x0000__x0000__x0000__x0001__x0000__x0000__x0000__x0005_耀_x0005_初版を発行_x0001_&amp;_x0008_5_x0002__x0008__x0008_ショバンハッコウ_x0000__x0000__x0002__x0004__x0003__x0002__x0001__x0000__x0000__x0000__x0004_耀_x0004_v1.1_x0001__x000C__x0008_5_x0000__x0000__x0000__x0000__x0001__x0000__x0000__x0000__x0004_耀_x0004_一部修正_x0001_&amp;_x0008_5_x0002__x0008__x0008_イチブシュウセイ_x0000__x0000__x0002__x0003__x0002__x0002__x0001__x0000__x0000__x0000__x0007_耀_x0007_年　　月　　日_x0001__x001C__x0008_5_x0002__x0003__x0003_ゲツヒ_x0000__x0003__x0001__x0002__x0006__x0001__x0001__x0000__x0000__x0000__x0007_耀_x0007_階層1 法人名_x0001__x0014__x0008_5_x0001__x0002__x0002_メイ_x0000__x0006__x0001__x001E__x0000__x0000__x0000__x0011_耀_x0011_活動（J列）が”その他”の場合記入_x0001_F_x0008_5_x0005__x000F__x000F_カツドウレツホカバアイキニュウ_x0000__x0000__x0002__x0004__x0004__x0001__x0006_
_x0001__x0008__x000D__x0002__x000B__x000F__x0002__x0001__x0000__x0000__x0000__x0008_耀_x0008_■データ集計方法_x0001__x000C__x0008_5_x0000__x0000__x0000__x0000__x0001__x0000__x0000__x0000__x0008_耀_x0008_クレジットの分類_x0001__x0018__x0008_5_x0001__x0004__x0004_ブンルイ_x0000__x0006__x0002__x0005__x0000__x0000__x0000__x0008_耀_x0008_適格クレジット等_x0001_"_x0008_5_x0002__x0006__x0006_テキカクナド_x0000__x0000__x0002__x0004__x0007__x0001__x0001__x0000__x0000__x0000__x0005_耀_x0005_SAシート_x0001__x000C__x0008_5_x0000__x0000__x0000__x0000__x0001__x0000__x0000__x0000_
耀
※SUMIFSで利用_x0001__x0016__x0008_5_x0001__x0003__x0003_リヨウ_x0000__x0008__x0002__x0001__x0000__x0000__x0000__x0011_耀_x0011_非化石証書無効化量
（tCO2e)_x0001_6_x0008_5_x0002__x0010__x0010_ヒカセキショウショムコウカリョウ_x0000__x0000__x0005_	_x0005__x0004__x0001__x0000__x0000__x0000__x0007_耀_x0007_控除可能な取組_x0001_,_x0008_5_x0002__x000B__x000B_コウジョカノウトリクミ_x0000__x0000__x0004__x0007__x0005__x0002__x0001__x0000__x0000__x0000__x000C_耀_x000C_燃料の使用に関する選択肢_x0001_@_x0008_5_x0004__x000F__x000F_ネンリョウシヨウカンセンタクシ_x0000__x0000__x0002__x0005__x0003__x0002__x0008__x0006__x0001_
	_x0003__x0001__x0000__x0000__x0000__x0006_耀_x0006_（内　控除）_x0001_"_x0008_5_x0002__x0006__x0006_ウチコウジョ_x0000__x0001__x0001__x0002__x0003__x0002__x0001__x0000__x0000__x0000__x0003_耀_x0003_タイプ_x0001__x000C__x0008_5_x0000__x0000__x0000__x0000__x0001__x0000__x0000__x0000__x0007_耀_x0007_エネCOの場合_x0001__x0016__x0008_5_x0001__x0003__x0003_バアイ_x0000__x0005__x0002__x0001__x0000__x0000__x0000__x0008_耀_x0008_非エネCOの場合_x0001__x001E__x0008_5_x0002__x0004__x0004_ヒバアイ_x0000__x0000__x0001__x0001__x0006__x0002__x0001__x0000__x0000__x0000__x0018_耀_x0018_グリーン
エネルギーCO2 移転量（tCO2e)_x0001__x0016__x0008_5_x0001__x0003__x0003_イテン_x0000__x000E__x0002__x0001__x0000__x0000__x0000__x001A_耀_x001A_グリーン
エネルギーCO2 無効化量
（tCO2e)_x0001_*_x0008_5_x0003__x0007__x0007_ムコウカリョウ_x0000__x000E__x0002__x0003__x0010__x0001__x0004__x0011__x0001__x0003__x0000__x0000__x0000__x0005_耀_x0005_非化石証書_x0001__x001C__x0008_5_x0000_		ヒカセキショウショ_x0001__x0000__x0000__x0000__x0014_耀_x0014_適格クレジット
無効化量
（tCO2e)_x0001__x0018__x0008_5_x0001__x0004__x0004_テキカク_x0000__x0000__x0002__x0001__x0000__x0000__x0000__x0005_耀_x0005_非化石証書_x0001_(_x0008_5_x0002_		ヒカセキショウショ_x0000__x0000__x0003__x0004__x0003__x0002__x0001__x0000__x0000__x0000__x0013_耀_x0013_適格クレジット
移転量
（tCO2e)_x0001__x000C__x0008_5_x0000__x0000__x0000__x0000__x0001__x0000__x0000__x0000__x000D_耀_x000D_グリーン
エネルギーCO2_x0001__x000C__x0008_5_x0000__x0000__x0000__x0000__x0001__x0000__x0000__x0000_	耀	3.　英語での開示_x0001_"_x0008_5_x0002__x0006__x0006_エイゴカイジ_x0000__x0003__x0002__x0003__x0007__x0002__x0001__x0000__x0000__x0000__x000F_耀_x000F_英語での国内排出実績開示を有無_x0001_L_x0008_5_x0004__x0015__x0015_エイゴコクナイハイシュツジッセキカイジウム_x0000__x0000__x0002__x0003__x0004__x0006__x0010_
_x0002__x0013__x000D__x0002__x0001__x0000__x0000__x0000__x0005_耀_x0005_開示を希望_x0001__x000C__x0008_5_x0000__x0000__x0000__x0000__x0001__x0000__x0000__x0000__x0006__x0000__x0006_非開示を希望_x0001__x0000__x0000__x0000__x0006_耀_x0006_英語での開示_x0001__x000C__x0008_5_x0000__x0000__x0000__x0000__x0002__x0000__x0000__x0000__x0003_耀_x0003_控除量_x0001__x0018__x0008_5_x0000__x0007__x0007_コウジョリョウ_x0002__x0000__x0000__x0000__x001A_老_x001A_控除量（tCO2e)
*組織境界排出量取込比率反映後_x000B_$_x0001__x0008_5
$$コウジョリョウソシキキョウカイハイシュツリョウトリコミヒリツハンエイアト_x0000__x0000__x0002__x0004__x0002__x0001__x0007__x000C__x0002_
_x000E__x0002__x000F__x0010__x0002__x0014__x0012__x0001__x0017__x0013__x0002__x001B__x0015__x0002__x001E__x0017__x0002_"_x0019__x0001__x0002__x0000__x0000__x0000__x001A_老_x001A_回収量（tCO2e)
*組織境界排出量取込比率反映後_x000B_$_x0001__x0008_5
%%カイシュウリョウソシキキョウカイハイシュツリョウトリコミヒリツハンエイアト_x0000__x0000__x0002__x0005__x0002__x0001__x0008__x000C__x0002__x000B__x000E__x0002__x0010__x0010__x0002__x0015__x0012__x0001__x0018__x0013__x0002__x001C__x0015__x0002__x001F__x0017__x0002_#_x0019__x0001__x0002__x0000__x0000__x0000__x0006_耀_x0006_S00003_x0001__x000C__x0008_5_x0000__x0000__x0000__x0000__x0002__x0000__x0000__x0000__x0006_耀_x0006_S00004_x0001__x000C__x0008_5_x0000__x0000__x0000__x0000__x0002__x0000__x0000__x0000__x0006_耀_x0006_S00005_x0001__x000C__x0008_5_x0000__x0000__x0000__x0000__x0002__x0000__x0000__x0000__x0006_耀_x0006_S00002_x0001__x000C__x0008_5_x0000__x0000__x0000__x0000__x0002__x0000__x0000__x0000__x0006_耀_x0006_S00006_x0001__x000C__x0008_5_x0000__x0000__x0000__x0000__x0002__x0000__x0000__x0000__x0006_耀_x0006_S00007_x0001__x000C__x0008_5_x0000__x0000__x0000__x0000__x0002__x0000__x0000__x0000__x0006_耀_x0006_S00008_x0001__x000C__x0008_5_x0000__x0000__x0000__x0000__x0002__x0000__x0000__x0000__x0006_耀_x0006_S00009_x0001__x000C__x0008_5_x0000__x0000__x0000__x0000__x0002__x0000__x0000__x0000__x0006_耀_x0006_S00010_x0001__x000C__x0008_5_x0000__x0000__x0000__x0000__x0001__x0000__x0000__x0000_K耀K※令和５年度の排出量報告（2023年度実績）の排出係数は、現在「温室効果ガス排出量算定・報告・公表制度における算定方法検討会」にて見直しを検討中です。_x0001_ _x0008_5	00レイワネンドハイシュツリョウホウコクネンドジッセキハイシュツケイスウゲンザイミナオケントウチュウ_x0000__x0001__x0002__x0003__x0004__x0002__x0006__x0007__x0005__x0012__x0011__x0002__x0015__x0013__x0002__x0019__x0017__x0004_"_x001D__x0002_&amp;A_x0002_)E_x0003__x0001__x0000__x0000__x0000_7耀7　排出係数の確定後、本様式にも反映を予定しています。本ファイルは、実務上の参考ファイルとして公開をしています。_x0001__x0008_5
++ハイシュツケイスウカクテイゴホンヨウシキハンエイヨテイホンジツムジョウサンコウコウカイ_x0000__x0001__x0004_	_x0006__x0003__x000E_
_x0003__x0014__x000F__x0002__x0018__x0012__x0002__x001B__x001A__x0001__x001D_!_x0002_ #_x0001_#%_x0002_'._x0002_7　排出係数の確定後、本様式にも反映を予定しています。本ファイルは、実務上の参考ファイルとして公開をしています。_x0001__x0008_5
++ハイシュツケイスウカクテイゴホンヨウシキハンエイヨテイホンジツムジョウサンコウコウカイ_x0000__x0001__x0004_	_x0006__x0003__x000E_
_x0003__x0014__x000F__x0002__x0018__x0012__x0002__x001B__x001A__x0001__x001D_!_x0002_ #_x0001_#%_x0002_'._x0002_-S00007'!BI8_x0000__x0000_ם_x0000__x000F__x0000__x000F_'S8-S00008'!BH8_x0000__x0000_מ_x0000__x000F__x0000__x000F_'S8-S00008'!BI8_x0000__x0000_ן_x0000__x000F__x0000__x000F_'S8-S00009'!BH8_x0000__x0000_נ_x0000__x000F__x0000__x000F_'S8-S00009'!BI8_x0000__x0000_ס_x0000__x000F__x0000__x000F_'S8-S00010'!BH8_x0000__x0000_ע_x0000__x000F__x0000__x000F_'S8-S00010'!BI8_x0000__x0000_ף_x0000__x000F__x0000__x000F_'S8-S00011'!BH8_x0000__x0000_פ_x0000__x000F__x0000__x000F_'S8-S00011'!BI8_x0000__x0000_ץ_x0000__x000F__x0000__x000F_'S8-S00012'!BH8_x0000__x0000_צ_x0000__x000F__x0000__x000F_'S8-S00012'!BI8_x0000__x0000_ק_x0000__x000F__x0000__x000F_'S8-S00013'!BH8_x0000__x0000_ר_x0000__x000F__x0000__x000F_'S8-S00013'!BI8_x0000__x0000_ש_x0000__x000F__x0000__x000F_'S8-S00014'!BH8_x0000__x0000_ת_x0000__x000F__x0000__x000F_'S8-S00014'!BI8_x0000__x0000_׫_x0000__x000F__x0000__x000F_'S8-S00015'!BH8_x0000__x0000_׬_x0000__x000F__x0000__x000F_'S8-S00015'!BI8_x0000__x0000_׭_x0000__x000F__x0000__x000F_'S8-S00016'!BH8_x0000__x0000_׮_x0000__x000F__x0000__x000F_'S8-S00016'!BI8_x0000__x0000_ׯ_x0000__x000F__x0000__x000F_'S8-S00017'!BH8_x0000__x0000_װ_x0000__x000F__x0000__x000F_'S8-S00017'!BI8_x0000__x0000_ױ_x0000__x000F__x0000__x000F_'S8-S00018'!BH8_x0000__x0000_ײ_x0000__x000F__x0000__x000F_'S8-S00018'!BI8_x0000__x0000_׳_x0000__x000F__x0000__x000F_'S8-S00019'!BH8_x0000__x0000_״_x0000__x000F__x0000__x000F_'S8-S00019'!BI8_x0000__x0000_׵_x0000__x000F__x0000__x000F_'S8-S00020'!BH8_x0000__x0000_׶_x0000__x000F__x0000__x000F_'S8-S00020'!BI8_x0000__x0000_׷_x0000__x000F__x0000__x000F_'S8-S00021'!BH8_x0000__x0000_׸_x0000__x000F__x0000__x000F_'S8-S00021'!BI8_x0000__x0000_׹_x0000__x000F__x0000__x000F_'S8-S00022'!BH8_x0000__x0000_׺_x0000__x000F__x0000__x000F_'S8-S00022'!BI8_x0000__x0000_׻_x0000__x000F__x0000__x000F_'S8-S00023'!BH8_x0000__x0000_׼_x0000__x000F__x0000__x000F_'S8-S00023'!BI8_x0000__x0000_׽_x0000__x000F__x0000__x000F_'S8-S00024'!BH8_x0000__x0000_׾_x0000__x000F__x0000__x000F_'S8-S00024'!BI8_x0000__x0000_׿_x0000__x000F__x0000__x000F_'S8-S00025'!BH8_x0000__x0000_؀_x0000__x000F__x0000__x000F_'S8-S00025'!BI8_x0000__x0000_؁_x0000__x000F__x0000__x000F_'S8-S00026'!BH8_x0000__x0000_؂_x0000__x000F__x0000__x000F_'S8-S00026'!BI8_x0000__x0000_؃_x0000__x000F__x0000__x000F_'S8-S00027'!BH8_x0000__x0000_؄_x0000__x000F__x0000__x000F_'S8-S00027'!BI8_x0000__x0000_؅_x0000__x000F__x0000__x000F_'S8-S00028'!BH8_x0000__x0000_؆_x0000__x000F__x0000__x000F_'S8-S00028'!BI8_x0000__x0000_؇_x0000__x000F__x0000__x000F_'S8-S00029'!BH8_x0000__x0000_؈_x0000__x000F__x0000__x000F_'S8-S00029'!BI8_x0000__x0000_؉_x0000__x000F__x0000__x000F_'S8-S00030'!BH8_x0000__x0000_؊_x0000__x000F__x0000__x000F_'S8-S00030'!BI8_x0000__x0000_؋_x0000__x000F__x0000__x000F_'S8-S00031'!BH8_x0000__x0000_،_x0000__x000F__x0000__x000F_'S8-S00031'!BI8_x0000__x0000_؍_x0000__x000F__x0000__x000F_'S8-S00032'!BH8_x0000__x0000_؎_x0000__x000F__x0000__x000F_'S8-S00032'!BI8_x0000__x0000_؏_x0000__x000F__x0000__x000F_'S8-S00033'!BH8_x0000__x0000_ؐ_x0000__x000F__x0000__x000F_'S8-S00033'!BI8_x0000__x0000_ؑ_x0000__x000F__x0000__x000F_'S8-S00034'!BH8_x0000__x0000_ؒ_x0000__x000F__x0000__x000F_'S8-S00034'!BI8_x0000__x0000_ؓ_x0000__x000F__x0000__x000F_'S8-S00035'!BH8_x0000__x0000_ؔ_x0000__x000F__x0000__x000F_'S8-S00035'!BI8_x0000__x0000_ؕ_x0000__x000F__x0000__x000F_'S8-S00036'!BH8_x0000__x0000_ؖ_x0000__x000F__x0000__x000F_'S8-S00036'!BI8_x0000__x0000_ؗ_x0000__x000F__x0000__x000F_'S8-S00037'!BH8_x0000__x0000_ؘ_x0000__x000F__x0000__x000F_'S8-S00037'!BI8_x0000__x0000_ؙ_x0000__x000F__x0000__x000F_'S8-S00038'!BH8_x0000__x0000_ؚ_x0000__x000F__x0000__x000F_'S8-S00038'!BI8_x0000__x0000_؛_x0000__x000F__x0000__x000F_'S8-S00039'!BH8_x0000__x0000_؜_x0000__x000F__x0000__x000F_'S8-S00039'!BI8_x0000__x0000_؝_x0000__x000F__x0000__x000F_'S8-S00040'!BH8_x0000__x0000_؞_x0000__x000F__x0000__x000F_'S8-S00040'!BI8_x0000__x0000_؟_x0000__x000F__x0000__x000F_'S8-S00041'!BH8_x0000__x0000_ؠ_x0000__x000F__x0000__x000F_'S8-S00041'!BI8_x0000__x0000_ء_x0000__x000F__x0000__x000F_'S8-S00042'!BH8_x0000__x0000_آ_x0000__x000F__x0000__x000F_'S8-S00042'!BI8_x0000__x0000_أ_x0000__x000F__x0000__x000F_'S8-S00043'!BH8_x0000__x0000_ؤ_x0000__x000F__x0000__x000F_'S8-S00043'!BI8_x0000__x0000_إ_x0000__x000F__x0000__x000F_'S8-S00044'!BH8_x0000__x0000_ئ_x0000__x000F__x0000__x000F_'S8-S00044'!BI8_x0000__x0000_ا_x0000__x000F__x0000__x000F_'S8-S00045'!BH8_x0000__x0000_ب_x0000__x000F__x0000__x000F_'S8-S00045'!BI8_x0000__x0000_ة_x0000__x000F__x0000__x000F_'S8-S00046'!BH8_x0000__x0000_ت_x0000__x000F__x0000__x000F_'S8-S00046'!BI8_x0000__x0000_ث_x0000__x000F__x0000__x000F_'S8-S00047'!BH8_x0000__x0000_ج_x0000__x000F__x0000__x000F_'S8-S00047'!BI8_x0000__x0000_ح_x0000__x000F__x0000__x000F_'S8-S00048'!BH8_x0000__x0000_خ_x0000__x000F__x0000__x000F_'S8-S00048'!BI8_x0000__x0000_د_x0000__x000F__x0000__x000F_'S8-S00049'!BH8_x0000__x0000_ذ_x0000__x000F__x0000__x000F_'S8-S00049'!BI8_x0000__x0000_ر_x0000__x000F__x0000__x000F_'S8-S00050'!BH8_x0000__x0000_ز_x0000__x000F__x0000__x000F_'S8-S00050'!BI8_x0000__x0000_س_x0000__x000F__x0000__x000F_'S8-S00051'!BH8_x0000__x0000_ش_x0000__x000F__x0000__x000F_'S8-S00051'!BI8_x0000__x0000_ص_x0000__x000F__x0000__x000F_'S8-S00052'!BH8_x0000__x0000_ض_x0000__x000F__x0000__x000F_'S8-S00052'!BI8_x0000__x0000_ط_x0000__x000F__x0000__x000F_'S8-S00053'!BH8_x0000__x0000_ظ_x0000__x000F__x0000__x000F_'S8-S00053'!BI8_x0000__x0000_ع_x0000__x000F__x0000__x000F_'S8-S00054'!BH8_x0000__x0000_غ_x0000__x000F__x0000__x000F_'S8-S00054'!BI8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ሀ蠀࿮_x0000_࿰_x0000_J_x0000_Hஐ_x0000__x0000_ਣ_x0000__x0011_老_x0011_（Sheet 4）組織境界適用比率	_x000D__x0001_._x0008_5_x0001__x000F__x000F_ソシキキョウカイテキヨウヒリツ_x0000_	_x0008__x0002__x0000_ਢ_x0000__x0017_老_x0017_（Sheet 5）階層2‐法人単位での排出量等	_x000D__x0001_D_x0008_5_x0004__x0011__x0011_ホウジンタンイハイシュツリョウナド_x0000__x000D__x0002__x0004__x000F__x0002__x0007__x0013__x0003__x000F__x0016__x0001__x0001__x0000_ਣ_x0000__x001B_老_x001B_（Sheet 6）階層3‐工場・事業場単位での排出量等	_x000D__x0001_T_x0008_5_x0005__x0016__x0016_コウジョウジギョウジョウハイシュツリョウトウ_x0000__x000D__x0002__x0005__x0010__x0003__x000C__x0017__x0002__x0011__x0019__x0001__x0014__x001A__x0001__x0003__x0000_ਤ_x0000__x0006__x0000__x0006_E00001_x0003__x0000_ਥ_x0000__x0007_耀_x0007_工場の電力消費_x0001_8_x0008_5_x0003__x000E__x000E_コウジョウデンリョクショウヒ_x0000__x0000__x0002__x0005__x0003__x0002_
_x0005__x0002__x0001__x0000_ਦ_x0000__x0006_耀_x0006_E00002_x0001__x000C__x0005_5_x0000__x0000__x0000__x0000__x0002__x0000_ਧ_x0000__x0006_耀_x0006_E00002_x0001__x000C__x0008_5_x0000__x0000__x0000__x0000__x0001__x0000_ਨ_x0000__x0007_耀_x0007_重油ボイラー１_x0001__x0018__x0008_5_x0001__x0004__x0004_ジュウユ_x0000__x0000__x0002__x0002__x0000_਩_x0000__x0006_耀_x0006_E00003_x0001__x000C__x0008_5_x0000__x0000__x0000__x0000__x0001__x0000_ਪ_x0000__x0007_耀_x0007_重油ボイラー２_x0001__x0018__x0008_5_x0001__x0004__x0004_ジュウユ_x0000__x0000__x0002__x0000__x0000_ਰ_x0000__x0006_耀_x0006_A: 活動量_x0001__x001E__x0005_5_x0001__x0007__x0007_カツドウリョウ_x0000__x0003__x0003__x0003__x0000_ਫ_x0000__x0003_耀_x0003_電力計_x0001__x0018__x0005_5_x0000__x0007__x0007_デンリョクケイ_x0005__x0000_ਬ_x0000__x0006_耀_x0006_P00002_x0001__x000C__x0005_5_x0000__x0000__x0000__x0000__x0004__x0000_ਭ_x0000__x0005_耀_x0005_納品データ_x0001__x0018__x0005_5_x0001__x0004__x0004_ノウヒン_x0000__x0000__x0002__x0004__x0000_ਮ_x0000__x000E_耀_x000E_モニタリングポイントリスト:_x0001__x000C__x0008_5_x0000__x0000__x0000__x0000__x0004__x0000_ਯ_x0000_
耀
（ドロップダウン用）_x0001__x0014__x0008_5_x0001__x0002__x0002_ヨウ_x0000__x0008__x0001__x0004__x0000_ਰ_x0000__x0003__x0000__x0003_コード_x0003__x0000_਱_x0000__x0006_耀_x0006_P00001_x0001__x000C__x0005_5_x0000__x0000__x0000__x0000__x0001__x0000_ਲ_x0000__x0005_耀_x0005_J-VER_x0001__x000C__x0008_5_x0000__x0000__x0000__x0000__x0001__x0000_ਲ਼_x0000__x0007_耀_x0007_SA参照選択肢_x0001_$_x0008_5_x0001_
サンショウセンタクシ_x0000__x0002__x0005__x0001__x0000_਴_x0000__x0007_耀_x0007_S7参照選択肢_x0001_$_x0008_5_x0001_
サンショウセンタクシ_x0000__x0002__x0005__x0001__x0000_ਵ_x0000__x0001_耀_x0001_〇_x0001__x000C__x0008_5_x0000__x0000__x0000__x0000__x0001__x0000_ਸ਼_x0000_
耀
非化石証書　換算係数_x0001_J_x0008_5_x0005__x0011__x0011_ヒカセキショウショカンサンケイスウ_x0000__x0000__x0001__x0001__x0001__x0002__x0004__x0003__x0002_	_x0006__x0002__x000D__x0008__x0002__x0001__x0000_਷_x0000__x0007__x0000__x0007_国内クレジット_x0001__x0000_ਸ_x0000_	耀	直接排出
（参考）_x0001_2_x0008_5_x0002__x000E__x000E_チョクセツハイシュツサンコウ_x0000__x0000__x0004_
_x0006__x0002_	_x0000_ਹ_x0000__x0003__x0000__x0003_使用量	_x0000_਺_x0000__x0004__x0000__x0004_CO2量_x0004__x0000_਻_x0000__x0013_老_x0013_（Sheet 7）階層4‐排出源リスト	_x000D__x0001_,_x0008_5_x0002__x000B__x000B_カイソウハイシュツゲン_x0000_	_x0002__x0004__x000D__x0003__x0004__x0000_਼_x0000__x001A_老_x001A_（Sheet 8）階層4‐排出源単位での燃料使用量等	_x000D__x0001_8_x0008_5_x0003__x000E__x000E_カイソウハイシュツゲンタンイ_x0000_	_x0002__x0004__x000D__x0003__x000B__x0010__x0002__x0002__x0000_਽_x0000__x0006__x0000__x0006_GX株式会社_x0008__x0000_ਾ_x0000__x0007__x0000__x0007_株式会社リーグ_x0001__x0000_ਿ_x0000__x0008_耀_x0008_クレジットの種類_x0001__x0018__x0008_5_x0001__x0004__x0004_シュルイ_x0000__x0006__x0002__x0001__x0000_ੀ_x0000__x0006_耀_x0006_移転・無効化_x0001_$_x0008_5_x0002__x0007__x0007_イテンムコウカ_x0000__x0000__x0002__x0003__x0003__x0003__x0002__x0000_ੁ_x0000__x0002_耀_x0002_移転_x0001__x0010__x0008_5_x0000__x0003__x0003_イテン_x0005__x0000_ੂ_x0000__x0003_耀_x0003_無効化_x0001__x0012__x0008_5_x0000__x0004__x0004_ムコウカ_x0004__x0000_੃_x0000__x0005_耀_x0005_　無効化量_x0001__x001E__x0008_5_x0001__x0007__x0007_ムコウカリョウ_x0000__x0001__x0004__x0003__x0000_੄_x0000__x0007__x0000__x0007_J-クレジット_x0004__x0000_੅_x0000__x0007_耀_x0007_（tCO2e)_x0001__x000C__x0008_5_x0000__x0000__x0000__x0000__x0001__x0000_੆_x0000__x0006_耀_x0006_全国平均係数_x0001_"_x0008_5_x0000__x000C__x000C_ゼンコクヘイキンケイスウ_x0001__x0000_ੇ_x0000__x0003_耀_x0003_補正率_x0001__x0014__x0008_5_x0000__x0005__x0005_ホセイリツ_x0001__x0000_ੈ_x0000__x0003_耀_x0003_換算用_x0001__x0016__x0008_5_x0000__x0006__x0006_カンサンヨウ_x0001__x0000_੉_x0000__x0003_耀_x0003_集計用_x0001__x0018__x0008_5_x0000__x0007__x0007_シュウケイヨウ_x0004__x0000_੊_x0000__x0007_耀_x0007_適格クレジット_x0001__x0018__x0008_5_x0001__x0004__x0004_テキカク_x0000__x0000__x0002__x0003__x0000_ੋ_x0000__x0006_耀_x0006_非化石証書等_x0001_,_x0008_5_x0002__x000B__x000B_ヒカセキショウショナド_x0000__x0000__x0005_	_x0005__x0001__x0004__x0000_ੌ_x0000__x0006_耀_x0006_FCCコーク_x0001__x000C__x0008_5_x0000__x0000__x0000__x0000__x0004__x0000_੍_x0000__x0007_耀_x0007_区分（小分類）_x0001_*_x0008_5_x0002_
クブンショウブンルイ_x0000__x0000__x0002__x0003__x0003__x0003__x0001__x0000_੎_x0000__x000B_耀_x000B_燃料種、電力メニュー等_x0001_8_x0008_5_x0003__x000E__x000E_ネンリョウシュデンリョクナド_x0000__x0000__x0003__x0007__x0004__x0002__x000C_
_x0001__x0001__x0000_੏_x0000__x0004_耀_x0004_TEST_x0001__x000C__x0005_5_x0000__x0000__x0000__x0000__x0001__x0000_੐_x0000__x0004_耀_x0004_Test_x0001__x000C__x0005_5_x0000__x0000__x0000__x0000__x0005__x0000_ੑ_x0000__x0004__x0000__x0004_間接排出_x0005__x0000_੒_x0000_
_x0000_
電気事業者からの買電_x0005__x0000_੓_x0000__x0002_耀_x0002_電気_x0001__x000C__x0008_5_x0000__x0000__x0000__x0000__x0001__x0000_੔_x0000__x0007_耀_x0007_S8参照選択肢_x0001_$_x0008_5_x0001_
サンショウセンタクシ_x0000__x0002__x0005__x0001__x0000_੕_x0000__x0005__x0000__x0005_メニューA_x0001__x0000_੖_x0000__x0005__x0000__x0005_メニューB_x0001__x0000_੗_x0000__x0005__x0000__x0005_メニューC_x0001__x0000_੘_x0000__x000B_耀_x000B_事業者全体平均係数活用_x0001_4_x0008_5_x0003__x000C__x000C_ヘイキンケイスウカツヨウ_x0000__x0005__x0002__x0004__x0007__x0002__x0008_	_x0002__x0002__x0000_ਖ਼_x0000__x0006_耀_x0006_S0000X_x0001__x000C__x0008_5_x0000__x0000__x0000__x0000__x0000__x0000_੟_x0000__x0004_耀_x0004_間接排出_x0001__x001C__x0008_5_x0000_		カンセツハイシュツ_x0004__x0000_ਗ਼_x0000__x0004_耀_x0004_供給者名_x0001__x001E__x0008_5_x0000_
キョウキュウシャメイ_x0001__x0000_ਜ਼_x0000__x000D_耀_x000D_鉄道用シリコン整流器の廃棄_x0001__x000C__x0008_5_x0000__x0000__x0000__x0000__x0001__x0000_ੜ_x0000__x0003_耀_x0003_その他_x0001__x0014__x0008_5_x0001__x0002__x0002_ホカ_x0000__x0002__x0001__x0001__x0000_੝_x0000__x0006_耀_x0006_ガス事業者A_x0001__x001C__x0008_5_x0001__x0006__x0006_ジギョウシャ_x0000__x0002__x0003__x0001__x0000_ਫ਼_x0000__x0006_耀_x0006_ガス事業者B_x0001__x001C__x0008_5_x0001__x0006__x0006_ジギョウシャ_x0000__x0002__x0003__x0001__x0000_੟_x0000__x0006_耀_x0006_ガス事業者C_x0001__x001C__x0008_5_x0001__x0006__x0006_ジギョウシャ_x0000__x0002__x0003__x0001__x0000_੠_x0000__x0006_耀_x0006_ガス事業者D_x0001__x001C__x0008_5_x0001__x0006__x0006_ジギョウシャ_x0000__x0002__x0003__x0001__x0000_੡_x0000__x0006_耀_x0006_ガス事業者E_x0001__x001C__x0008_5_x0001__x0006__x0006_ジギョウシャ_x0000__x0002__x0003__x0004__x0000_੢_x0000__x0007_耀_x0007_調整後排出係数_x0001_4_x0008_5_x0002__x000F__x000F_チョウセイゴハイシュツケイスウ_x0000__x0000__x0003__x0006__x0003__x0004__x0005__x0000_੣_x0000__x0004_耀_x0004_tCO2_x0001__x000C__x0008_5_x0000__x0000__x0000__x0000__x0001__x0000_੤_x0000__x0004_耀_x0004_tNO2_x0001__x000C__x0008_5_x0000__x0000__x0000__x0000_	_x0000_੥_x0000__x0004_耀_x0004_tHFC_x0001__x000C__x0008_5_x0000__x0000__x0000__x0000__x0002__x0000_੦_x0000__x0004_耀_x0004_tPFC_x0001__x000C__x0008_5_x0000__x0000__x0000__x0000__x0003__x0000_੧_x0000__x0004_耀_x0004_tSF6_x0001__x000C__x0008_5_x0000__x0000__x0000__x0000__x0002__x0000_੨_x0000__x000C_耀_x000C_黄色字：元ソースより修正_x0001_2_x0008_5_x0003__x000B__x000B_キイロジモトシュウセイ_x0000__x0000__x0003__x0004__x0004__x0001__x0006_
_x0002__x0000_↧※ጀ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疴疴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疴_x0000__x0000__x0000__x0000_욘ᵪ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耀꽏颓䊝䳝쩌颙敔ﵼ⁻执꜔㥴늨唃옦哥臌Რ취쵏ࠜ臊踇⛺㎆許蛓勫傧쓎丨컧ꨏ䃬覕㥱猽⠠먇ᢙ೦뎊］⍛⥸퐝竸ꠠꡓ覙鼛靂ጢힳ㏥쥰颙쪥룄芜္⧄첔悁⩳莗籪⁇܈鲺㦚萐̃㡇㦐⺴唇⛺煆傺ܥ个狯ꕐꡓೢܮ飕䄃䊜칇㏹ﮐ啯巿俨䃏뼴ι♅扦鲖妉䲪쮌頩䄃퀹伛᳉쨈ẁ抧Ў䃥厏ܳ犂臠Უ駈씘썩謼⁧ޏ瓱﷮镂ꠝㄲꜮ๧琌̹⁳ܨ馚喿矽㣣㿎ꈇ췹⠝ㄲ௣ࢯ阏覜꩙豌⧋Θ㥁ᯐ쥏ࠜ臊ꜞ๢轀㍓與ꎁ제ᢙ槅㳃ܫ♲煆ꅾ໊饔霘㏓與ꁲ覛칡㢠诱릌騿藘ﳾ밌♀⥦ㄲ嵻䊟ጹ咳ᢙ厗㤬ꌓꔸ䇋㺕⨇偲句쪨룄骜္Δ랧飁䚿ꜰ鱑谶㥇㎐許맓藗㬪敐屢콎ࠜ臊♮㦆읬ᣱ傧_xDB7E_ி_xD9FD_ខ쓈䔬昦殯爇昦㊩⸱墧♲煆靊⪃倻扥乜᳅扦厘丫옓麣鲁冉횜ꃥ鿊唃옦龝㦎๝ﲪ倹扥친᳀樔扦ﾸ跟ャꅎ젗Ⳅ♅꽦ݫ♲ꥦㄲꜮ牘䘦䩱莗㬪敐屢앎ࠜ臊♮㦆愴쨼ﲁᰆ槅๝镀熉꟧๣潀穾䃦콐㝀쌓䆜뙱痣켙繀赇뿪ﴋ᧹腸챌摒皺朠院ጪ狣▊执꜔㥴늨唃옦哥臌Რ曨顢⭓ፎꏆ제ᢙ槅๝镀熉꟧๣潀穾䃦๐㍴찱ᐙ㭧非䃡រ匴Ο䳍騌ﳟᢛ覑멙颙朥院ጪ狣끀ꁧ㥴늨唃옦哥臌Რ曨顢⭓ፎꏆ䠜藗婸莗㬪敐_xDC62_Θ㥁緐౏穳ᧅ쪠䚿䲨죌ᰱ冉_xD8E3_ﺅ೼䂼昦㈩笱㽝㤃댓饔霘ⱓጹ㢣쮥镁ꠝㄲꜮ๢㝀쌓媜驱Ḱ䃥佾⺴唇ꁶ佺㮌ᴿ⁳ܨ憉꽎茸ḻ_xD954_ㄽ윣⁰执㣔ꅶ㬿˰颙좥칀Ⳅ♕䬔쓎丨狩敐ꨇ豌꧋Θ㥁췐ツ嚧⚜䞌逹ㄳ펊Ჺ_xD954_ㄽﳮ챴ꂁ➾㦆偸ݥ賄쌜鲁冉_xD8E3_ﺅ샬搋㉢覑臒朙㉢覕㥱猅蠠ꡓ⧋Ι⹔픇軸၂琎㔹⁳鳘瀦΄莙婲䃦㦰箝ꡝ䄃퀸臌獠霆⪃倹뙱臜῜罂⁲_xDF9A_珸♠ㄲ嵻逻ㄳ쪙룄⊜⣄偲枥⹔唇ꁶ쓊鲸㦚鐐_xDD03_ౌᩳ槅磃첁獁䃥㇓與ꁲ黻諴렳賳㬪敐䙢喿_xD8E3_ﺅ샬搋㉢覑臚覜哉옦ᓥ뼙䘧䩱莗㬪敐屢앎ࠜ᧪曨顢⭓ፎꏆ膞覜鱑䪠傧隆镁膟ጪ狣偀䃏ጷ鳃煁౸툇ꃵ窙騆觯㾛䔃☦_xDF73_錓♱匦ᢙ厗ܰ㪂窅⧣Ι鵁㵂앎ࠜ臊ꜞ๦琌ㄳ槌꜔麬鲁冉캜徽늨唃옦臌Რ曨顢⠳盎輜䃡쓎ﺨ킻龟ខ쓈≤댓逳ㄳ쪙룄⊜䳣⺔唇پ䲪쮌颩䄃퀹쓍ꜰ鱖谦㵇㤃ꌓ괸䇋龕⪁俎᳇➾㦆偸句쪨賄쌜풁ꭿ뇆ﴋ臙젗擄ጢힳεጹꦓ豌⧋츲⣄偲ݥ䲪쮌颩䄃퀹쓍ꜰ鱖谦㥇㎐許뫓吜臙ጪ컣읏ࠜ臊♮㦆偸ݥ賄쌜鲁冉_xD8E3_ﺅ샬搋㉢覑臚覜哉옦ᓥ朙ᑢ璧꠹β♕챔ꂁ扦厘丫옓Უ駈씘嵩ꨎ䃬覕控Ў䃥ጷ鳃煞眆꠼β篕䙢칀꣄罂㈅餱쓈痬䃭쓎⩤該㢌퐐䃧振㉑與ᳺ燨偀琎ㄳ꧌꜕Უ駈씘嵩ꨎ䃬覕읗ࠜ臊♮㦆偸ݥ䲪죌ᰱ駈㔘嶎쿨밎♀ጦ颙꺽젝颙敌屢酎♱煆靊⪃̿♕챔ꂁ扦厘丫옓Უ駈씘嵩ꨎ䃬覕控Ў䃥ጷ鳃煞眆꠼β♕ธ䳤᪌⻇柴帇ጠ覓챌흞䱌㊦⸱좧ጸ㢣쮥镁ꠝㄲꜮ๢㝀쌓媜驱Ḱ䃥쓎丨狫敐ꨇ豌㼻猝⠠먇ᢙ㎊镁ꠝㄲ윣⁰执㣔ꅶ㬿˰颙摜璺칠颙敜屢셎ࠜᓢ狪၀傧厗ܱ炂쮠馩섃㓦⎁제㐜㦷쮭镁ꠜ鴸嵻욨ࠜ臂Ꜯ๧鬄렳吜臉뎊㤝໧ﻤ晨掏益Γﳑ뿆ጢힳεጹꮓ豌⧋칲⣄偲枥⹔픇Θ㥁緐౏橳槅磂Δ㷹許뫓吜臙ጪ컣읏ࠜ臊♮㦆偸ݥ䲪죌ᰱ駈㔘嶎쿨밎♀ﱦ좗潛_xDC2B__xDAEB_鲁즉♕㤔执꜔㥴늨唃옦哥臌Რ曨顢⭓ፎꏆ제ᢙ槅๝煀鵝㼻倳扥乜᳏扦㎘츨ᱶ칀꣄믾鿐砝䲁⹌ㄲ嵻逻ㄳ쪹룄⊜⣄偲ݥ䲪쮌颩䄃퀹쓍ꜰ鱖谦㥇ﾐ䧝펊Ჺ_xD954_㪺繷敐ꨇ豌Ι㥁췐ツ偧Ḹ臃覜ﵑꅷ㬿˰颙摜皺朠牢覕㥱칅ᢙ⧅๝镀熉ᔹ⁳ܨ馺諔蓓⣱爇䘦婱莗㬪敐_xDC62_Θ鵁_xDD42_ౌ穳ᧅ쪠傧覕㤙Άጹ욣ற_xD9FD_ខ쓈⋤댓뗗㤃錓䲫쮌爩쓎丨狩敐ꨇ豌꧋Θ㥁췐ツ嚧⚜䞌逹ㄳ펊Ჺ_xD954_⪁俎᳇쨈溁蘦봹ೢ磮敐ꨇ챌㇈제ᢙ踵໏䂼☦餗붘ᶮ駈岘扥乜玑䘦䩱莗㬪敐屢앎ࠜ臊♮㦆愴쨼鲁冉횜ꃥ໊饔眘㩾䃦๐㍴찱ᗩ灧菇㬪敐䙢칀꣄罂㈅뤱쓈痬䃭쓎⫤該㎜許멓吜臙ጪ狣偀琎ㄳ꧌꜕๑䳤⺴唇ꁶ쓊㇓與ꁲ覛乡㢯㮃吞臙ጪ爳܌♲赆ᝣ돺⼃覐䱌ힳ巯⮍컣믽뽯ﻲꮽ혶볮_xDEFF_엟᯿륫쏽덾᧗侀閗ᴀ噡꿶춓❞걌ᣅ⟻暖冀냫诇떊挘使곜㺹≡옭忘㕶펫䱟愺ⴢ_xD8C6__xD89F_햛Ꮱ瑗抧옭㺜걶볟ા뛷ᵙ赎┱拒ᓨ๑빏ኘㅩ듥䟽莔捻ꑊ铅ዓ⢎羧풛穩ⴣ鲦灖襄߁쓰㻸ヹ袾㺲改팯跺颵婲ᆿ壅譈ꜩᯥ豑믕ꯖ絷뵚씑뱘꛻幢譎ꈷ欘ᵷ_xD915_睫걭壝⦋_xDAF6_᭝㝫拖붊흶_xDAC6_떍折_xDDAF_놵捶꘭毘海_xDDAC_識휨_xDAF6_쯝皴ⵣ_xD8A6_壚놻化뗬浻_xDDAC_識뷚혶걮ᓅ᭞㝫拖붊꽶떍欛씱뭞웗跚颵꽢毝嫆녌놵捶꘭毘_xDAF7_뭘ᚱ㙑_xDAF6_쯝皴ⵣ_xD8A6_睫걣壝⦋_xDAF6_ᣝ㝫拖붊㝶_xDAC6_떍折_xDDAF_농捶꘭毘捷_xDDAC_識_xDDDA_欘혷䩢釴㤱怞옶跢ᢵ鴓杻挘滵꧴፡箝ᡧ北_xDBEE_迚擇ᴑ佼䎜嚁褰痑謥✻꬙탸赚㨩컾왉乊猪鄈ꈬ撜歃꘵შ✼⬙夺ꏨ뉄뺈㽾Ẓਜ㹱캛薍阥墖扙襭▍隶姘潢Ή螉熕菧ṷ縿㹒ﻨϿ_x0000__xFFFF__x0000_＀곿䵔鮯ᑆ⯽퇓㑛ḋ䁡आ砛ﱱ唢풍ӽᬆ᠅谲❣ᙑ닩⛊溛ꚪ坕矝䖓䵿ꚥ뿉ר织቞斩_xDCC3_룹㮜葭襚ꢹừ狥ጐ䴜뮏襈쐲ᨋꇜ賘_xDA68_断琫羕傣嬩⢽霎_xD972_锖撮ꩌ殆땝퐫᰿嵝傒鄈_xDF97_橮代墄㫬逸_xDE1E_呠쫬ᗁㆵ哪唥ᾥ_xD887_ខ㠥퓛屮⳺Ⅵ꯳徿⿏뱿﷽㟏봿럆싡_xDCD4_蜻꽼⤳褮◷釹侳䯲ጟ렬_xDFE6_뫱㾂춈ͽ殷୙碌쭝곭ƃ푇텶᭶᝽쮚큗ꦛ剒沝퇮቙Ⱆ֢惱ꇡ尽䖃_xDA31_悩œ伸잉譢_xD8B1_㇌飜蘸⚟䣌챦덉똤㦜白Ꮥ夒硇ᇈ㭉혢_xDF07_蛱쀍嚝䍹烕翩﨨訂㶾純苁䈋ੑ枵臀檫쳙痄즌췜県㱂旅ᢔ扙ⓓ_xD89E_鱮✥뫕鰮孟쮱鸦짿㽊봪ꄇ琁륷啚葀鑚冠ᳫ叒櫕塽_xD96B_뮍谓䯮断끳苖䈗阍䆃劦ట킞ປ뱵᠄揢騄괓餞⩎碭ㆥ⑺ꠔ힝坉㾁ᾈ同譐ಂ⾪_xDF14_㨎쏚_xD8AE_쯩轞둿ꧮ쐻꺠᧣䘕틌죔㢬뱎璧ೲ_xDF7A_淔ᮈ뗢巖驠빽ഖ쿯⪛뉗ꖗ켾捥닊犬㼰텸薯䷐_xDA6D_뺛֪㶹ⰵᔀ耀钜軛ペ蘐⯯᷵_xDF2C_乀낈搪띑ꕒ핕뗃౱쑘딱懍㯝蜶ꊥ瑂쀥췿虱笏ꋙ휭ꡆ슮谤匝ᔖ᩵᠔䬙蚻ꪶᗣ㼆_xDE8C_ᮿ铮饞Ė㎡帕뭚䐞憑⹋঩髕끷圲剚缋⋵欲槍䗣趲㢒⋎䕉྇膄螾셳굸䛘컲„랚苔덿欔ꉳ癉丏뵒곚ꘃ᫤㌐૑ᢡ㙉婸䩴姓礋䧯㊟ힴ䧰_xDBE0_蔻쿱⊯셉㊴湪⁃݇ퟏ韩ᥑ癑崦翧蘗⏴럍᷂⯠礪▛麒쥙갫䛷癘릆䛁ᔴ闾䗖Ṏ쟋㱠ჽﴇ⌺飁鏔屠폧驱폗ꤴ탑짷ẳⴍ䶝ꭔ눴姐ᑰꋐ瑖슶᱁﫶奥䥤斖鱹틷쒼棑鴘趥⺀镱驁⯏☼侃뢽筰雼苯쳯᳅ꚹ⦞犵伋㙠㹶쭸殙䐯_xD861_৲_xDB6F_缊ࡎ豜ẟ냧穎炲鿉诺곰썑瓧_xDAD3_樯釷얋䔠Ꞙ삎୔䤗뜁踑퉀蕽窡턻◘䤼퓃쟝휗妒ᘊ웘╘᱿붖뎍羼쎔鑸ⲓ⹌ﷴꌌ㜙⩶覜ⲛ삭뉸笒跖笠͑_xDFE3_ꎚ퉿鎃ꆼ㞇辏﹙䱇䠂爯厓ⓖꀬﾾᔈ苹ǿ_x0000__xFFFF__x0000_＀곿嵽ᶯ痉忝᳡䌐ꄒ林郦爄㼯ፎ貑䣌န僴䠣Ҳᢒ潙ﱊᣠ鈁ҷǀ⑤ᰰĠ҂萐駼째ⅿꮵ殻嫷躻醀씴_xDEAE_垫헪碽鏶式쟕濧븾﷤经폽狅쿃ﳟ蟱讧櫲寉紙쌩ᝏ얇㒣ᱰ㰍匊ﳋ糮鷾㾯綆㸞ⳛ糮﫼潇籿㏽_xDBBC__xD96B_ﰺ⫻ⷬ羌㳟㛫䞓㳟淨㺮뙬﵊祗罨㒂䔌枌嚐ꐊ嵮젰蜟붣쌺庰츞_xDC31_鬌꺭ڮᾨ蟟밝登쯯뷥鿮稼ﵟ_xDFB3_｟럮罯Ώￗ牷椘ﬗ贓튯瓪쌘_xDA70_쾪㜓ꭥ秗⭨权뮇བ돷젔俦꬗쏰贁셏_xDE4D_㮬嗥띥潚뮶ﰪ쾩ꦇϣ饺㛶扦_xDA18_䛮_xD8D7_觭鹽戸༢曝ᰢ鹚ᚹ쑀奾빈䏉ᥝ饺䚇ョ贍됰鳝헶觧ꪭﰲ녴Ɥ좲뭥岝ﶪ_xD9B0_㮲籡㙽癴鈨끁仹糰_xDA18_뛮敲秜⛻ﯪ헥竏_xD9BF_Ὥ㤊늃轗嫺龆瘮륛⽑팷뺣鯉㰅춣ꝶ_xD87C_뭬鴛㓓፳矾猴ꄳ嗵〮䊺駵觛喝㏛束㤊鲠햐ꪶ_xD95F__xD85C_ញ㱑鯄琼㞺Ἶ뚆炻㣛棝_xDBB7_㔎뙬՜赍_xDC39_澞⫶ᙯ룮㏣㲲婭侴鶛핝ﳡ詎亾낇㝏懠_xD8AD_뢎挾갱_xDA5D_療윝◃侚롶_xDF8F_ﭹ懓積䜧ﯽ뼷_xDC5C_㍹졜_xDE77_찢籺ಽ졷畴錄믉︿ﯬ忷῜◾㸯ﾲ_xDF27_ﷅ믾﯏帯糜ﻯ_xDEE2_ꮗ齻_xDF1F_㸬鿓빿䟿䏁魠罏俳홁떏_xDCBE_掤㶛뢦㩵ﺞ该븯쏸롛ޯ_xDFD0_쟹믟_xDE39_ᰏ᰼췱ꯃ༇؞쁔㿍濎ﴏ﯋ͷ펀㸁㜌ᤌ螫䟲﻽ﳟ뿗࿿ﺿ_xDF87_꯾﾿ﾋ￼쯾ﭿ徻縟㻷ﵹ_xDE44_㌯麴츷릲❈_xDEE2__xDB97__xD8BF_萏緜诮┉秖镺솯롃쵕Ꞟ㖸鹱뇦欙ㇵ_xDB43_箥䐡鱟䍥㹼钾⇦﻾﴿귍Ꟈ悾看뤂퓭䖰蛉ᾭ쯷듰좢䳳莾徏꺬ྲྀ혞棿오_xD974_⥿_xD92B_黤㫷罟㇡둢昜ඁ綾縉㿻領砉ᷣⅢ嘗麸Ｂ埶뙿문桏；῝ﮄ䣃閎嗕忮ꏊ뱽즯뺚歍魤畮镡㿛ｯ럴ﻟￋ礱谾靻悽黷뷓묔⳷쎞㰾갘_xDD57_⫲㏼題츛藎篜佻薨篝ྦ줳പ棖亻⎫ݸ斚뭄ᴃ矪붤ъ흭퓡㜃▤ᮕ贐睳ퟌ黓ㅡ䑯쐆﷟ﾻﯽ謹뿯췻徿絞⿻￯埼韧彘蹠돍歸컨綷_xD99D_蜎霤_xDCA3_뻂꯾娿༌῏躿睋葼䟡ᝏ胁뜣▎洸_xDF8C_☺㺮烫赿⁶㫜ᶲ⦸ሙﲺⳣ懪ᮤﲮ쟫꼫_xDEFC_秠⋂耷押뫜琑᯵ꡁ_xDD01_예張骦ﲬ錃ϼ繈팤䂞ﴠ랧ꀨ柾鸱〽ﴦᡛᯍ멀좶쀛䘬䧭⿱ﻟ濦ﹿ矪勵ꚿ쿢ᔐ俱艞캼얗ꌧ젱긽ꚷ幉幎ᕧ꘭䛷婧揌᚜㕥氘똼꼸ⴠ陬圖⵵᪆ⴎ㔎ⵙỎ뚿⼔⏓ꊊ㱕踥침詺㌽熠漖䀂음榄橉陭唧ᡫ絏瓁孚杞䛮✸ㄭ_xDFCF_䰍酞खឥ枎쨒鱣頩킑鈚胐峅훎ॵ᪅ऎካ譊곺㊄벜牚ⓧ弯ꘘ屝⤔妡ꩌや経㓁傖껢䉕瞓䗫썂活錱➧㳂䧆차⒢膴㐤ㅠ됥䮩퐨䡰紨‍㐥ﱻ蒪嫒⬼財安뢅鉳营㩡팮䉵桊錖K匌た▍뢔镫ﺐ饺햾䦜輨ቱ댊नⅭഉ䱘洉ያ㔊ሜ읊_xDE1F_䴏蔯蝉䪩蒬ꘒ✕撜愉躘_xDAF9_┡謴镉蘐⾩욘䨒㉟╛老奸ꅖ駴䳲祂鎌벐枢遶ڄ꘬的ॵ᪅ऎ┧笴鐪ख़쿥鳉뢄鉳营㩡㌮_xDC4F_잋䱙蒪䰰셽阴祖_xDEEE_ꄪ䟊臰ﳺ⹁熏਒⢳ꔉ櫏꼳۶꘬ॵ᪅ऎ┧笴꫼튄㱚ꄫ覄蕜玸▒憄蝫蕜ㅦኩヂ׵壓⥂톄ꄪ扉겣⥂烘શ㇥䉎ᙡꄥ䗴䙣͂化蝂蒺ൂ蒇ና㶚啾楂鸭傕꧎ꭰ眐뉎や음安暅ꤱ숒팅䉘锹쉳秩휣퉕焺崶❞㆔䉊謲傑튗똮ኄ䬖嵂㔢ॸⓧ缴꫼霑鞳᧚뜓鄊ⓧࡋ瓃㰬ቑ잚䪤쌈។⍌ꔉ涱⫣嗔ᷢ籱ꄪꈡ쌐蠷_xD91B_┓羦䉆ᘃ䉓냵蝆㖆뻎曑䡎뤉ᨢ立䉜鳩ነ敲䀲음Ꮒꄧ䱙蒪鸰苺Ⱪᒡ榹傕⧐蜱옲䊭⟜討␹꘬ܱ蕘럲鲍죟뗥⹁᎟䉒墮蠃飩焱桞➞䉍꘠悾䬚䔨婁吥❉䩴ꄺ熌−৓鐝䡎䱘픉৓썒ꄡৄહ특눉䩎純䉖ጉ℩鳮ޤ္㇓❟蒤င当贰鐥⛒ክ⾒랴૿痞⯸띫盂豥႓◷吼幆❪꘬ө傐귎덂꿇ꅹᚼ䫏愨┢鷄ⲓ〡邝Ꭿ䉒颳嗔䰈ᐧ捌ഉ㗜ꅻ㩊厡৒豥႓亙ꃨ䉴拂ꡊ亞᪐ऎ꿥鳮岄蓩ᚼ䫏愨┢䫤耧躘㫹┡䫤耧滛概ꄬ꓋먓㩊踡彏렧৒➲痪鐂䡎䳸픉৓⮝邝ℹ버켖졊井켠幉삅䉴觡鵻䫠耧팅䉘䦗琧璕᱂䪟闈過儽舒৒鼉ꄩ㩺玡Ꭵ✲蒤버켖졊井켠陉預⡎焼爒Ꭵ鹀苺Ⱪ쮡Ꭴ䪺℺侎❊黈न蒄铏㵐킝특餉刓깂艴鎬圄脺✼䉙㩠䧄闈Nꘋ蒱錮ࡎʿ뾢偎৒_xDB71_韴襸䋯㩤莡৒謉ꄩ㩺橁밸⮐₝ᵈ딯瓁㹂ꐧ爗Ꭵ搆챽䢘❊颀苺Ⱪ쮡Ꭴ镖䉴鼜䊬豥鵺댠喘ըᎥᘒ䉋窫䄺쨒쿇䊭쟳뺯Α৓ጙ℧鳲嗤䰈ᐧꢞ桕錞䛺䰎ᐧ⍌ꔉ횱爷௲_xDA6F_㸸邕鴫笠⒢ꔄሓ匾쉴闊졎邜爒Ꭵ嫲㊅刦깂ɴ硘ⓢ䫤耧滛概ꄬ꓋嘓璕᱂䪟✨렖衕❌ꂬ䉴柂ꡊ亞᪐喎闈၎ﲤ岃譞╧ゔኑꕲ䀓음཰椼Ⴋꦈ頯዆䲺䄺垨⅗鴥뜐붥첐嚢⠡邝颰ꨒᎧ깖䉴績ᕲꕲ搓䒝❞䱤蒤င뇓쓰䊭璮蠂⾩욘먒㩌繁刚邕互_xDB88_ዲ팢⬉鴨낐ኘꞪꐓ掆爕Ꭵ꤄ᕣ缂℻᎟䉒璮繂頾ᥙᦏ뤓뤊৒꘠悾䬚㋨蓩╕ႝꟇ爏넹㷀釈蓩鐕䡎䳸픉৓썒℡㩗遁␺︄䉶伾蒤处醻爷ጙ℩㩗쐁។捌崉鴦ꪰᎤ䉔璮窉莐৒鼉ꄩ㩺❊乤߈圹℺얯庳闈⁎䧏⍺戇ᘺ뢞㤇㩗쐁។捌崉鴦ꪰᎤ䉔璮銉鐐䡎䳸픉৓圫℺䉳졊井毈곱岄ө鳲।슄✓圡ĺꧤ頯዆䲺愺䥕쐧꧱岄өᏙ℥鴨ኙꞪ嘓璮钄⮐₝⓫㫴闁⁎䧏႖亘㰨ቱꕲ䀓爵概ꄬ꓋嘓璕᱂䪟✨㠖䐯Ꭶ偖℺㏡吥❏ൈជꕲГ쎩脋蓩鹼⽈䫤젧ේꅹᏌ℧㩗쐁柔ॣ♝낝꒮䓸敂銌첐噢㖡五㾸⨶ᘀ가①௖_x0000__x0000__x0000__x0000__x0000__x0000__x0000__x0000_ғ耀_xFFFF__xFFFF__x0000__x0000_⧨ோ_x0000__x0000_酔ஐ_x0000__x0000__x0000__x0000__x0000_㞬_x0000__x0000__x0000__x0000__x0000__x0000__x0000__x0000_Ҕ耀_xFFFF__xFFFF__x0000__x0000_⨀ோ_x0000__x0000_鄠ஐ_x0000__x0000__x0000__x0000__x0000_ഀ_x0000__x0000__x0000__x0000__x0000__x0000__x0000__x0000_ҕ耀_xFFFF__xFFFF__x0000__x0000_⣠ோ_x0000__x0000_醈ஐ_x0000__x0000__x0000__x0000__x0000_䬰_x0000__x0000__x0000__x0000__x0000__x0000__x0000__x0000_Җ耀_xFFFF__xFFFF__x0000__x0000_ⴰோ_x0000__x0000_釰ஐ_x0000__x0000__x0000__x0000__x0000_䍩_x0000__x0000__x0000__x0000__x0000__x0000__x0000__x0000_җ耀_xFFFF__xFFFF__x0000__x0000_ⱘோ_x0000__x0000_醼ஐ_x0000__x0000__x0000__x0000__x0000_㤵_x0000__x0000__x0000__x0000__x0000__x0000__x0000__x0000_Ҙ耀_xFFFF__xFFFF__x0000__x0000_⯸ோ_x0000__x0000_鈤ஐ_x0000__x0000__x0000__x0000__x0000_敒_x0000__x0000__x0000__x0000__x0000__x0000__x0000__x0000_ҙ耀_xFFFF__xFFFF__x0000__x0000_Ⲹோ_x0000__x0000_銌ஐ_x0000__x0000__x0000__x0000__x0000_汴_x0000__x0000__x0000__x0000__x0000__x0000__x0000__x0000_Қ耀_xFFFF__xFFFF__x0000__x0000_ⷀோ_x0000__x0000_鉘ஐ_x0000__x0000__x0000__x0000__x0000_⤩_x0000__x0000__x0000__x0000__x0000__x0000__x0000__x0000_қ耀_xFFFF__xFFFF__x0000__x0000_Ⳑோ_x0000__x0000_鋀ஐ_x0000__x0000__x0000__x0000__x0000_ᕑ_x0000__x0000__x0000__x0000__x0000__x0000__x0000__x0000_Ҝ耀_xFFFF__xFFFF__x0000__x0000_⻸ோ_x0000__x0000_錨ஐ_x0000__x0000__x0000__x0000__x0000_硜_x0000__x0000__x0000__x0000__x0000__x0000__x0000__x0000_ҝ耀_xFFFF__xFFFF__x0000__x0000_⾠ோ_x0000__x0000_鋴ஐ_x0000__x0000__x0000__x0000__x0000_添_x0000__x0000__x0000__x0000__x0000__x0000__x0000__x0000_Ҟ耀_xFFFF__xFFFF__x0000__x0000_⻈ோ_x0000__x0000_鍜ஐ_x0000__x0000__x0000__x0000__x0000_뗚_x0000__x0000__x0000__x0000__x0000__x0000__x0000__x0000_ҟ耀_xFFFF__xFFFF__x0000__x0000_⿐ோ_x0000__x0000_鏄ஐ_x0000__x0000__x0000__x0000__x0000_؟_x0000__x0000__x0000__x0000__x0000__x0000__x0000__x0000_Ҡ耀_xFFFF__xFFFF__x0000__x0000_⺰ோ_x0000__x0000_鎐ஐ_x0000__x0000__x0000__x0000__x0000_ᕫ_x0000__x0000__x0000__x0000__x0000__x0000__x0000__x0000_ҡ耀_xFFFF__xFFFF__x0000__x0000_⽀ோ_x0000__x0000_鏸ஐ_x0000__x0000__x0000__x0000__x0000_ං_x0000__x0000__x0000__x0000__x0000__x0000__x0000__x0000_Ң耀_xFFFF__xFFFF__x0000__x0000_ヰோ_x0000__x0000_鑠ஐ_x0000__x0000__x0000__x0000__x0000_⨖_x0000__x0000__x0000__x0000__x0000__x0000__x0000__x0000_ң耀_xFFFF__xFFFF__x0000__x0000_㇠ோ_x0000__x0000_鐬ஐ_x0000__x0000__x0000__x0000__x0000_浯_x0000__x0000__x0000__x0000__x0000__x0000__x0000__x0000_Ҥ耀_xFFFF__xFFFF__x0000__x0000_ㅨோ_x0000__x0000_钔ஐ_x0000__x0000__x0000__x0000__x0000_瑮_x0000__x0000__x0000__x0000__x0000__x0000__x0000__x0000_ҥ耀_xFFFF__xFFFF__x0000__x0000_㍈ோ_x0000__x0000_铼ஐ_x0000__x0000__x0000__x0000__x0000_瑡_x0000__x0000__x0000__x0000__x0000__x0000__x0000__x0000_Ҧ耀_xFFFF__xFFFF__x0000__x0000_㎨ோ_x0000__x0000_铈ஐ_x0000__x0000__x0000__x0000__x0000_渮_x0000__x0000__x0000__x0000__x0000__x0000__x0000__x0000_ҧ耀_xFFFF__xFFFF__x0000__x0000_ㄸோ_x0000__x0000_锰ஐ_x0000__x0000__x0000__x0000__x0000_潴_x0000__x0000__x0000__x0000__x0000__x0000__x0000__x0000_Ҩ耀_xFFFF__xFFFF__x0000__x0000_㕰ோ_x0000__x0000_閘ஐ_x0000__x0000__x0000__x0000__x0000_楡_x0000__x0000__x0000__x0000__x0000__x0000__x0000__x0000_ҩ耀_xFFFF__xFFFF__x0000__x0000_㘘ோ_x0000__x0000_镤ஐ_x0000__x0000__x0000__x0000__x0000_潯_x0000__x0000__x0000__x0000__x0000__x0000__x0000__x0000_Ҫ耀_xFFFF__xFFFF__x0000__x0000_㑨ோ_x0000__x0000_闌ஐ_x0000__x0000__x0000__x0000__x0000_扵_x0000__x0000__x0000__x0000__x0000__x0000__x0000__x0000_ҫ耀_xFFFF__xFFFF__x0000__x0000_㓠ோ_x0000__x0000_阴ஐ_x0000__x0000__x0000__x0000__x0000_ث_x0000__x0000__x0000__x0000__x0000__x0000__x0000__x0000_Ҭ耀_xFFFF__xFFFF__x0000__x0000_㘀ோ_x0000__x0000_阀ஐ_x0000__x0000__x0000__x0000__x0000_楤_x0000__x0000__x0000__x0000__x0000__x0000__x0000__x0000_ҭ耀_xFFFF__xFFFF__x0000__x0000_㘰ோ_x0000__x0000_陨ஐ_x0000__x0000__x0000__x0000__x0000_根_x0000__x0000__x0000__x0000__x0000__x0000__x0000__x0000_Ү耀_xFFFF__xFFFF__x0000__x0000_㤘ோ_x0000__x0000_雐ஐ_x0000__x0000__x0000__x0000__x0000_ㅧ_x0000__x0000__x0000__x0000__x0000__x0000__x0000__x0000_ү耀_xFFFF__xFFFF__x0000__x0000_㜈ோ_x0000__x0000_障ஐ_x0000__x0000__x0000__x0000__x0000_⹷_x0000__x0000__x0000__x0000__x0000__x0000__x0000__x0000_Ұ耀_xFFFF__xFFFF__x0000__x0000_㞰ோ_x0000__x0000_霄ஐ_x0000__x0000__x0000__x0000__x0000_⼺_x0000__x0000__x0000__x0000__x0000__x0000__x0000__x0000_ұ耀_xFFFF__xFFFF__x0000__x0000_㟠ோ_x0000__x0000_靬ஐ_x0000__x0000__x0000__x0000__x0000_楧_x0000__x0000__x0000__x0000__x0000__x0000__x0000__x0000_Ҳ耀_xFFFF__xFFFF__x0000__x0000_㧀ோ_x0000__x0000_霸ஐ_x0000__x0000__x0000__x0000__x0000_0_x0000__x0000__x0000__x0000__x0000__x0000__x0000__x0000_ҳ耀_xFFFF__xFFFF__x0000__x0000_㠨ோ_x0000__x0000_鞠ஐ_x0000__x0000__x0000__x0000__x0000__x0000__x0000__x0000__x0000__x0000__x0000__x0000__x0000_Ҵ耀_xFFFF__xFFFF__x0000__x0000_㪰ோ_x0000__x0000_須ஐ_x0000__x0000__x0000__x0000__x0000_֠_x0000__x0000__x0000__x0000__x0000__x0000__x0000__x0000_ҵ耀_xFFFF__xFFFF__x0000__x0000_㱈ோ_x0000__x0000_韔ஐ_x0000__x0000__x0000__x0000__x0000_沱_x0000__x0000__x0000__x0000__x0000__x0000__x0000__x0000_Ҷ耀_xFFFF__xFFFF__x0000__x0000_㳘ோ_x0000__x0000_頼ஐ_x0000__x0000__x0000__x0000__x0000_礠_x0000__x0000__x0000__x0000__x0000__x0000__x0000__x0000_ҷ耀_xFFFF__xFFFF__x0000__x0000_㮠ோ_x0000__x0000_颤ஐ_x0000__x0000__x0000__x0000__x0000_쨞_x0000__x0000__x0000__x0000__x0000__x0000__x0000__x0000_Ҹ耀_xFFFF__xFFFF__x0000__x0000_㰘ோ_x0000__x0000_顰ஐ_x0000__x0000__x0000__x0000__x0000_̄_x0000__x0000__x0000__x0000__x0000__x0000__x0000__x0000_ҹ耀_xFFFF__xFFFF__x0000__x0000_㺈ோ_x0000__x0000_飘ஐ_x0000__x0000__x0000__x0000__x0000_挥_x0000__x0000__x0000__x0000__x0000__x0000__x0000__x0000_Һ耀_xFFFF__xFFFF__x0000__x0000_㶀ோ_x0000__x0000_饀ஐ_x0000__x0000__x0000__x0000__x0000_э_x0000__x0000__x0000__x0000__x0000__x0000__x0000__x0000_һ耀_xFFFF__xFFFF__x0000__x0000_㴈ோ_x0000__x0000_餌ஐ_x0000__x0000__x0000__x0000__x0000_鯈_x0000__x0000__x0000__x0000__x0000__x0000__x0000__x0000_Ҽ耀_xFFFF__xFFFF__x0000__x0000_㾨ோ_x0000__x0000_饴ஐ_x0000__x0000__x0000__x0000__x0000_镳_x0000__x0000__x0000__x0000__x0000__x0000__x0000__x0000_ҽ耀_xFFFF__xFFFF__x0000__x0000_㷠ோ_x0000__x0000_曤஽_x0000__x0000__x0000__x0000__x0000_궄_x0000__x0000__x0000__x0000__x0000__x0000__x0000__x0000_Ҿ耀_xFFFF__xFFFF__x0000__x0000_㴠ோ_x0000__x0000_馨ஐ_x0000__x0000__x0000__x0000__x0000_⡽_x0000__x0000__x0000__x0000__x0000__x0000__x0000__x0000_ҿ耀_xFFFF__xFFFF__x0000__x0000_䀠ோ_x0000__x0000_騐ஐ_x0000__x0000__x0000__x0000__x0000_Ă_x0000__x0000__x0000__x0000__x0000__x0000__x0000__x0000_Ӏ耀_xFFFF__xFFFF__x0000__x0000_䄐ோ_x0000__x0000_暰஽_x0000__x0000__x0000__x0000__x0000_〕_x0000__x0000__x0000__x0000__x0000__x0000__x0000__x0000_Ӂ耀_xFFFF__xFFFF__x0000__x0000_䆠ோ_x0000__x0000_驄ஐ_x0000__x0000__x0000__x0000__x0000_؞_x0000__x0000__x0000__x0000__x0000__x0000__x0000__x0000_ӂ耀_xFFFF__xFFFF__x0000__x0000_䃈ோ_x0000__x0000_骬ஐ_x0000__x0000__x0000__x0000__x0000_㤰_x0000__x0000__x0000__x0000__x0000__x0000__x0000__x0000_Ӄ耀_xFFFF__xFFFF__x0000__x0000_䂀ோ_x0000__x0000_昔஽_x0000__x0000__x0000__x0000__x0000_أ_x0000__x0000__x0000__x0000__x0000__x0000__x0000__x0000_ӄ耀_xFFFF__xFFFF__x0000__x0000_䆈ோ_x0000__x0000_髠ஐ_x0000__x0000__x0000__x0000__x0000_ԁ_x0000__x0000__x0000__x0000__x0000__x0000__x0000__x0000_Ӆ耀_xFFFF__xFFFF__x0000__x0000_䖐ோ_x0000__x0000_魈ஐ_x0000__x0000__x0000__x0000__x0000_섳_x0000__x0000__x0000__x0000__x0000__x0000__x0000__x0000_ӆ耀_xFFFF__xFFFF__x0000__x0000_䌈ோ_x0000__x0000_无஽_x0000__x0000__x0000__x0000__x0000_肎_x0000__x0000__x0000__x0000__x0000__x0000__x0000__x0000_Ӈ耀_xFFFF__xFFFF__x0000__x0000_䐨ோ_x0000__x0000_魼ஐ_x0000__x0000__x0000__x0000__x0000__xDA4B__x0000__x0000__x0000__x0000__x0000__x0000__x0000__x0000_ӈ耀_xFFFF__xFFFF__x0000__x0000_䐐ோ_x0000__x0000_鯤ஐ_x0000__x0000__x0000__x0000__x0000__x0000__x0000__x0000__x0000__x0000__x0000__x0000__x0000_Ӊ耀_xFFFF__xFFFF__x0000__x0000_䑘ோ_x0000__x0000_敄஽_x0000__x0000__x0000__x0000__x0000_䝆_x0000__x0000__x0000__x0000__x0000__x0000__x0000__x0000_ӊ耀_xFFFF__xFFFF__x0000__x0000_䙐ோ_x0000__x0000_鰘ஐ_x0000__x0000__x0000__x0000__x0000_쭗_x0000__x0000__x0000__x0000__x0000__x0000__x0000__x0000_Ӌ耀_xFFFF__xFFFF__x0000__x0000_䝀ோ_x0000__x0000_鲀ஐ_x0000__x0000__x0000__x0000__x0000_蘁_x0000__x0000__x0000__x0000__x0000__x0000__x0000__x0000_ӌ耀_xFFFF__xFFFF__x0000__x0000_䠘ோ_x0000__x0000_攐஽_x0000__x0000__x0000__x0000__x0000_　_x0000__x0000__x0000__x0000__x0000__x0000__x0000__x0000_Ӎ耀_xFFFF__xFFFF__x0000__x0000_䛠ோ_x0000__x0000_鲴ஐ_x0000__x0000__x0000__x0000__x0000_潣_x0000__x0000__x0000__x0000__x0000__x0000__x0000__x0000_ӎ耀_xFFFF__xFFFF__x0000__x0000_䞸ோ_x0000__x0000_鴜ஐ_x0000__x0000__x0000__x0000__x0000_䝴_x0000__x0000__x0000__x0000__x0000__x0000__x0000__x0000_ӏ耀_xFFFF__xFFFF__x0000__x0000_䯀ோ_x0000__x0000_摴஽_x0000__x0000__x0000__x0000__x0000_散_x0000__x0000__x0000__x0000__x0000__x0000__x0000__x0000_Ӑ耀_xFFFF__xFFFF__x0000__x0000_䫨ோ_x0000__x0000_鵐ஐ_x0000__x0000__x0000__x0000__x0000_搮_x0000__x0000__x0000__x0000__x0000__x0000__x0000__x0000_ӑ耀_xFFFF__xFFFF__x0000__x0000_䧈ோ_x0000__x0000_鶸ஐ_x0000__x0000__x0000__x0000__x0000_朅_x0000__x0000__x0000__x0000__x0000__x0000__x0000__x0000_Ӓ耀_xFFFF__xFFFF__x0000__x0000_䩰ோ_x0000__x0000_鸠ஐ_x0000__x0000__x0000__x0000__x0000_Ƃ_x0000__x0000__x0000__x0000__x0000__x0000__x0000__x0000_ӓ耀_xFFFF__xFFFF__x0000__x0000_䪠ோ_x0000__x0000_鷬ஐ_x0000__x0000__x0000__x0000__x0000_푅_x0000__x0000__x0000__x0000__x0000__x0000__x0000__x0000_Ӕ耀_xFFFF__xFFFF__x0000__x0000_䤈ோ_x0000__x0000_鹔ஐ_x0000__x0000__x0000__x0000__x0000_㢕_x0000__x0000__x0000__x0000__x0000__x0000__x0000__x0000_ӕ耀_xFFFF__xFFFF__x0000__x0000_䱐ோ_x0000__x0000_麼ஐ_x0000__x0000__x0000__x0000__x0000_⦒_x0000__x0000__x0000__x0000__x0000__x0000__x0000__x0000_Ӗ耀_xFFFF__xFFFF__x0000__x0000_付ோ_x0000__x0000_麈ஐ_x0000__x0000__x0000__x0000__x0000__x0000__x0000__x0000__x0000__x0000__x0000__x0000__x0000_ӗ耀_xFFFF__xFFFF__x0000__x0000_䷐ோ_x0000__x0000_黰ஐ_x0000__x0000__x0000__x0000__x0000__x0016__x0000__x0000__x0000__x0000__x0000__x0000__x0000__x0000_Ә耀_xFFFF__xFFFF__x0000__x0000_么ோ_x0000__x0000_捰஽_x0000__x0000__x0000__x0000__x0000_ㆢ_x0000__x0000__x0000__x0000__x0000__x0000__x0000__x0000_ә耀_xFFFF__xFFFF__x0000__x0000_亐ோ_x0000__x0000_鼤ஐ_x0000__x0000__x0000__x0000__x0000_䠔_x0000__x0000__x0000__x0000__x0000__x0000__x0000__x0000_Ӛ耀_xFFFF__xFFFF__x0000__x0000_䲀ோ_x0000__x0000_龌ஐ_x0000__x0000__x0000__x0000__x0000_鍭_x0000__x0000__x0000__x0000__x0000__x0000__x0000__x0000_ӛ耀_xFFFF__xFFFF__x0000__x0000_傈ோ_x0000__x0000_挈஽_x0000__x0000__x0000__x0000__x0000_䢆_x0000__x0000__x0000__x0000__x0000__x0000__x0000__x0000_Ӝ耀_xFFFF__xFFFF__x0000__x0000_傸ோ_x0000__x0000_鿀ஐ_x0000__x0000__x0000__x0000__x0000_ﵺ_x0000__x0000__x0000__x0000__x0000__x0000__x0000__x0000_ӝ耀_xFFFF__xFFFF__x0000__x0000_伸ோ_x0000__x0000_ꀨஐ_x0000__x0000__x0000__x0000__x0000_ၞ_x0000__x0000__x0000__x0000__x0000__x0000__x0000__x0000_Ӟ耀_xFFFF__xFFFF__x0000__x0000_佨ோ_x0000__x0000_抠஽_x0000__x0000__x0000__x0000__x0000_혻_x0000__x0000__x0000__x0000__x0000__x0000__x0000__x0000_ӟ耀_xFFFF__xFFFF__x0000__x0000_侰ோ_x0000__x0000_ꁜஐ_x0000__x0000__x0000__x0000__x0000_䙑_x0000__x0000__x0000__x0000__x0000__x0000__x0000__x0000_Ӡ耀_xFFFF__xFFFF__x0000__x0000_儰ோ_x0000__x0000_ꃴஐ_x0000__x0000__x0000__x0000__x0000_⁂鍇뤨ⴋ㼤౼Āͩ᠀ѡỂ粥經⊀旊銨㒤퀻㦻⠷ᜀ가邐ஐ_x0000__x0000__x0000__x0000__x0000__x0000__x0000__x0000_ӡ耀_xFFFF__xFFFF__x0000__x0000_區ோ_x0000__x0000_ꅜஐ_x0000__x0000__x0000__x0000__x0000__x0000__x0000__x0000__x0000__x0000__x0000__x0000__x0000__x0000_Ӣ耀_xFFFF__xFFFF__x0000__x0000_厸ோ_x0000__x0000_ꄨஐ_x0000__x0000__x0000__x0000__x0000__x0000__x0000__x0000__x0000__x0000__x0000__x0000__x0000__x0000_ӣ耀_xFFFF__xFFFF__x0000__x0000_劘ோ_x0000__x0000_ꆐஐ_x0000__x0000__x0000__x0000__x0000__x0000__x0000__x0000__x0000__x0000__x0000__x0000__x0000__x0000_Ӥ耀_xFFFF__xFFFF__x0000__x0000_劀ோ_x0000__x0000_懐஽_x0000__x0000__x0000__x0000__x0000__x0000__x0000__x0000__x0000__x0000__x0000__x0000__x0000__x0000_ӥ耀_xFFFF__xFFFF__x0000__x0000_単ோ_x0000__x0000_ꇄஐ_x0000__x0000__x0000__x0000__x0000__x0000__x0000__x0000__x0000__x0000__x0000__x0000__x0000__x0000_Ӧ耀_xFFFF__xFFFF__x0000__x0000_哀ோ_x0000__x0000_ꈬஐ_x0000__x0000__x0000__x0000__x0000__x0000__x0000__x0000__x0000__x0000__x0000__x0000__x0000__x0000_ӧ耀_xFFFF__xFFFF__x0000__x0000_團ோ_x0000__x0000_慨஽_x0000__x0000__x0000__x0000__x0000__x0000__x0000__x0000__x0000__x0000__x0000__x0000__x0000__x0000_Ө耀_xFFFF__xFFFF__x0000__x0000_囨ோ_x0000__x0000_ꉠஐ_x0000__x0000__x0000__x0000__x0000__x0000__x0000__x0000__x0000__x0000__x0000__x0000__x0000__x0000_ө耀_xFFFF__xFFFF__x0000__x0000_喰ோ_x0000__x0000_ꋈஐ_x0000__x0000__x0000__x0000__x0000__x0000__x0000__x0000__x0000__x0000__x0000__x0000__x0000__x0000_Ӫ耀_xFFFF__xFFFF__x0000__x0000_圀ோ_x0000__x0000_愀஽_x0000__x0000__x0000__x0000__x0000__x0000__x0000__x0000__x0000__x0000__x0000__x0000__x0000__x0000_ӫ耀_xFFFF__xFFFF__x0000__x0000_坠ோ_x0000__x0000_ꋼஐ_x0000__x0000__x0000__x0000__x0000__x0000__x0000__x0000__x0000__x0000__x0000__x0000__x0000__x0000_Ӭ耀_xFFFF__xFFFF__x0000__x0000_嚈ோ_x0000__x0000_ꍤஐ_x0000__x0000__x0000__x0000__x0000__x0000__x0000__x0000__x0000__x0000__x0000__x0000__x0000__x0000_ӭ耀_xFFFF__xFFFF__x0000__x0000_奀ோ_x0000__x0000_悘஽_x0000__x0000__x0000__x0000__x0000__x0000__x0000__x0000__x0000__x0000__x0000__x0000__x0000__x0000_Ӯ耀_xFFFF__xFFFF__x0000__x0000_壸ோ_x0000__x0000_ꎘஐ_x0000__x0000__x0000__x0000__x0000__x0000__x0000__x0000__x0000__x0000__x0000__x0000__x0000__x0000_ӯ耀_xFFFF__xFFFF__x0000__x0000_嫀ோ_x0000__x0000_ꐀஐ_x0000__x0000__x0000__x0000__x0000__x0000__x0000__x0000__x0000__x0000__x0000__x0000__x0000__x0000_Ӱ耀_xFFFF__xFFFF__x0000__x0000_媐ோ_x0000__x0000_齨஥_x0000__x0000__x0000__x0000__x0000__x0000__x0000__x0000__x0000__x0000__x0000__x0000__x0000__x0000_ӱ耀_xFFFF__xFFFF__x0000__x0000_墘ோ_x0000__x0000_ꐴஐ_x0000__x0000__x0000__x0000__x0000__x0000__x0000__x0000__x0000__x0000__x0000__x0000__x0000__x0000_Ӳ耀_xFFFF__xFFFF__x0000__x0000_崀ோ_x0000__x0000_꒜ஐ_x0000__x0000__x0000__x0000__x0000__x0000__x0000__x0000__x0000__x0000__x0000__x0000__x0000__x0000_ӳ耀_xFFFF__xFFFF__x0000__x0000_嬠ோ_x0000__x0000_ꔄஐ_x0000__x0000__x0000__x0000__x0000__x0000__x0000__x0000__x0000__x0000__x0000__x0000__x0000__x0000_Ӵ耀_xFFFF__xFFFF__x0000__x0000_屘ோ_x0000__x0000_ꓐஐ_x0000__x0000__x0000__x0000__x0000__x0000__x0000__x0000__x0000__x0000__x0000__x0000__x0000__x0000_ӵ耀_xFFFF__xFFFF__x0000__x0000_嬈ோ_x0000__x0000_ꔸஐ_x0000__x0000__x0000__x0000__x0000__x0000__x0000__x0000__x0000__x0000__x0000__x0000__x0000__x0000_Ӷ耀_xFFFF__xFFFF__x0000__x0000_官ோ_x0000__x0000_ꖠஐ_x0000__x0000__x0000__x0000__x0000__x0000__x0000__x0000__x0000__x0000__x0000__x0000__x0000__x0000_ӷ耀_xFFFF__xFFFF__x0000__x0000_彀ோ_x0000__x0000_ꕬஐ_x0000__x0000__x0000__x0000__x0000__x0000__x0000__x0000__x0000__x0000__x0000__x0000__x0000__x0000_Ӹ耀_xFFFF__xFFFF__x0000__x0000_恈ோ_x0000__x0000_ꗔஐ_x0000__x0000__x0000__x0000__x0000__x0000__x0000__x0000__x0000__x0000__x0000__x0000__x0000__x0000_ӹ耀_xFFFF__xFFFF__x0000__x0000_怘ோ_x0000__x0000_꘼ஐ_x0000__x0000__x0000__x0000__x0000__x0000__x0000__x0000__x0000__x0000__x0000__x0000__x0000__x0000_Ӻ耀_xFFFF__xFFFF__x0000__x0000_恠ோ_x0000__x0000_ꘈஐ_x0000__x0000__x0000__x0000__x0000__x0000__x0000__x0000__x0000__x0000__x0000__x0000__x0000__x0000_ӻ耀_xFFFF__xFFFF__x0000__x0000_忨ோ_x0000__x0000_꙰ஐ_x0000__x0000__x0000__x0000__x0000__x0000__x0000__x0000__x0000__x0000__x0000__x0000__x0000__x0000_Ӽ耀_xFFFF__xFFFF__x0000__x0000_廠ோ_x0000__x0000_ꛘஐ_x0000__x0000__x0000__x0000__x0000__x0000__x0000__x0000__x0000__x0000__x0000__x0000__x0000__x0000_ӽ耀_xFFFF__xFFFF__x0000__x0000_愸ோ_x0000__x0000_ꚤஐ_x0000__x0000__x0000__x0000__x0000__x0000__x0000__x0000__x0000__x0000__x0000__x0000__x0000__x0000_Ӿ耀_xFFFF__xFFFF__x0000__x0000_抠ோ_x0000__x0000_꜌ஐ_x0000__x0000__x0000__x0000__x0000__x0000__x0000__x0000__x0000__x0000__x0000__x0000__x0000__x0000_ӿ耀_xFFFF__xFFFF__x0000__x0000_揘ோ_x0000__x0000_ꝴஐ_x0000__x0000__x0000__x0000__x0000__x0000__x0000__x0000__x0000__x0000__x0000__x0000__x0000__x0000_Ԁ耀_xFFFF__xFFFF__x0000__x0000_慨ோ_x0000__x0000_Ꝁஐ_x0000__x0000__x0000__x0000__x0000__x0000__x0000__x0000__x0000__x0000__x0000__x0000__x0000__x0000_ԁ耀_xFFFF__xFFFF__x0000__x0000_挰ோ_x0000__x0000_Ꞩஐ_x0000__x0000__x0000__x0000__x0000__x0000__x0000__x0000__x0000__x0000__x0000__x0000__x0000__x0000_Ԃ耀_xFFFF__xFFFF__x0000__x0000_擠ோ_x0000__x0000_ꠐஐ_x0000__x0000__x0000__x0000__x0000__x0000__x0000__x0000__x0000__x0000__x0000__x0000__x0000__x0000_ԃ耀_xFFFF__xFFFF__x0000__x0000_晸ோ_x0000__x0000_Ƛஐ_x0000__x0000__x0000__x0000__x0000__x0000__x0000__x0000__x0000__x0000__x0000__x0000__x0000__x0000_Ԅ耀_xFFFF__xFFFF__x0000__x0000_曘ோ_x0000__x0000_ꡄஐ_x0000__x0000__x0000__x0000__x0000__x0000__x0000__x0000__x0000__x0000__x0000__x0000__x0000__x0000_ԅ耀_xFFFF__xFFFF__x0000__x0000_斸ோ_x0000__x0000_ꢬஐ_x0000__x0000__x0000__x0000__x0000__x0000__x0000__x0000__x0000__x0000__x0000__x0000__x0000__x0000_Ԇ耀_xFFFF__xFFFF__x0000__x0000_昰ோ_x0000__x0000_꡸ஐ_x0000__x0000__x0000__x0000__x0000__x0000__x0000__x0000__x0000__x0000__x0000__x0000__x0000__x0000_ԇ耀_xFFFF__xFFFF__x0000__x0000_擸ோ_x0000__x0000_꣠ஐ_x0000__x0000__x0000__x0000__x0000__x0000__x0000__x0000__x0000__x0000__x0000__x0000__x0000__x0000_Ԉ耀_xFFFF__xFFFF__x0000__x0000_柠ோ_x0000__x0000_魘஥_x0000__x0000__x0000__x0000__x0000__x0000__x0000__x0000__x0000__x0000__x0000__x0000__x0000__x0000_ԉ耀_xFFFF__xFFFF__x0000__x0000_栐ோ_x0000__x0000_ꤔஐ_x0000__x0000__x0000__x0000__x0000__x0000__x0000__x0000__x0000__x0000__x0000__x0000__x0000__x0000_Ԋ耀_xFFFF__xFFFF__x0000__x0000_梈ோ_x0000__x0000_ꥼஐ_x0000__x0000__x0000__x0000__x0000__x0000__x0000__x0000__x0000__x0000__x0000__x0000__x0000__x0000_ԋ耀_xFFFF__xFFFF__x0000__x0000_槀ோ_x0000__x0000_骈஥_x0000__x0000__x0000__x0000__x0000__x0000__x0000__x0000__x0000__x0000__x0000__x0000__x0000__x0000_Ԍ耀_xFFFF__xFFFF__x0000__x0000_棨ோ_x0000__x0000_ꦰஐ_x0000__x0000__x0000__x0000__x0000__x0000__x0000__x0000__x0000__x0000__x0000__x0000__x0000__x0000_ԍ耀_xFFFF__xFFFF__x0000__x0000_楈ோ_x0000__x0000_ꨘஐ_x0000__x0000__x0000__x0000__x0000__x0000__x0000__x0000__x0000__x0000__x0000__x0000__x0000__x0000_Ԏ耀_xFFFF__xFFFF__x0000__x0000_池ோ_x0000__x0000_ꪀஐ_x0000__x0000__x0000__x0000__x0000__x0000__x0000__x0000__x0000__x0000__x0000__x0000__x0000__x0000_ԏ耀_xFFFF__xFFFF__x0000__x0000_氀ோ_x0000__x0000_ꩌஐ_x0000__x0000__x0000__x0000__x0000__x0000__x0000__x0000__x0000__x0000__x0000__x0000__x0000__x0000_Ԑ耀_xFFFF__xFFFF__x0000__x0000_槰ோ_x0000__x0000_ꪴஐ_x0000__x0000__x0000__x0000__x0000__x0000__x0000__x0000__x0000__x0000__x0000__x0000__x0000__x0000_ԑ耀_xFFFF__xFFFF__x0000__x0000_沨ோ_x0000__x0000_꬜ஐ_x0000__x0000__x0000__x0000__x0000__x0000__x0000__x0000__x0000__x0000__x0000__x0000__x0000__x0000_Ԓ耀_xFFFF__xFFFF__x0000__x0000_橨ோ_x0000__x0000_ꫨஐ_x0000__x0000__x0000__x0000__x0000__x0000__x0000__x0000__x0000__x0000__x0000__x0000__x0000__x0000_ԓ耀_xFFFF__xFFFF__x0000__x0000_毐ோ_x0000__x0000_ꭐஐ_x0000__x0000__x0000__x0000__x0000__x0000__x0000__x0000__x0000__x0000__x0000__x0000__x0000__x0000_Ԕ耀_xFFFF__xFFFF__x0000__x0000_涰ோ_x0000__x0000_ꮸஐ_x0000__x0000__x0000__x0000__x0000__x0000__x0000__x0000__x0000__x0000__x0000__x0000__x0000__x0000_ԕ耀_xFFFF__xFFFF__x0000__x0000_泰ோ_x0000__x0000_ꮄஐ_x0000__x0000__x0000__x0000__x0000__x0000__x0000__x0000__x0000__x0000__x0000__x0000__x0000__x0000_Ԗ耀_xFFFF__xFFFF__x0000__x0000_濘ோ_x0000__x0000_꯬ஐ_x0000__x0000__x0000__x0000__x0000__x0000__x0000__x0000__x0000__x0000__x0000__x0000__x0000__x0000_ԗ耀_xFFFF__xFFFF__x0000__x0000_湀ோ_x0000__x0000_飨஥_x0000__x0000__x0000__x0000__x0000__x0000__x0000__x0000__x0000__x0000__x0000__x0000__x0000__x0000_Ԙ耀_xFFFF__xFFFF__x0000__x0000_涀ோ_x0000__x0000_갠ஐ_x0000__x0000__x0000__x0000__x0000__x0000__x0000__x0000__x0000__x0000__x0000__x0000__x0000__x0000_ԙ耀_xFFFF__xFFFF__x0000__x0000_潠ோ_x0000__x0000_겈ஐ_x0000__x0000__x0000__x0000__x0000__x0000__x0000__x0000__x0000__x0000__x0000__x0000__x0000__x0000_Ԛ耀_xFFFF__xFFFF__x0000__x0000_熈ோ_x0000__x0000_颀஥_x0000__x0000__x0000__x0000__x0000__x0000__x0000__x0000__x0000__x0000__x0000__x0000__x0000__x0000_ԛ耀_xFFFF__xFFFF__x0000__x0000_爘ோ_x0000__x0000_겼ஐ_x0000__x0000__x0000__x0000__x0000__x0000__x0000__x0000__x0000__x0000__x0000__x0000__x0000__x0000_Ԝ耀_xFFFF__xFFFF__x0000__x0000_瀸ோ_x0000__x0000_괤ஐ_x0000__x0000__x0000__x0000__x0000__x0000__x0000__x0000__x0000__x0000__x0000__x0000__x0000__x0000_ԝ耀_xFFFF__xFFFF__x0000__x0000_烠ோ_x0000__x0000_領஥_x0000__x0000__x0000__x0000__x0000__x0000__x0000__x0000__x0000__x0000__x0000__x0000__x0000__x0000_Ԟ耀_xFFFF__xFFFF__x0000__x0000_犨ோ_x0000__x0000_굘ஐ_x0000__x0000__x0000__x0000__x0000__x0000__x0000__x0000__x0000__x0000__x0000__x0000__x0000__x0000_ԟ耀_xFFFF__xFFFF__x0000__x0000_灐ோ_x0000__x0000_귀ஐ_x0000__x0000__x0000__x0000__x0000__x0000__x0000__x0000__x0000__x0000__x0000__x0000__x0000__x0000_Ԡ耀_xFFFF__xFFFF__x0000__x0000_狰ோ_x0000__x0000_靈஥_x0000__x0000__x0000__x0000__x0000__x0000__x0000__x0000__x0000__x0000__x0000__x0000__x0000__x0000_ԡ耀_xFFFF__xFFFF__x0000__x0000_猸ோ_x0000__x0000_귴ஐ_x0000__x0000__x0000__x0000__x0000__x0000__x0000__x0000__x0000__x0000__x0000__x0000__x0000__x0000_Ԣ耀_xFFFF__xFFFF__x0000__x0000_ொ_x0000__x0000_깜ஐ_x0000__x0000__x0000__x0000__x0000__x0000__x0000__x0000__x0000__x0000__x0000__x0000__x0000__x0000_ԣ耀_xFFFF__xFFFF__x0000__x0000_ொ_x0000__x0000_鎠஥_x0000__x0000__x0000__x0000__x0000__x0000__x0000__x0000__x0000__x0000__x0000__x0000__x0000__x0000_Ԥ耀_xFFFF__xFFFF__x0000__x0000_ொ_x0000__x0000_꺐ஐ_x0000__x0000__x0000__x0000__x0000__x0000__x0000__x0000__x0000__x0000__x0000__x0000__x0000__x0000_ԥ耀_xFFFF__xFFFF__x0000__x0000_ொ_x0000__x0000_껸ஐ_x0000__x0000__x0000__x0000__x0000__x0000__x0000__x0000__x0000__x0000__x0000__x0000__x0000__x0000_Ԧ耀_xFFFF__xFFFF__x0000__x0000_ொ_x0000__x0000_錸஥_x0000__x0000__x0000__x0000__x0000__x0000__x0000__x0000__x0000__x0000__x0000__x0000__x0000__x0000_ԧ耀_xFFFF__xFFFF__x0000__x0000_喝ொ_x0000__x0000_꼬ஐ_x0000__x0000__x0000__x0000__x0000__x0000__x0000__x0000__x0000__x0000__x0000__x0000__x0000__x0000_Ԩ耀_xFFFF__xFFFF__x0000__x0000_殺ொ_x0000__x0000_꾔ஐ_x0000__x0000__x0000__x0000__x0000__x0000__x0000__x0000__x0000__x0000__x0000__x0000__x0000__x0000_ԩ耀_xFFFF__xFFFF__x0000__x0000_切ொ_x0000__x0000_鋐஥_x0000__x0000__x0000__x0000__x0000__x0000__x0000__x0000__x0000__x0000__x0000__x0000__x0000__x0000_Ԫ耀_xFFFF__xFFFF__x0000__x0000_隸ொ_x0000__x0000_꿈ஐ_x0000__x0000__x0000__x0000__x0000__x0000__x0000__x0000__x0000__x0000__x0000__x0000__x0000__x0000_ԫ耀_xFFFF__xFFFF__x0000__x0000_褐ொ_x0000__x0000_뀰ஐ_x0000__x0000__x0000__x0000__x0000__x0000__x0000__x0000__x0000__x0000__x0000__x0000__x0000__x0000_Ԭ耀_xFFFF__xFFFF__x0000__x0000_ொ_x0000__x0000_鈴஥_x0000__x0000__x0000__x0000__x0000__x0000__x0000__x0000__x0000__x0000__x0000__x0000__x0000__x0000_ԭ耀_xFFFF__xFFFF__x0000__x0000_﬈ொ_x0000__x0000_끤ஐ_x0000__x0000__x0000__x0000__x0000__x0000__x0000__x0000__x0000__x0000__x0000__x0000__x0000__x0000_Ԯ耀_xFFFF__xFFFF__x0000__x0000_ﯠொ_x0000__x0000_턌ஐ_x0000__x0000__x0000__x0000__x0000__x0000__x0000__x0000__x0000__x0000__x0000__x0000__x0000__x0000__x0000__x0000__x0000__x0000__x0000__x0000__x0000__x0000__x0000__x0000_㮺㘰᠀耀鎜諛ホ蘐௯ݽ管㹛軅鶃_xDD25_ᑞꖖ뷭輢ᅣ尝㥉ꔬ廯⇙藞蓜ଅᩋ鯦ꑿ핟姃琊挄嚹踵ࣃ倣㝌ﱪ頦摣唝ᔍ䅚_xDF8D_⿗䧕붛í攄_xDC6B_휹࠯겱䤃ꡭ偻툾⍪덋똣䀷㆛੉䒒乑弊ଈཱི띃札횰⃬륁쐋ꂀᶷ⚕㷙䤸ﻍߐ쭌⏞岶䈶鈱厼탚齽賣琲︶ﱋ꽈왥鯽鉊ꌳ溭廉ﶶ钒늄璉ￛ顝⌸踆롼矀䤹泱╢냯鏴粰ං旇ܖ퓞줦헓幓ꬄ陵夅_xDEB9_攄攒ቁ_xDF95_⋲叙࿴꬯⟑是㥙綺䋔뎼嗼譸긺赜⢃덌鲲䧧ﮞ⋌ᖝ☥請ꥌ᤮َ栙뱫螊ᣰ췽擡찿귧ﯖ痬荆ငۀⅧ翪硇℄ﱪ褣鯽㏸蜒哹䡱嚽죿賟ꃅ娆ၺ嗮뺟_xDF03_빵碅ᘞ伳࿸_x0000__xFFFF__x0000_＀닿츩䵈焭ⱉ푉η_x0000_＀ÿ_x0000__xFFFF_踴ੁ䃂䔌㊯ä兖ꔑ闓⺛ꄄᠧ_xDA6D_똉邓Ն⼮⥟᎑_xDD1A_为띖瘞呐蒥⼞筁鍊뀛༳헫鰁ὒ_xDB97_繘㷟᮸傸탄캢薴敬淯黐ⓢ樈ὃ烴위顊ᠬ갠膦_xDC0C_㔋藇ⳡ綔ｹ륄㍶ᙇ홯ᓇ광˺_x0000__xFFFF_勞궨몛卹綦䙝涷去姻薛㗬語狸运㐩박썤輽੦켢緳ꯏ垕棄卺౓눐_xDDD0_嘛ꌬᙣ硖ږڟᆮ喗ڼ_xDE0E_琉땙努红㼹䒤ꓘ໩肉倮䌐勦긎嶥М葼ꙏꀥ蹀Ԡ怚꘵묆恢⼭ሩ偅藡윶頻ᨶ㋒靋䧊늜䷬᐀ꪢ圭䷲ꪒ裔胙螅爂鸏ᴰ鋠矠⟡沢ꋪ욀ꑣ烀建꧆ꃇ烢悓縹쑝戫鳑૯눃옕ᨂ䞺瓁㜈괏ꁄ烣茯ﯝ⒓_xD84E_ా씲㛢쟚䟪Û壘省剎_xDEF5__xDC2E_ཎـ겚玊肅⦫돧評㦀镡輧缯紽煹辰埋Ꮣ︹쌞⯀᩠얖攟䷱契⵼⾿纮ﳸ鿏鞟槅쐄ᵞⴿ➋Ꙣダ_xDF84_鰪쒷읔袰躩_xDDF1_듅ﾫ漋霌暈丯鵟ٽ殩囲畧叅失噪吶ﮬẸ㓊쓜㜜拾㮵䩟羋ﴨ¿_x0000__xFFFF_茩↔쩕攠镈䠲则ಥ虒⥔钃唡⃊䡥㊕᥈ꕒ刌咆茩↔쩕夣㲥刚ಥ虒⥔钃唡⃊䡥㊕᥈ꕒ刌咆茩↔쩕攠镈䠲则ಥ읲륊킸㾇귘㾔涭쩕떫䫍폹韚滟쩕蓴忇뢯㛯ꃮ긼芝嬻綯线溺떧㫝鯺뚯쫋උ넯蕶段_xDDAC_欖齷ﻖ륱燼ﬆ쮖﨟陭쪮붫埬伮쯟犔쩹Ṝ䰿ᗻ猩驹鞱铲㲹맯릗啷늞ﾲ﹜ﺰ훻⚞쫴移뜳_xDE57_曰꽂紼协龍蓙神㶿ꨌ神껺珊商벯껟돊떆뎘䦭榬궻뷙곲ᵩ_xD9CD_ꓖ神듖Ꞗ垨ꮽ곲鵩㯬춭窌듂蝖짂啷믬켪횚㣲꫻뜬➖埪闭䵧祫羀廕旹᭚廋诗쮫鶁⪻岃ၝ_xDCEC_ᥕ﷤뇆ﵥག엫庭﬙鹜융ᥞ뗴湋騞꿖鏾ﵞ庳籹݇꿋_xDDBF_碶༾ᾖ掼ಯ沈뎡湋剾_xDC6C_ᥕ峻䁝⃊靗㮋㊽᥈巒䆕郊ꫮ刌ᲆ郈敺䥌풆茫↔쫵攠뵈䣲⯖庨ꐙꤌٗ䌩闪쩁窐遥_xDFAB_氰쫵圠便⋘䡥啷篆↗嗝ꐙ쪮攠䋈풆줝窐遥ꐲᥞತ垩줞ᷱ⯕钃⃊䡥㊽᥈꽒刌풆茫↔쫵攠뵈䠲则ಯ虒⯔钃⃊䡥㊽᥈꽒刌풆輫뵤棲뵈䠲则ಯ虒⯔钃⃊䡥㊽᥈꽒刌풆茫↔쫵攠뵈䠲则ಯ虒⯔钃⃊䡥홈輫풆茫↔쫵攠뵈䠲则ಯ虒⯔钃⃊䡥㊽᥈꽒刌풆茫↔쫵攠뵈䠲则ಯ虒⯔撏䡨㊽᥈꽒刌풆茫↔쫵攠뵈䠲则ಯ虒⯔钃⃊䡥㊽᥈꽒刌풆茫↔쫵攠뵈䣲⯖蚏⯔钃⃊䡥㊽᥈꽒刌풆茫↔쫵攠뵈䠲则ಯ虒⯔钃⃊䡥㊽᥈꽒刌풆輫뵤棲뵈䠲则ಯ虒⯔钃⃊䡥㊽᥈꽒刌풆茫↔쫵攠뵈䠲则ಯ虒⯔钃⃊䡥홈輫풆茫↔쫵攠뵈䠲则ಯ虒⯔钃⃊䡥㊽᥈꽒刌풆茫↔쫵攠뵈䠲则ಯ虒⯔撏䡨㊽᥈꽒刌풆茫↔쫵攠뵈䠲则ಯ虒⯔钃⃊䡥㊽᥈꽒刌풆茫↔쫵攠뵈䣲⯖蚏⯔钃⃊䡥㊽᥈꽒刌풆茫↔쫵攠뵈䠲则ಯ虒⯔钃⃊䡥㊽᥈꽒刌풆輫뵤棲뵈䠲则ಯ虒⯔钃⃊䡥㊽᥈꽒刌풆茫↔쫵攠뵈䠲则ಯ虒⯔钃⃊䡥홈輫풆茫↔쫵攠뵈䠲则ಯ虒⯔钃⃊䡥㊽᥈꽒刌풆茫↔쫵攠뵈䠲则ಯ虒⯔撏䡨㊽᥈꽒刌풆茫↔쫵攠뵈䠲则ಯ虒⯔钃⃊䡥㊽᥈꽒刌풆茫↔쫵攠뵈䣲⯖蚏⯔钃⃊䡥㊽᥈꽒刌풆茫↔쫵攠뵈䠲则ಯ虒⯔钃⃊䡥㊽᥈꽒刌풆輫뵤棲뵈䠲则ಯ虒⯔钃⃊䡥㊽᥈꽒刌풆茫↔쫵攠뵈䠲则ಯ虒⯔钃⃊䡥홈輫풆茫↔쫵攠뵈䠲则ಯ虒⯔钃⃊䡥㊽᥈꽒刌풆茫↔쫵攠뵈䠲则ಯ虒⯔撏䡨㊽᥈꽒刌풆茫↔쫵攠뵈䠲则ಯ虒⯔钃⃊䡥㊽᥈꽒刌풆茫↔쫵攠뵈䣲⯖蚏⯔钃⃊䡥㊽᥈꽒刌풆茫↔쫵攠뵈䠲则ಯ虒⯔钃⃊䡥㊽᥈꽒刌풆輫뵤棲뵈䠲则ಯ虒⯔钃⃊䡥㊽᥈꽒刌풆茫↔쫵攠뵈䠲则ಯ虒⯔钃⃊䡥홈輫풆茫↔쫵攠뵈䠲则ಯ虒⯔钃⃊䡥㊽᥈꽒刌풆茫↔쫵攠뵈䠲则ಯ虒⯔撏䡨㊽᥈꽒刌풆茫↔쫵攠뵈䠲则ಯ虒⯔钃⃊䡥㊽᷈뙃吲쫷︟띠﹗뚴⯕횯笶俥彫륽襮뾏굞땽⛑殏훎뽫棝㾓꿋鮶_xDFE8_뛮Έ澹綿髩㼯_xDF3D__xDAE6_형놮荶宵_xDDAC_婽뭻泓ﶿ筺깫_xDC1F_眞﹕൐庿ﲛ噱︟_xDE3F_쏋鶇_xDC4F_铋礶鞵룲廧_xDEE6_祕峊暞旬魊攼켮湥㲛⽥柯旬魊놼গ๾淏㞓馼⛐_xDF4F_铓礶鳎_xDE7E_柳묷鹍꠳⛽וּ쩞䙳魕_xDFBC_즷蚳颵궳浉곲ᵩ믮_xD9AD_榬총훙㚤홹隴ꢧ浗枓_xDF64_쵩鍮䵧祫粖篕켩횚㣲꫻榬䏻＼濧㾗_xDEDF_ຟ_xDE4E_Ｌ﷧﯍罟엾齗⾛糞쏾﹯缏讻䧵﷭懱_xDAAF_뼦歌䶣量滉즴圠ϗْ狹끅⽵遥鏋滵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耀꽏颓䊝䳝쩌颙敔ﵼ⁻执꜔㥴늨唃옦哥臌Რ취쵏ࠜ臊踇⛺㎆許蛓勫傧쓎丨컧ꨏ䃬覕㥱猽⠠먇ᢙ೦뎊］⍛⥸퐝竸ꠠꡓ覙鼛靂ጢힳ㏥쥰颙쪥룄芜္⧄첔悁⩳莗籪⁇܈鲺㦚萐̃㡇㦐⺴唇⛺煆傺ܥ个狯ꕐꡓೢܮ飕䄃䊜칇㏹ﮐ啯巿俨䃏뼴ι♅扦鲖妉䲪쮌頩䄃퀹伛᳉쨈ẁ抧Ў䃥厏ܳ犂臠Უ駈씘썩謼⁧ޏ瓱﷮镂ꠝㄲꜮ๧琌̹⁳ܨ馚喿矽㣣㿎ꈇ췹⠝ㄲ௣ࢯ阏覜꩙豌⧋Θ㥁ᯐ쥏ࠜ臊ꜞ๢轀㍓與ꎁ제ᢙ槅㳃ܫ♲煆ꅾ໊饔霘㏓與ꁲ覛칡㢠诱릌騿藘ﳾ밌♀⥦ㄲ嵻䊟ጹ咳ᢙ厗㤬ꌓꔸ䇋㺕⨇偲句쪨룄骜္Δ랧飁䚿ꜰ鱑谶㥇㎐許맓藗㬪敐屢콎ࠜ臊♮㦆읬ᣱ傧_xDB7E_ி_xD9FD_ខ쓈䔬昦殯爇昦㊩⸱墧♲煆靊⪃倻扥乜᳅扦厘丫옓麣鲁冉횜ꃥ鿊唃옦龝㦎๝ﲪ倹扥친᳀樔扦ﾸ跟ャꅎ젗Ⳅ♅꽦ݫ♲ꥦㄲꜮ牘䘦䩱莗㬪敐屢앎ࠜ臊♮㦆愴쨼ﲁᰆ槅๝镀熉꟧๣潀穾䃦콐㝀쌓䆜뙱痣켙繀赇뿪ﴋ᧹腸챌摒皺朠院ጪ狣▊执꜔㥴늨唃옦哥臌Რ曨顢⭓ፎꏆ제ᢙ槅๝镀熉꟧๣潀穾䃦๐㍴찱ᐙ㭧非䃡រ匴Ο䳍騌ﳟᢛ覑멙颙朥院ጪ狣끀ꁧ㥴늨唃옦哥臌Რ曨顢⭓ፎꏆ䠜藗婸莗㬪敐_xDC62_Θ㥁緐౏穳ᧅ쪠䚿䲨죌ᰱ冉_xD8E3_ﺅ೼䂼昦㈩笱㽝㤃댓饔霘ⱓጹ㢣쮥镁ꠝㄲꜮ๢㝀쌓媜驱Ḱ䃥佾⺴唇ꁶ佺㮌ᴿ⁳ܨ憉꽎茸ḻ_xD954_ㄽ윣⁰执㣔ꅶ㬿˰颙좥칀Ⳅ♕䬔쓎丨狩敐ꨇ豌꧋Θ㥁췐ツ嚧⚜䞌逹ㄳ펊Ჺ_xD954_ㄽﳮ챴ꂁ➾㦆偸ݥ賄쌜鲁冉_xD8E3_ﺅ샬搋㉢覑臒朙㉢覕㥱猅蠠ꡓ⧋Ι⹔픇軸၂琎㔹⁳鳘瀦΄莙婲䃦㦰箝ꡝ䄃퀸臌獠霆⪃倹뙱臜῜罂⁲_xDF9A_珸♠ㄲ嵻逻ㄳ쪙룄⊜⣄偲枥⹔唇ꁶ쓊鲸㦚鐐_xDD03_ౌᩳ槅磃첁獁䃥㇓與ꁲ黻諴렳賳㬪敐䙢喿_xD8E3_ﺅ샬搋㉢覑臚覜哉옦ᓥ뼙䘧䩱莗㬪敐屢앎ࠜ᧪曨顢⭓ፎꏆ膞覜鱑䪠傧隆镁膟ጪ狣偀䃏ጷ鳃煁౸툇ꃵ窙騆觯㾛䔃☦_xDF73_錓♱匦ᢙ厗ܰ㪂窅⧣Ι鵁㵂앎ࠜ臊ꜞ๦琌ㄳ槌꜔麬鲁冉캜徽늨唃옦臌Რ曨顢⠳盎輜䃡쓎ﺨ킻龟ខ쓈≤댓逳ㄳ쪙룄⊜䳣⺔唇پ䲪쮌颩䄃퀹쓍ꜰ鱖谦㵇㤃ꌓ괸䇋龕⪁俎᳇➾㦆偸句쪨賄쌜풁ꭿ뇆ﴋ臙젗擄ጢힳεጹꦓ豌⧋츲⣄偲ݥ䲪쮌颩䄃퀹쓍ꜰ鱖谦㥇㎐許뫓吜臙ጪ컣읏ࠜ臊♮㦆偸ݥ賄쌜鲁冉_xD8E3_ﺅ샬搋㉢覑臚覜哉옦ᓥ朙ᑢ璧꠹β♕챔ꂁ扦厘丫옓Უ駈씘嵩ꨎ䃬覕控Ў䃥ጷ鳃煞眆꠼β篕䙢칀꣄罂㈅餱쓈痬䃭쓎⩤該㢌퐐䃧振㉑與ᳺ燨偀琎ㄳ꧌꜕Უ駈씘嵩ꨎ䃬覕읗ࠜ臊♮㦆偸ݥ䲪죌ᰱ駈㔘嶎쿨밎♀ጦ颙꺽젝颙敌屢酎♱煆靊⪃̿♕챔ꂁ扦厘丫옓Უ駈씘嵩ꨎ䃬覕控Ў䃥ጷ鳃煞眆꠼β♕ธ䳤᪌⻇柴帇ጠ覓챌흞䱌㊦⸱좧ጸ㢣쮥镁ꠝㄲꜮ๢㝀쌓媜驱Ḱ䃥쓎丨狫敐ꨇ豌㼻猝⠠먇ᢙ㎊镁ꠝㄲ윣⁰执㣔ꅶ㬿˰颙摜璺칠颙敜屢셎ࠜᓢ狪၀傧厗ܱ炂쮠馩섃㓦⎁제㐜㦷쮭镁ꠜ鴸嵻욨ࠜ臂Ꜯ๧鬄렳吜臉뎊㤝໧ﻤ晨掏益Γﳑ뿆ጢힳεጹꮓ豌⧋칲⣄偲枥⹔픇Θ㥁緐౏橳槅磂Δ㷹許뫓吜臙ጪ컣읏ࠜ臊♮㦆偸ݥ䲪죌ᰱ駈㔘嶎쿨밎♀ﱦ좗潛_xDC2B__xDAEB_鲁즉♕㤔执꜔㥴늨唃옦哥臌Რ曨顢⭓ፎꏆ제ᢙ槅๝煀鵝㼻倳扥乜᳏扦㎘츨ᱶ칀꣄믾鿐砝䲁⹌ㄲ嵻逻ㄳ쪹룄⊜⣄偲ݥ䲪쮌颩䄃퀹쓍ꜰ鱖谦㥇ﾐ䧝펊Ჺ_xD954_㪺繷敐ꨇ豌Ι㥁췐ツ偧Ḹ臃覜ﵑꅷ㬿˰颙摜皺朠牢覕㥱칅ᢙ⧅๝镀熉ᔹ⁳ܨ馺諔蓓⣱爇䘦婱莗㬪敐_xDC62_Θ鵁_xDD42_ౌ穳ᧅ쪠傧覕㤙Άጹ욣ற_xD9FD_ខ쓈⋤댓뗗㤃錓䲫쮌爩쓎丨狩敐ꨇ豌꧋Θ㥁췐ツ嚧⚜䞌逹ㄳ펊Ჺ_xD954_⪁俎᳇쨈溁蘦봹ೢ磮敐ꨇ챌㇈제ᢙ踵໏䂼☦餗붘ᶮ駈岘扥乜玑䘦䩱莗㬪敐屢앎ࠜ臊♮㦆愴쨼鲁冉횜ꃥ໊饔眘㩾䃦๐㍴찱ᗩ灧菇㬪敐䙢칀꣄罂㈅뤱쓈痬䃭쓎⫤該㎜許멓吜臙ጪ狣偀琎ㄳ꧌꜕๑䳤⺴唇ꁶ쓊㇓與ꁲ覛乡㢯㮃吞臙ጪ爳܌♲赆ᝣ돺⼃覐䱌ힳ巯⮍컣믽뽯ﻲꮽ혶볮_xDEFF_엟᯿륫쏽덾᧗侀閗ᴀ噡꿶춓❞걌ᣅ⟻暖冀냫诇떊挘使곜㺹≡옭忘㕶펫䱟愺ⴢ_xD8C6__xD89F_햛Ꮱ瑗抧옭㺜걶볟ા뛷ᵙ赎┱拒ᓨ๑빏ኘㅩ듥䟽莔捻ꑊ铅ዓ⢎羧풛穩ⴣ鲦灖襄߁쓰㻸ヹ袾㺲改팯跺颵婲ᆿ壅譈ꜩᯥ豑믕ꯖ絷뵚씑뱘꛻幢譎ꈷ欘ᵷ_xD915_睫걭壝⦋_xDAF6_᭝㝫拖붊흶_xDAC6_떍折_xDDAF_놵捶꘭毘海_xDDAC_識휨_xDAF6_쯝皴ⵣ_xD8A6_壚놻化뗬浻_xDDAC_識뷚혶걮ᓅ᭞㝫拖붊꽶떍欛씱뭞웗跚颵꽢毝嫆녌놵捶꘭毘_xDAF7_뭘ᚱ㙑_xDAF6_쯝皴ⵣ_xD8A6_睫걣壝⦋_xDAF6_ᣝ㝫拖붊㝶_xDAC6_떍折_xDDAF_농捶꘭毘捷_xDDAC_識_xDDDA_欘혷䩢釴㤱怞옶跢ᢵ鴓杻挘滵꧴፡箝ᡧ北_xDBEE_迚擇ᴑ佼䎜嚁褰痑謥✻꬙탸赚㨩컾왉乊猪鄈ꈬ撜歃꘵შ✼⬙夺ꏨ뉄뺈㽾Ẓਜ㹱캛薍阥墖扙襭▍隶姘潢Ή螉熕菧ṷ縿㹒ﻨϿ_x0000__xFFFF__x0000_＀곿䵔鮯ᑆ⯽퇓㑛ḋ䁡आ砛ﱱ唢풍ӽᬆ᠅谲❣ᙑ닩⛊溛ꚪ坕矝䖓䵿ꚥ뿉ר织቞斩_xDCC3_룹㮜葭襚ꢹừ狥ጐ䴜뮏襈쐲ᨋꇜ賘_xDA68_断琫羕傣嬩⢽霎_xD972_锖撮ꩌ殆땝퐫᰿嵝傒鄈_xDF97_橮代墄㫬逸_xDE1E_呠쫬ᗁㆵ哪唥ᾥ_xD887_ខ㠥퓛屮⳺Ⅵ꯳徿⿏뱿﷽㟏봿럆싡_xDCD4_蜻꽼⤳褮◷釹侳䯲ጟ렬_xDFE6_뫱㾂춈ͽ殷୙碌쭝곭ƃ푇텶᭶᝽쮚큗ꦛ剒沝퇮቙Ⱆ֢惱ꇡ尽䖃_xDA31_悩œ伸잉譢_xD8B1_㇌飜蘸⚟䣌챦덉똤㦜白Ꮥ夒硇ᇈ㭉혢_xDF07_蛱쀍嚝䍹烕翩﨨訂㶾純苁䈋ੑ枵臀檫쳙痄즌췜県㱂旅ᢔ扙ⓓ_xD89E_鱮✥뫕鰮孟쮱鸦짿㽊봪ꄇ琁륷啚葀鑚冠ᳫ叒櫕塽_xD96B_뮍谓䯮断끳苖䈗阍䆃劦ట킞ປ뱵᠄揢騄괓餞⩎碭ㆥ⑺ꠔ힝坉㾁ᾈ同譐ಂ⾪_xDF14_㨎쏚_xD8AE_쯩轞둿ꧮ쐻꺠᧣䘕틌죔㢬뱎璧ೲ_xDF7A_淔ᮈ뗢巖驠빽ഖ쿯⪛뉗ꖗ켾捥닊犬㼰텸薯䷐_xDA6D_뺛֪㶹ⰵᔀ耀钜軛ペ蘐⯯᷵_xDF2C_乀낈搪띑ꕒ핕뗃౱쑘딱懍㯝蜶ꊥ瑂쀥췿虱笏ꋙ휭ꡆ슮谤匝ᔖ᩵᠔䬙蚻ꪶᗣ㼆_xDE8C_ᮿ铮饞Ė㎡帕뭚䐞憑⹋঩髕끷圲剚缋⋵欲槍䗣趲㢒⋎䕉྇膄螾셳굸䛘컲„랚苔덿欔ꉳ癉丏뵒곚ꘃ᫤㌐૑ᢡ㙉婸䩴姓礋䧯㊟ힴ䧰_xDBE0_蔻쿱⊯셉㊴湪⁃݇ퟏ韩ᥑ癑崦翧蘗⏴럍᷂⯠礪▛麒쥙갫䛷癘릆䛁ᔴ闾䗖Ṏ쟋㱠ჽﴇ⌺飁鏔屠폧驱폗ꤴ탑짷ẳⴍ䶝ꭔ눴姐ᑰꋐ瑖슶᱁﫶奥䥤斖鱹틷쒼棑鴘趥⺀镱驁⯏☼侃뢽筰雼苯쳯᳅ꚹ⦞犵伋㙠㹶쭸殙䐯_xD861_৲_xDB6F_缊ࡎ豜ẟ냧穎炲鿉诺곰썑瓧_xDAD3_樯釷얋䔠Ꞙ삎୔䤗뜁踑퉀蕽窡턻◘䤼퓃쟝휗妒ᘊ웘╘᱿붖뎍羼쎔鑸ⲓ⹌ﷴꌌ㜙⩶覜ⲛ삭뉸笒跖笠͑_xDFE3_ꎚ퉿鎃ꆼ㞇辏﹙䱇䠂爯厓ⓖꀬﾾᔈ苹ǿ_x0000__xFFFF__x0000_＀곿嵽ᶯ痉忝᳡䌐ꄒ林郦爄㼯ፎ貑䣌န僴䠣Ҳᢒ潙ﱊᣠ鈁ҷǀ⑤ᰰĠ҂萐駼째ⅿꮵ殻嫷躻醀씴_xDEAE_垫헪碽鏶式쟕濧븾﷤经폽狅쿃ﳟ蟱讧櫲寉紙쌩ᝏ얇㒣ᱰ㰍匊ﳋ糮鷾㾯綆㸞ⳛ糮﫼潇籿㏽_xDBBC__xD96B_ﰺ⫻ⷬ羌㳟㛫䞓㳟淨㺮뙬﵊祗罨㒂䔌枌嚐ꐊ嵮젰蜟붣쌺庰츞_xDC31_鬌꺭ڮᾨ蟟밝登쯯뷥鿮稼ﵟ_xDFB3_｟럮罯Ώￗ牷椘ﬗ贓튯瓪쌘_xDA70_쾪㜓ꭥ秗⭨权뮇བ돷젔俦꬗쏰贁셏_xDE4D_㮬嗥띥潚뮶ﰪ쾩ꦇϣ饺㛶扦_xDA18_䛮_xD8D7_觭鹽戸༢曝ᰢ鹚ᚹ쑀奾빈䏉ᥝ饺䚇ョ贍됰鳝헶觧ꪭﰲ녴Ɥ좲뭥岝ﶪ_xD9B0_㮲籡㙽癴鈨끁仹糰_xDA18_뛮敲秜⛻ﯪ헥竏_xD9BF_Ὥ㤊늃轗嫺龆瘮륛⽑팷뺣鯉㰅춣ꝶ_xD87C_뭬鴛㓓፳矾猴ꄳ嗵〮䊺駵觛喝㏛束㤊鲠햐ꪶ_xD95F__xD85C_ញ㱑鯄琼㞺Ἶ뚆炻㣛棝_xDBB7_㔎뙬՜赍_xDC39_澞⫶ᙯ룮㏣㲲婭侴鶛핝ﳡ詎亾낇㝏懠_xD8AD_뢎挾갱_xDA5D_療윝◃侚롶_xDF8F_ﭹ懓積䜧ﯽ뼷_xDC5C_㍹졜_xDE77_찢籺ಽ졷畴錄믉︿ﯬ忷῜◾㸯ﾲ_xDF27_ﷅ믾﯏帯糜ﻯ_xDEE2_ꮗ齻_xDF1F_㸬鿓빿䟿䏁魠罏俳홁떏_xDCBE_掤㶛뢦㩵ﺞ该븯쏸롛ޯ_xDFD0_쟹믟_xDE39_ᰏ᰼췱ꯃ༇؞쁔㿍濎ﴏ﯋ͷ펀㸁㜌ᤌ螫䟲﻽ﳟ뿗࿿ﺿ_xDF87_꯾﾿ﾋ￼쯾ﭿ徻縟㻷ﵹ_xDE44_㌯麴츷릲❈_xDEE2__xDB97__xD8BF_萏緜诮┉秖镺솯롃쵕Ꞟ㖸鹱뇦欙ㇵ_xDB43_箥䐡鱟䍥㹼钾⇦﻾﴿귍Ꟈ悾看뤂퓭䖰蛉ᾭ쯷듰좢䳳莾徏꺬ྲྀ혞棿오_xD974_⥿_xD92B_黤㫷罟㇡둢昜ඁ綾縉㿻領砉ᷣⅢ嘗麸Ｂ埶뙿문桏；῝ﮄ䣃閎嗕忮ꏊ뱽즯뺚歍魤畮镡㿛ｯ럴ﻟￋ礱谾靻悽黷뷓묔⳷쎞㰾갘_xDD57_⫲㏼題츛藎篜佻薨篝ྦ줳പ棖亻⎫ݸ斚뭄ᴃ矪붤ъ흭퓡㜃▤ᮕ贐睳ퟌ黓ㅡ䑯쐆﷟ﾻﯽ謹뿯췻徿絞⿻￯埼韧彘蹠돍歸컨綷_xD99D_蜎霤_xDCA3_뻂꯾娿༌῏躿睋葼䟡ᝏ胁뜣▎洸_xDF8C_☺㺮烫赿⁶㫜ᶲ⦸ሙﲺⳣ懪ᮤﲮ쟫꼫_xDEFC_秠⋂耷押뫜琑᯵ꡁ_xDD01_예張骦ﲬ錃ϼ繈팤䂞ﴠ랧ꀨ柾鸱〽ﴦᡛᯍ멀좶쀛䘬䧭⿱ﻟ濦ﹿ矪勵ꚿ쿢ᔐ俱艞캼얗ꌧ젱긽ꚷ幉幎ᕧ꘭䛷婧揌᚜㕥氘똼꼸ⴠ陬圖⵵᪆ⴎ㔎ⵙỎ뚿⼔⏓ꊊ㱕踥침詺㌽熠漖䀂음榄橉陭唧ᡫ絏瓁孚杞䛮✸ㄭ_xDFCF_䰍酞खឥ枎쨒鱣頩킑鈚胐峅훎ॵ᪅ऎካ譊곺㊄벜牚ⓧ弯ꘘ屝⤔妡ꩌや経㓁傖껢䉕瞓䗫썂活錱➧㳂䧆차⒢膴㐤ㅠ됥䮩퐨䡰紨‍㐥ﱻ蒪嫒⬼財安뢅鉳营㩡팮䉵桊錖K匌た▍뢔镫ﺐ饺햾䦜輨ቱ댊नⅭഉ䱘洉ያ㔊ሜ읊_xDE1F_䴏蔯蝉䪩蒬ꘒ✕撜愉躘_xDAF9_┡謴镉蘐⾩욘䨒㉟╛老奸ꅖ駴䳲祂鎌벐枢遶ڄ꘬的ॵ᪅ऎ┧笴鐪ख़쿥鳉뢄鉳营㩡㌮_xDC4F_잋䱙蒪䰰셽阴祖_xDEEE_ꄪ䟊臰ﳺ⹁熏਒⢳ꔉ櫏꼳۶꘬ॵ᪅ऎ┧笴꫼튄㱚ꄫ覄蕜玸▒憄蝫蕜ㅦኩヂ׵壓⥂톄ꄪ扉겣⥂烘શ㇥䉎ᙡꄥ䗴䙣͂化蝂蒺ൂ蒇ና㶚啾楂鸭傕꧎ꭰ眐뉎や음安暅ꤱ숒팅䉘锹쉳秩휣퉕焺崶❞㆔䉊謲傑튗똮ኄ䬖嵂㔢ॸⓧ缴꫼霑鞳᧚뜓鄊ⓧࡋ瓃㰬ቑ잚䪤쌈។⍌ꔉ涱⫣嗔ᷢ籱ꄪꈡ쌐蠷_xD91B_┓羦䉆ᘃ䉓냵蝆㖆뻎曑䡎뤉ᨢ立䉜鳩ነ敲䀲음Ꮒꄧ䱙蒪鸰苺Ⱪᒡ榹傕⧐蜱옲䊭⟜討␹꘬ܱ蕘럲鲍죟뗥⹁᎟䉒墮蠃飩焱桞➞䉍꘠悾䬚䔨婁吥❉䩴ꄺ熌−৓鐝䡎䱘픉৓썒ꄡৄહ특눉䩎純䉖ጉ℩鳮ޤ္㇓❟蒤င当贰鐥⛒ክ⾒랴૿痞⯸띫盂豥႓◷吼幆❪꘬ө傐귎덂꿇ꅹᚼ䫏愨┢鷄ⲓ〡邝Ꭿ䉒颳嗔䰈ᐧ捌ഉ㗜ꅻ㩊厡৒豥႓亙ꃨ䉴拂ꡊ亞᪐ऎ꿥鳮岄蓩ᚼ䫏愨┢䫤耧躘㫹┡䫤耧滛概ꄬ꓋먓㩊踡彏렧৒➲痪鐂䡎䳸픉৓⮝邝ℹ버켖졊井켠幉삅䉴觡鵻䫠耧팅䉘䦗琧璕᱂䪟闈過儽舒৒鼉ꄩ㩺玡Ꭵ✲蒤버켖졊井켠陉預⡎焼爒Ꭵ鹀苺Ⱪ쮡Ꭴ䪺℺侎❊黈न蒄铏㵐킝특餉刓깂艴鎬圄脺✼䉙㩠䧄闈Nꘋ蒱錮ࡎʿ뾢偎৒_xDB71_韴襸䋯㩤莡৒謉ꄩ㩺橁밸⮐₝ᵈ딯瓁㹂ꐧ爗Ꭵ搆챽䢘❊颀苺Ⱪ쮡Ꭴ镖䉴鼜䊬豥鵺댠喘ըᎥᘒ䉋窫䄺쨒쿇䊭쟳뺯Α৓ጙ℧鳲嗤䰈ᐧꢞ桕錞䛺䰎ᐧ⍌ꔉ횱爷௲_xDA6F_㸸邕鴫笠⒢ꔄሓ匾쉴闊졎邜爒Ꭵ嫲㊅刦깂ɴ硘ⓢ䫤耧滛概ꄬ꓋嘓璕᱂䪟✨렖衕❌ꂬ䉴柂ꡊ亞᪐喎闈၎ﲤ岃譞╧ゔኑꕲ䀓음཰椼Ⴋꦈ頯዆䲺䄺垨⅗鴥뜐붥첐嚢⠡邝颰ꨒᎧ깖䉴績ᕲꕲ搓䒝❞䱤蒤င뇓쓰䊭璮蠂⾩욘먒㩌繁刚邕互_xDB88_ዲ팢⬉鴨낐ኘꞪꐓ掆爕Ꭵ꤄ᕣ缂℻᎟䉒璮繂頾ᥙᦏ뤓뤊৒꘠悾䬚㋨蓩╕ႝꟇ爏넹㷀釈蓩鐕䡎䳸픉৓썒℡㩗遁␺︄䉶伾蒤处醻爷ጙ℩㩗쐁។捌崉鴦ꪰᎤ䉔璮窉莐৒鼉ꄩ㩺❊乤߈圹℺얯庳闈⁎䧏⍺戇ᘺ뢞㤇㩗쐁។捌崉鴦ꪰᎤ䉔璮銉鐐䡎䳸픉৓圫℺䉳졊井毈곱岄ө鳲।슄✓圡ĺꧤ頯዆䲺愺䥕쐧꧱岄өᏙ℥鴨ኙꞪ嘓璮钄⮐₝⓫㫴闁⁎䧏႖亘㰨ቱꕲ䀓爵概ꄬ꓋嘓璕᱂䪟✨㠖䐯Ꭶ偖℺㏡吥❏ൈជꕲГ쎩脋蓩鹼⽈䫤젧ේꅹᏌ℧㩗쐁柔ॣ♝낝꒮䓸敂銌첐噢㖡五㾸⨶ᘀ가①௖_x0000__x0000__x0000__x0000__x0000__x0000__x0000__x0000_ғ耀_xFFFF__xFFFF__x0000__x0000_⧨ோ_x0000__x0000_酔ஐ_x0000__x0000__x0000__x0000__x0000_㞬_x0000__x0000__x0000__x0000__x0000__x0000__x0000__x0000_Ҕ耀_xFFFF__xFFFF__x0000__x0000_⨀ோ_x0000__x0000_鄠ஐ_x0000__x0000__x0000__x0000__x0000_ഀ_x0000__x0000__x0000__x0000__x0000__x0000__x0000__x0000_ҕ耀_xFFFF__xFFFF__x0000__x0000_⣠ோ_x0000__x0000_醈ஐ_x0000__x0000__x0000__x0000__x0000_䬰_x0000__x0000__x0000__x0000__x0000__x0000__x0000__x0000_Җ耀_xFFFF__xFFFF__x0000__x0000_ⴰோ_x0000__x0000_釰ஐ_x0000__x0000__x0000__x0000__x0000_䍩_x0000__x0000__x0000__x0000__x0000__x0000__x0000__x0000_җ耀_xFFFF__xFFFF__x0000__x0000_ⱘோ_x0000__x0000_醼ஐ_x0000__x0000__x0000__x0000__x0000_㤵_x0000__x0000__x0000__x0000__x0000__x0000__x0000__x0000_Ҙ耀_xFFFF__xFFFF__x0000__x0000_⯸ோ_x0000__x0000_鈤ஐ_x0000__x0000__x0000__x0000__x0000_敒_x0000__x0000__x0000__x0000__x0000__x0000__x0000__x0000_ҙ耀_xFFFF__xFFFF__x0000__x0000_Ⲹோ_x0000__x0000_銌ஐ_x0000__x0000__x0000__x0000__x0000_汴_x0000__x0000__x0000__x0000__x0000__x0000__x0000__x0000_Қ耀_xFFFF__xFFFF__x0000__x0000_ⷀோ_x0000__x0000_鉘ஐ_x0000__x0000__x0000__x0000__x0000_⤩_x0000__x0000__x0000__x0000__x0000__x0000__x0000__x0000_қ耀_xFFFF__xFFFF__x0000__x0000_Ⳑோ_x0000__x0000_鋀ஐ_x0000__x0000__x0000__x0000__x0000_ᕑ_x0000__x0000__x0000__x0000__x0000__x0000__x0000__x0000_Ҝ耀_xFFFF__xFFFF__x0000__x0000_⻸ோ_x0000__x0000_錨ஐ_x0000__x0000__x0000__x0000__x0000_硜_x0000__x0000__x0000__x0000__x0000__x0000__x0000__x0000_ҝ耀_xFFFF__xFFFF__x0000__x0000_⾠ோ_x0000__x0000_鋴ஐ_x0000__x0000__x0000__x0000__x0000_添_x0000__x0000__x0000__x0000__x0000__x0000__x0000__x0000_Ҟ耀_xFFFF__xFFFF__x0000__x0000_⻈ோ_x0000__x0000_鍜ஐ_x0000__x0000__x0000__x0000__x0000_뗚_x0000__x0000__x0000__x0000__x0000__x0000__x0000__x0000_ҟ耀_xFFFF__xFFFF__x0000__x0000_⿐ோ_x0000__x0000_鏄ஐ_x0000__x0000__x0000__x0000__x0000_؟_x0000__x0000__x0000__x0000__x0000__x0000__x0000__x0000_Ҡ耀_xFFFF__xFFFF__x0000__x0000_⺰ோ_x0000__x0000_鎐ஐ_x0000__x0000__x0000__x0000__x0000_ᕫ_x0000__x0000__x0000__x0000__x0000__x0000__x0000__x0000_ҡ耀_xFFFF__xFFFF__x0000__x0000_⽀ோ_x0000__x0000_鏸ஐ_x0000__x0000__x0000__x0000__x0000_ං_x0000__x0000__x0000__x0000__x0000__x0000__x0000__x0000_Ң耀_xFFFF__xFFFF__x0000__x0000_ヰோ_x0000__x0000_鑠ஐ_x0000__x0000__x0000__x0000__x0000_⨖_x0000__x0000__x0000__x0000__x0000__x0000__x0000__x0000_ң耀_xFFFF__xFFFF__x0000__x0000_㇠ோ_x0000__x0000_鐬ஐ_x0000__x0000__x0000__x0000__x0000_浯_x0000__x0000__x0000__x0000__x0000__x0000__x0000__x0000_Ҥ耀_xFFFF__xFFFF__x0000__x0000_ㅨோ_x0000__x0000_钔ஐ_x0000__x0000__x0000__x0000__x0000_瑮_x0000__x0000__x0000__x0000__x0000__x0000__x0000__x0000_ҥ耀_xFFFF__xFFFF__x0000__x0000_㍈ோ_x0000__x0000_铼ஐ_x0000__x0000__x0000__x0000__x0000_瑡_x0000__x0000__x0000__x0000__x0000__x0000__x0000__x0000_Ҧ耀_xFFFF__xFFFF__x0000__x0000_㎨ோ_x0000__x0000_铈ஐ_x0000__x0000__x0000__x0000__x0000_渮_x0000__x0000__x0000__x0000__x0000__x0000__x0000__x0000_ҧ耀_xFFFF__xFFFF__x0000__x0000_ㄸோ_x0000__x0000_锰ஐ_x0000__x0000__x0000__x0000__x0000_潴_x0000__x0000__x0000__x0000__x0000__x0000__x0000__x0000_Ҩ耀_xFFFF__xFFFF__x0000__x0000_㕰ோ_x0000__x0000_閘ஐ_x0000__x0000__x0000__x0000__x0000_楡_x0000__x0000__x0000__x0000__x0000__x0000__x0000__x0000_ҩ耀_xFFFF__xFFFF__x0000__x0000_㘘ோ_x0000__x0000_镤ஐ_x0000__x0000__x0000__x0000__x0000_潯_x0000__x0000__x0000__x0000__x0000__x0000__x0000__x0000_Ҫ耀_xFFFF__xFFFF__x0000__x0000_㑨ோ_x0000__x0000_闌ஐ_x0000__x0000__x0000__x0000__x0000_扵_x0000__x0000__x0000__x0000__x0000__x0000__x0000__x0000_ҫ耀_xFFFF__xFFFF__x0000__x0000_㓠ோ_x0000__x0000_阴ஐ_x0000__x0000__x0000__x0000__x0000_ث_x0000__x0000__x0000__x0000__x0000__x0000__x0000__x0000_Ҭ耀_xFFFF__xFFFF__x0000__x0000_㘀ோ_x0000__x0000_阀ஐ_x0000__x0000__x0000__x0000__x0000_楤_x0000__x0000__x0000__x0000__x0000__x0000__x0000__x0000_ҭ耀_xFFFF__xFFFF__x0000__x0000_㘰ோ_x0000__x0000_陨ஐ_x0000__x0000__x0000__x0000__x0000_根_x0000__x0000__x0000__x0000__x0000__x0000__x0000__x0000_Ү耀_xFFFF__xFFFF__x0000__x0000_㤘ோ_x0000__x0000_雐ஐ_x0000__x0000__x0000__x0000__x0000_ㅧ_x0000__x0000__x0000__x0000__x0000__x0000__x0000__x0000_ү耀_xFFFF__xFFFF__x0000__x0000_㜈ோ_x0000__x0000_障ஐ_x0000__x0000__x0000__x0000__x0000_⹷_x0000__x0000__x0000__x0000__x0000__x0000__x0000__x0000_Ұ耀_xFFFF__xFFFF__x0000__x0000_㞰ோ_x0000__x0000_霄ஐ_x0000__x0000__x0000__x0000__x0000_⼺_x0000__x0000__x0000__x0000__x0000__x0000__x0000__x0000_ұ耀_xFFFF__xFFFF__x0000__x0000_㟠ோ_x0000__x0000_靬ஐ_x0000__x0000__x0000__x0000__x0000_楧_x0000__x0000__x0000__x0000__x0000__x0000__x0000__x0000_Ҳ耀_xFFFF__xFFFF__x0000__x0000_㧀ோ_x0000__x0000_霸ஐ_x0000__x0000__x0000__x0000__x0000_0_x0000__x0000__x0000__x0000__x0000__x0000__x0000__x0000_ҳ耀_xFFFF__xFFFF__x0000__x0000_㠨ோ_x0000__x0000_鞠ஐ_x0000__x0000__x0000__x0000__x0000__x0000__x0000__x0000__x0000__x0000__x0000__x0000__x0000_Ҵ耀_xFFFF__xFFFF__x0000__x0000_㪰ோ_x0000__x0000_須ஐ_x0000__x0000__x0000__x0000__x0000_֠_x0000__x0000__x0000__x0000__x0000__x0000__x0000__x0000_ҵ耀_xFFFF__xFFFF__x0000__x0000_㱈ோ_x0000__x0000_韔ஐ_x0000__x0000__x0000__x0000__x0000_沱_x0000__x0000__x0000__x0000__x0000__x0000__x0000__x0000_Ҷ耀_xFFFF__xFFFF__x0000__x0000_㳘ோ_x0000__x0000_頼ஐ_x0000__x0000__x0000__x0000__x0000_礠_x0000__x0000__x0000__x0000__x0000__x0000__x0000__x0000_ҷ耀_xFFFF__xFFFF__x0000__x0000_㮠ோ_x0000__x0000_颤ஐ_x0000__x0000__x0000__x0000__x0000_쨞_x0000__x0000__x0000__x0000__x0000__x0000__x0000__x0000_Ҹ耀_xFFFF__xFFFF__x0000__x0000_㰘ோ_x0000__x0000_顰ஐ_x0000__x0000__x0000__x0000__x0000_̄_x0000__x0000__x0000__x0000__x0000__x0000__x0000__x0000_ҹ耀_xFFFF__xFFFF__x0000__x0000_㺈ோ_x0000__x0000_飘ஐ_x0000__x0000__x0000__x0000__x0000_挥_x0000__x0000__x0000__x0000__x0000__x0000__x0000__x0000_Һ耀_xFFFF__xFFFF__x0000__x0000_㶀ோ_x0000__x0000_饀ஐ_x0000__x0000__x0000__x0000__x0000_э_x0000__x0000__x0000__x0000__x0000__x0000__x0000__x0000_һ耀_xFFFF__xFFFF__x0000__x0000_㴈ோ_x0000__x0000_餌ஐ_x0000__x0000__x0000__x0000__x0000_鯈_x0000__x0000__x0000__x0000__x0000__x0000__x0000__x0000_Ҽ耀_xFFFF__xFFFF__x0000__x0000_㾨ோ_x0000__x0000_饴ஐ_x0000__x0000__x0000__x0000__x0000_镳_x0000__x0000__x0000__x0000__x0000__x0000__x0000__x0000_ҽ耀_xFFFF__xFFFF__x0000__x0000_㷠ோ_x0000__x0000_曤஽_x0000__x0000__x0000__x0000__x0000_궄_x0000__x0000__x0000__x0000__x0000__x0000__x0000__x0000_Ҿ耀_xFFFF__xFFFF__x0000__x0000_㴠ோ_x0000__x0000_馨ஐ_x0000__x0000__x0000__x0000__x0000_⡽_x0000__x0000__x0000__x0000__x0000__x0000__x0000__x0000_ҿ耀_xFFFF__xFFFF__x0000__x0000_䀠ோ_x0000__x0000_騐ஐ_x0000__x0000__x0000__x0000__x0000_Ă_x0000__x0000__x0000__x0000__x0000__x0000__x0000__x0000_Ӏ耀_xFFFF__xFFFF__x0000__x0000_䄐ோ_x0000__x0000_暰஽_x0000__x0000__x0000__x0000__x0000_〕_x0000__x0000__x0000__x0000__x0000__x0000__x0000__x0000_Ӂ耀_xFFFF__xFFFF__x0000__x0000_䆠ோ_x0000__x0000_驄ஐ_x0000__x0000__x0000__x0000__x0000_؞_x0000__x0000__x0000__x0000__x0000__x0000__x0000__x0000_ӂ耀_xFFFF__xFFFF__x0000__x0000_䃈ோ_x0000__x0000_骬ஐ_x0000__x0000__x0000__x0000__x0000_㤰_x0000__x0000__x0000__x0000__x0000__x0000__x0000__x0000_Ӄ耀_xFFFF__xFFFF__x0000__x0000_䂀ோ_x0000__x0000_昔஽_x0000__x0000__x0000__x0000__x0000_أ_x0000__x0000__x0000__x0000__x0000__x0000__x0000__x0000_ӄ耀_xFFFF__xFFFF__x0000__x0000_䆈ோ_x0000__x0000_髠ஐ_x0000__x0000__x0000__x0000__x0000_ԁ_x0000__x0000__x0000__x0000__x0000__x0000__x0000__x0000_Ӆ耀_xFFFF__xFFFF__x0000__x0000_䖐ோ_x0000__x0000_魈ஐ_x0000__x0000__x0000__x0000__x0000_섳_x0000__x0000__x0000__x0000__x0000__x0000__x0000__x0000_ӆ耀_xFFFF__xFFFF__x0000__x0000_䌈ோ_x0000__x0000_无஽_x0000__x0000__x0000__x0000__x0000_肎_x0000__x0000__x0000__x0000__x0000__x0000__x0000__x0000_Ӈ耀_xFFFF__xFFFF__x0000__x0000_䐨ோ_x0000__x0000_魼ஐ_x0000__x0000__x0000__x0000__x0000__xDA4B__x0000__x0000__x0000__x0000__x0000__x0000__x0000__x0000_ӈ耀_xFFFF__xFFFF__x0000__x0000_䐐ோ_x0000__x0000_鯤ஐ_x0000__x0000__x0000__x0000__x0000__x0000__x0000__x0000__x0000__x0000__x0000__x0000__x0000_Ӊ耀_xFFFF__xFFFF__x0000__x0000_䑘ோ_x0000__x0000_敄஽_x0000__x0000__x0000__x0000__x0000_䝆_x0000__x0000__x0000__x0000__x0000__x0000__x0000__x0000_ӊ耀_xFFFF__xFFFF__x0000__x0000_䙐ோ_x0000__x0000_鰘ஐ_x0000__x0000__x0000__x0000__x0000_쭗_x0000__x0000__x0000__x0000__x0000__x0000__x0000__x0000_Ӌ耀_xFFFF__xFFFF__x0000__x0000_䝀ோ_x0000__x0000_鲀ஐ_x0000__x0000__x0000__x0000__x0000_蘁_x0000__x0000__x0000__x0000__x0000__x0000__x0000__x0000_ӌ耀_xFFFF__xFFFF__x0000__x0000_䠘ோ_x0000__x0000_攐஽_x0000__x0000__x0000__x0000__x0000_　_x0000__x0000__x0000__x0000__x0000__x0000__x0000__x0000_Ӎ耀_xFFFF__xFFFF__x0000__x0000_䛠ோ_x0000__x0000_鲴ஐ_x0000__x0000__x0000__x0000__x0000_潣_x0000__x0000__x0000__x0000__x0000__x0000__x0000__x0000_ӎ耀_xFFFF__xFFFF__x0000__x0000_䞸ோ_x0000__x0000_鴜ஐ_x0000__x0000__x0000__x0000__x0000_䝴_x0000__x0000__x0000__x0000__x0000__x0000__x0000__x0000_ӏ耀_xFFFF__xFFFF__x0000__x0000_䯀ோ_x0000__x0000_摴஽_x0000__x0000__x0000__x0000__x0000_散_x0000__x0000__x0000__x0000__x0000__x0000__x0000__x0000_Ӑ耀_xFFFF__xFFFF__x0000__x0000_䫨ோ_x0000__x0000_鵐ஐ_x0000__x0000__x0000__x0000__x0000_搮_x0000__x0000__x0000__x0000__x0000__x0000__x0000__x0000_ӑ耀_xFFFF__xFFFF__x0000__x0000_䧈ோ_x0000__x0000_鶸ஐ_x0000__x0000__x0000__x0000__x0000_朅_x0000__x0000__x0000__x0000__x0000__x0000__x0000__x0000_Ӓ耀_xFFFF__xFFFF__x0000__x0000_䩰ோ_x0000__x0000_鸠ஐ_x0000__x0000__x0000__x0000__x0000_Ƃ_x0000__x0000__x0000__x0000__x0000__x0000__x0000__x0000_ӓ耀_xFFFF__xFFFF__x0000__x0000_䪠ோ_x0000__x0000_鷬ஐ_x0000__x0000__x0000__x0000__x0000_푅_x0000__x0000__x0000__x0000__x0000__x0000__x0000__x0000_Ӕ耀_xFFFF__xFFFF__x0000__x0000_䤈ோ_x0000__x0000_鹔ஐ_x0000__x0000__x0000__x0000__x0000_㢕_x0000__x0000__x0000__x0000__x0000__x0000__x0000__x0000_ӕ耀_xFFFF__xFFFF__x0000__x0000_䱐ோ_x0000__x0000_麼ஐ_x0000__x0000__x0000__x0000__x0000_⦒_x0000__x0000__x0000__x0000__x0000__x0000__x0000__x0000_Ӗ耀_xFFFF__xFFFF__x0000__x0000_付ோ_x0000__x0000_麈ஐ_x0000__x0000__x0000__x0000__x0000__x0000__x0000__x0000__x0000__x0000__x0000__x0000__x0000_ӗ耀_xFFFF__xFFFF__x0000__x0000_䷐ோ_x0000__x0000_黰ஐ_x0000__x0000__x0000__x0000__x0000__x0016__x0000__x0000__x0000__x0000__x0000__x0000__x0000__x0000_Ә耀_xFFFF__xFFFF__x0000__x0000_么ோ_x0000__x0000_捰஽_x0000__x0000__x0000__x0000__x0000_ㆢ_x0000__x0000__x0000__x0000__x0000__x0000__x0000__x0000_ә耀_xFFFF__xFFFF__x0000__x0000_亐ோ_x0000__x0000_鼤ஐ_x0000__x0000__x0000__x0000__x0000_䠔_x0000__x0000__x0000__x0000__x0000__x0000__x0000__x0000_Ӛ耀_xFFFF__xFFFF__x0000__x0000_䲀ோ_x0000__x0000_龌ஐ_x0000__x0000__x0000__x0000__x0000_鍭_x0000__x0000__x0000__x0000__x0000__x0000__x0000__x0000_ӛ耀_xFFFF__xFFFF__x0000__x0000_傈ோ_x0000__x0000_挈஽_x0000__x0000__x0000__x0000__x0000_䢆_x0000__x0000__x0000__x0000__x0000__x0000__x0000__x0000_Ӝ耀_xFFFF__xFFFF__x0000__x0000_傸ோ_x0000__x0000_鿀ஐ_x0000__x0000__x0000__x0000__x0000_ﵺ_x0000__x0000__x0000__x0000__x0000__x0000__x0000__x0000_ӝ耀_xFFFF__xFFFF__x0000__x0000_伸ோ_x0000__x0000_ꀨஐ_x0000__x0000__x0000__x0000__x0000_ၞ_x0000__x0000__x0000__x0000__x0000__x0000__x0000__x0000_Ӟ耀_xFFFF__xFFFF__x0000__x0000_佨ோ_x0000__x0000_抠஽_x0000__x0000__x0000__x0000__x0000_혻_x0000__x0000__x0000__x0000__x0000__x0000__x0000__x0000_ӟ耀_xFFFF__xFFFF__x0000__x0000_侰ோ_x0000__x0000_ꁜஐ_x0000__x0000__x0000__x0000__x0000_䙑_x0000__x0000__x0000__x0000__x0000__x0000__x0000__x0000_Ӡ耀_xFFFF__xFFFF__x0000__x0000_儰ோ_x0000__x0000_ꃴஐ_x0000__x0000__x0000__x0000__x0000_⁂鍇뤨ⴋ㼤౼Āͩ᠀ѡỂ粥經⊀旊銨㒤퀻㦻⠷ᜀ가邐ஐ_x0000__x0000__x0000__x0000__x0000__x0000__x0000__x0000_ӡ耀_xFFFF__xFFFF__x0000__x0000_區ோ_x0000__x0000_ꅜஐ_x0000__x0000__x0000__x0000__x0000__x0000__x0000__x0000__x0000__x0000__x0000__x0000__x0000__x0000_Ӣ耀_xFFFF__xFFFF__x0000__x0000_厸ோ_x0000__x0000_ꄨஐ_x0000__x0000__x0000__x0000__x0000__x0000__x0000__x0000__x0000__x0000__x0000__x0000__x0000__x0000_ӣ耀_xFFFF__xFFFF__x0000__x0000_劘ோ_x0000__x0000_ꆐஐ_x0000__x0000__x0000__x0000__x0000__x0000__x0000__x0000__x0000__x0000__x0000__x0000__x0000__x0000_Ӥ耀_xFFFF__xFFFF__x0000__x0000_劀ோ_x0000__x0000_懐஽_x0000__x0000__x0000__x0000__x0000__x0000__x0000__x0000__x0000__x0000__x0000__x0000__x0000__x0000_ӥ耀_xFFFF__xFFFF__x0000__x0000_単ோ_x0000__x0000_ꇄஐ_x0000__x0000__x0000__x0000__x0000__x0000__x0000__x0000__x0000__x0000__x0000__x0000__x0000__x0000_Ӧ耀_xFFFF__xFFFF__x0000__x0000_哀ோ_x0000__x0000_ꈬஐ_x0000__x0000__x0000__x0000__x0000__x0000__x0000__x0000__x0000__x0000__x0000__x0000__x0000__x0000_ӧ耀_xFFFF__xFFFF__x0000__x0000_團ோ_x0000__x0000_慨஽_x0000__x0000__x0000__x0000__x0000__x0000__x0000__x0000__x0000__x0000__x0000__x0000__x0000__x0000_Ө耀_xFFFF__xFFFF__x0000__x0000_囨ோ_x0000__x0000_ꉠஐ_x0000__x0000__x0000__x0000__x0000__x0000__x0000__x0000__x0000__x0000__x0000__x0000__x0000__x0000_ө耀_xFFFF__xFFFF__x0000__x0000_喰ோ_x0000__x0000_ꋈஐ_x0000__x0000__x0000__x0000__x0000__x0000__x0000__x0000__x0000__x0000__x0000__x0000__x0000__x0000_Ӫ耀_xFFFF__xFFFF__x0000__x0000_圀ோ_x0000__x0000_愀஽_x0000__x0000__x0000__x0000__x0000__x0000__x0000__x0000__x0000__x0000__x0000__x0000__x0000__x0000_ӫ耀_xFFFF__xFFFF__x0000__x0000_坠ோ_x0000__x0000_ꋼஐ_x0000__x0000__x0000__x0000__x0000__x0000__x0000__x0000__x0000__x0000__x0000__x0000__x0000__x0000_Ӭ耀_xFFFF__xFFFF__x0000__x0000_嚈ோ_x0000__x0000_ꍤஐ_x0000__x0000__x0000__x0000__x0000__x0000__x0000__x0000__x0000__x0000__x0000__x0000__x0000__x0000_ӭ耀_xFFFF__xFFFF__x0000__x0000_奀ோ_x0000__x0000_悘஽_x0000__x0000__x0000__x0000__x0000__x0000__x0000__x0000__x0000__x0000__x0000__x0000__x0000__x0000_Ӯ耀_xFFFF__xFFFF__x0000__x0000_壸ோ_x0000__x0000_ꎘஐ_x0000__x0000__x0000__x0000__x0000__x0000__x0000__x0000__x0000__x0000__x0000__x0000__x0000__x0000_ӯ耀_xFFFF__xFFFF__x0000__x0000_嫀ோ_x0000__x0000_ꐀஐ_x0000__x0000__x0000__x0000__x0000__x0000__x0000__x0000__x0000__x0000__x0000__x0000__x0000__x0000_Ӱ耀_xFFFF__xFFFF__x0000__x0000_媐ோ_x0000__x0000_齨஥_x0000__x0000__x0000__x0000__x0000__x0000__x0000__x0000__x0000__x0000__x0000__x0000__x0000__x0000_ӱ耀_xFFFF__xFFFF__x0000__x0000_墘ோ_x0000__x0000_ꐴஐ_x0000__x0000__x0000__x0000__x0000__x0000__x0000__x0000__x0000__x0000__x0000__x0000__x0000__x0000_Ӳ耀_xFFFF__xFFFF__x0000__x0000_崀ோ_x0000__x0000_꒜ஐ_x0000__x0000__x0000__x0000__x0000__x0000__x0000__x0000__x0000__x0000__x0000__x0000__x0000__x0000_ӳ耀_xFFFF__xFFFF__x0000__x0000_嬠ோ_x0000__x0000_ꔄஐ_x0000__x0000__x0000__x0000__x0000__x0000__x0000__x0000__x0000__x0000__x0000__x0000__x0000__x0000_Ӵ耀_xFFFF__xFFFF__x0000__x0000_屘ோ_x0000__x0000_ꓐஐ_x0000__x0000__x0000__x0000__x0000__x0000__x0000__x0000__x0000__x0000__x0000__x0000__x0000__x0000_ӵ耀_xFFFF__xFFFF__x0000__x0000_嬈ோ_x0000__x0000_ꔸஐ_x0000__x0000__x0000__x0000__x0000__x0000__x0000__x0000__x0000__x0000__x0000__x0000__x0000__x0000_Ӷ耀_xFFFF__xFFFF__x0000__x0000_官ோ_x0000__x0000_ꖠஐ_x0000__x0000__x0000__x0000__x0000__x0000__x0000__x0000__x0000__x0000__x0000__x0000__x0000__x0000_ӷ耀_xFFFF__xFFFF__x0000__x0000_彀ோ_x0000__x0000_ꕬஐ_x0000__x0000__x0000__x0000__x0000__x0000__x0000__x0000__x0000__x0000__x0000__x0000__x0000__x0000_Ӹ耀_xFFFF__xFFFF__x0000__x0000_恈ோ_x0000__x0000_ꗔஐ_x0000__x0000__x0000__x0000__x0000__x0000__x0000__x0000__x0000__x0000__x0000__x0000__x0000__x0000_ӹ耀_xFFFF__xFFFF__x0000__x0000_怘ோ_x0000__x0000_꘼ஐ_x0000__x0000__x0000__x0000__x0000__x0000__x0000__x0000__x0000__x0000__x0000__x0000__x0000__x0000_Ӻ耀_xFFFF__xFFFF__x0000__x0000_恠ோ_x0000__x0000_ꘈஐ_x0000__x0000__x0000__x0000__x0000__x0000__x0000__x0000__x0000__x0000__x0000__x0000__x0000__x0000_ӻ耀_xFFFF__xFFFF__x0000__x0000_忨ோ_x0000__x0000_꙰ஐ_x0000__x0000__x0000__x0000__x0000__x0000__x0000__x0000__x0000__x0000__x0000__x0000__x0000__x0000_Ӽ耀_xFFFF__xFFFF__x0000__x0000_廠ோ_x0000__x0000_ꛘஐ_x0000__x0000__x0000__x0000__x0000__x0000__x0000__x0000__x0000__x0000__x0000__x0000__x0000__x0000_ӽ耀_xFFFF__xFFFF__x0000__x0000_愸ோ_x0000__x0000_ꚤஐ_x0000__x0000__x0000__x0000__x0000__x0000__x0000__x0000__x0000__x0000__x0000__x0000__x0000__x0000_Ӿ耀_xFFFF__xFFFF__x0000__x0000_抠ோ_x0000__x0000_꜌ஐ_x0000__x0000__x0000__x0000__x0000__x0000__x0000__x0000__x0000__x0000__x0000__x0000__x0000__x0000_ӿ耀_xFFFF__xFFFF__x0000__x0000_揘ோ_x0000__x0000_ꝴஐ_x0000__x0000__x0000__x0000__x0000__x0000__x0000__x0000__x0000__x0000__x0000__x0000__x0000__x0000_Ԁ耀_xFFFF__xFFFF__x0000__x0000_慨ோ_x0000__x0000_Ꝁஐ_x0000__x0000__x0000__x0000__x0000__x0000__x0000__x0000__x0000__x0000__x0000__x0000__x0000__x0000_ԁ耀_xFFFF__xFFFF__x0000__x0000_挰ோ_x0000__x0000_Ꞩஐ_x0000__x0000__x0000__x0000__x0000__x0000__x0000__x0000__x0000__x0000__x0000__x0000__x0000__x0000_Ԃ耀_xFFFF__xFFFF__x0000__x0000_擠ோ_x0000__x0000_ꠐஐ_x0000__x0000__x0000__x0000__x0000__x0000__x0000__x0000__x0000__x0000__x0000__x0000__x0000__x0000_ԃ耀_xFFFF__xFFFF__x0000__x0000_晸ோ_x0000__x0000_Ƛஐ_x0000__x0000__x0000__x0000__x0000__x0000__x0000__x0000__x0000__x0000__x0000__x0000__x0000__x0000_Ԅ耀_xFFFF__xFFFF__x0000__x0000_曘ோ_x0000__x0000_ꡄஐ_x0000__x0000__x0000__x0000__x0000__x0000__x0000__x0000__x0000__x0000__x0000__x0000__x0000__x0000_ԅ耀_xFFFF__xFFFF__x0000__x0000_斸ோ_x0000__x0000_ꢬஐ_x0000__x0000__x0000__x0000__x0000__x0000__x0000__x0000__x0000__x0000__x0000__x0000__x0000__x0000_Ԇ耀_xFFFF__xFFFF__x0000__x0000_昰ோ_x0000__x0000_꡸ஐ_x0000__x0000__x0000__x0000__x0000__x0000__x0000__x0000__x0000__x0000__x0000__x0000__x0000__x0000_ԇ耀_xFFFF__xFFFF__x0000__x0000_擸ோ_x0000__x0000_꣠ஐ_x0000__x0000__x0000__x0000__x0000__x0000__x0000__x0000__x0000__x0000__x0000__x0000__x0000__x0000_Ԉ耀_xFFFF__xFFFF__x0000__x0000_柠ோ_x0000__x0000_魘஥_x0000__x0000__x0000__x0000__x0000__x0000__x0000__x0000__x0000__x0000__x0000__x0000__x0000__x0000_ԉ耀_xFFFF__xFFFF__x0000__x0000_栐ோ_x0000__x0000_ꤔஐ_x0000__x0000__x0000__x0000__x0000__x0000__x0000__x0000__x0000__x0000__x0000__x0000__x0000__x0000_Ԋ耀_xFFFF__xFFFF__x0000__x0000_梈ோ_x0000__x0000_ꥼஐ_x0000__x0000__x0000__x0000__x0000__x0000__x0000__x0000__x0000__x0000__x0000__x0000__x0000__x0000_ԋ耀_xFFFF__xFFFF__x0000__x0000_槀ோ_x0000__x0000_骈஥_x0000__x0000__x0000__x0000__x0000__x0000__x0000__x0000__x0000__x0000__x0000__x0000__x0000__x0000_Ԍ耀_xFFFF__xFFFF__x0000__x0000_棨ோ_x0000__x0000_ꦰஐ_x0000__x0000__x0000__x0000__x0000__x0000__x0000__x0000__x0000__x0000__x0000__x0000__x0000__x0000_ԍ耀_xFFFF__xFFFF__x0000__x0000_楈ோ_x0000__x0000_ꨘஐ_x0000__x0000__x0000__x0000__x0000__x0000__x0000__x0000__x0000__x0000__x0000__x0000__x0000__x0000_Ԏ耀_xFFFF__xFFFF__x0000__x0000_池ோ_x0000__x0000_ꪀஐ_x0000__x0000__x0000__x0000__x0000__x0000__x0000__x0000__x0000__x0000__x0000__x0000__x0000__x0000_ԏ耀_xFFFF__xFFFF__x0000__x0000_氀ோ_x0000__x0000_ꩌஐ_x0000__x0000__x0000__x0000__x0000__x0000__x0000__x0000__x0000__x0000__x0000__x0000__x0000__x0000_Ԑ耀_xFFFF__xFFFF__x0000__x0000_槰ோ_x0000__x0000_ꪴஐ_x0000__x0000__x0000__x0000__x0000__x0000__x0000__x0000__x0000__x0000__x0000__x0000__x0000__x0000_ԑ耀_xFFFF__xFFFF__x0000__x0000_沨ோ_x0000__x0000_꬜ஐ_x0000__x0000__x0000__x0000__x0000__x0000__x0000__x0000__x0000__x0000__x0000__x0000__x0000__x0000_Ԓ耀_xFFFF__xFFFF__x0000__x0000_橨ோ_x0000__x0000_ꫨஐ_x0000__x0000__x0000__x0000__x0000__x0000__x0000__x0000__x0000__x0000__x0000__x0000__x0000__x0000_ԓ耀_xFFFF__xFFFF__x0000__x0000_毐ோ_x0000__x0000_ꭐஐ_x0000__x0000__x0000__x0000__x0000__x0000__x0000__x0000__x0000__x0000__x0000__x0000__x0000__x0000_Ԕ耀_xFFFF__xFFFF__x0000__x0000_涰ோ_x0000__x0000_ꮸஐ_x0000__x0000__x0000__x0000__x0000__x0000__x0000__x0000__x0000__x0000__x0000__x0000__x0000__x0000_ԕ耀_xFFFF__xFFFF__x0000__x0000_泰ோ_x0000__x0000_ꮄஐ_x0000__x0000__x0000__x0000__x0000__x0000__x0000__x0000__x0000__x0000__x0000__x0000__x0000__x0000_Ԗ耀_xFFFF__xFFFF__x0000__x0000_濘ோ_x0000__x0000_꯬ஐ_x0000__x0000__x0000__x0000__x0000__x0000__x0000__x0000__x0000__x0000__x0000__x0000__x0000__x0000_ԗ耀_xFFFF__xFFFF__x0000__x0000_湀ோ_x0000__x0000_飨஥_x0000__x0000__x0000__x0000__x0000__x0000__x0000__x0000__x0000__x0000__x0000__x0000__x0000__x0000_Ԙ耀_xFFFF__xFFFF__x0000__x0000_涀ோ_x0000__x0000_갠ஐ_x0000__x0000__x0000__x0000__x0000__x0000__x0000__x0000__x0000__x0000__x0000__x0000__x0000__x0000_ԙ耀_xFFFF__xFFFF__x0000__x0000_潠ோ_x0000__x0000_겈ஐ_x0000__x0000__x0000__x0000__x0000__x0000__x0000__x0000__x0000__x0000__x0000__x0000__x0000__x0000_Ԛ耀_xFFFF__xFFFF__x0000__x0000_熈ோ_x0000__x0000_颀஥_x0000__x0000__x0000__x0000__x0000__x0000__x0000__x0000__x0000__x0000__x0000__x0000__x0000__x0000_ԛ耀_xFFFF__xFFFF__x0000__x0000_爘ோ_x0000__x0000_겼ஐ_x0000__x0000__x0000__x0000__x0000__x0000__x0000__x0000__x0000__x0000__x0000__x0000__x0000__x0000_Ԝ耀_xFFFF__xFFFF__x0000__x0000_瀸ோ_x0000__x0000_괤ஐ_x0000__x0000__x0000__x0000__x0000__x0000__x0000__x0000__x0000__x0000__x0000__x0000__x0000__x0000_ԝ耀_xFFFF__xFFFF__x0000__x0000_烠ோ_x0000__x0000_領஥_x0000__x0000__x0000__x0000__x0000__x0000__x0000__x0000__x0000__x0000__x0000__x0000__x0000__x0000_Ԟ耀_xFFFF__xFFFF__x0000__x0000_犨ோ_x0000__x0000_굘ஐ_x0000__x0000__x0000__x0000__x0000__x0000__x0000__x0000__x0000__x0000__x0000__x0000__x0000__x0000_ԟ耀_xFFFF__xFFFF__x0000__x0000_灐ோ_x0000__x0000_귀ஐ_x0000__x0000__x0000__x0000__x0000__x0000__x0000__x0000__x0000__x0000__x0000__x0000__x0000__x0000_Ԡ耀_xFFFF__xFFFF__x0000__x0000_狰ோ_x0000__x0000_靈஥_x0000__x0000__x0000__x0000__x0000__x0000__x0000__x0000__x0000__x0000__x0000__x0000__x0000__x0000_ԡ耀_xFFFF__xFFFF__x0000__x0000_猸ோ_x0000__x0000_귴ஐ_x0000__x0000__x0000__x0000__x0000__x0000__x0000__x0000__x0000__x0000__x0000__x0000__x0000__x0000_Ԣ耀_xFFFF__xFFFF__x0000__x0000_ொ_x0000__x0000_깜ஐ_x0000__x0000__x0000__x0000__x0000__x0000__x0000__x0000__x0000__x0000__x0000__x0000__x0000__x0000_ԣ耀_xFFFF__xFFFF__x0000__x0000_ொ_x0000__x0000_鎠஥_x0000__x0000__x0000__x0000__x0000__x0000__x0000__x0000__x0000__x0000__x0000__x0000__x0000__x0000_Ԥ耀_xFFFF__xFFFF__x0000__x0000_ொ_x0000__x0000_꺐ஐ_x0000__x0000__x0000__x0000__x0000__x0000__x0000__x0000__x0000__x0000__x0000__x0000__x0000__x0000_ԥ耀_xFFFF__xFFFF__x0000__x0000_ொ_x0000__x0000_껸ஐ_x0000__x0000__x0000__x0000__x0000__x0000__x0000__x0000__x0000__x0000__x0000__x0000__x0000__x0000_Ԧ耀_xFFFF__xFFFF__x0000__x0000_ொ_x0000__x0000_錸஥_x0000__x0000__x0000__x0000__x0000__x0000__x0000__x0000__x0000__x0000__x0000__x0000__x0000__x0000_ԧ耀_xFFFF__xFFFF__x0000__x0000_喝ொ_x0000__x0000_꼬ஐ_x0000__x0000__x0000__x0000__x0000__x0000__x0000__x0000__x0000__x0000__x0000__x0000__x0000__x0000_Ԩ耀_xFFFF__xFFFF__x0000__x0000_殺ொ_x0000__x0000_꾔ஐ_x0000__x0000__x0000__x0000__x0000__x0000__x0000__x0000__x0000__x0000__x0000__x0000__x0000__x0000_ԩ耀_xFFFF__xFFFF__x0000__x0000_切ொ_x0000__x0000_鋐஥_x0000__x0000__x0000__x0000__x0000__x0000__x0000__x0000__x0000__x0000__x0000__x0000__x0000__x0000_Ԫ耀_xFFFF__xFFFF__x0000__x0000_隸ொ_x0000__x0000_꿈ஐ_x0000__x0000__x0000__x0000__x0000__x0000__x0000__x0000__x0000__x0000__x0000__x0000__x0000__x0000_ԫ耀_xFFFF__xFFFF__x0000__x0000_褐ொ_x0000__x0000_뀰ஐ_x0000__x0000__x0000__x0000__x0000__x0000__x0000__x0000__x0000__x0000__x0000__x0000__x0000__x0000_Ԭ耀_xFFFF__xFFFF__x0000__x0000_ொ_x0000__x0000_鈴஥_x0000__x0000__x0000__x0000__x0000__x0000__x0000__x0000__x0000__x0000__x0000__x0000__x0000__x0000_ԭ耀_xFFFF__xFFFF__x0000__x0000_﬈ொ_x0000__x0000_끤ஐ_x0000__x0000__x0000__x0000__x0000__x0000__x0000__x0000__x0000__x0000__x0000__x0000__x0000__x0000_Ԯ耀_xFFFF__xFFFF__x0000__x0000_ﯠொ_x0000__x0000_턌ஐ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䶽壗콒࠸஋䋠எ_x0011__x0000_타ȱ᳝_x001F__x0000_⿔ஏｿ铏졒ث_x0000_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疴疴_x0000__x0000__x0000__x0000__x0000__x0000__x0000__x0000_龠உ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rPh>
    <phoneticPr fontId="4"/>
  </si>
  <si>
    <t>組織境界毎の
排出量取込比率</t>
    <rPh sb="0" eb="2">
      <t>ソシキ</t>
    </rPh>
    <rPh sb="2" eb="4">
      <t>キョウカイ</t>
    </rPh>
    <rPh sb="4" eb="5">
      <t>ゴト</t>
    </rPh>
    <rPh sb="7" eb="9">
      <t>ハイシュツ</t>
    </rPh>
    <rPh sb="9" eb="10">
      <t>リョウ</t>
    </rPh>
    <rPh sb="10" eb="12">
      <t>トリコミ</t>
    </rPh>
    <rPh sb="12" eb="14">
      <t>ヒリツ</t>
    </rPh>
    <phoneticPr fontId="4"/>
  </si>
  <si>
    <r>
      <t xml:space="preserve">排出量（tCO2e)
</t>
    </r>
    <r>
      <rPr>
        <b/>
        <sz val="8"/>
        <color theme="1"/>
        <rFont val="游ゴシック"/>
        <family val="3"/>
        <charset val="128"/>
        <scheme val="minor"/>
      </rPr>
      <t>*組織境界排出量取込比率反映後</t>
    </r>
    <rPh sb="0" eb="3">
      <t>ハイシュツリョウ</t>
    </rPh>
    <rPh sb="12" eb="14">
      <t>ソシキ</t>
    </rPh>
    <rPh sb="14" eb="16">
      <t>キョウカイ</t>
    </rPh>
    <rPh sb="16" eb="18">
      <t>ハイシュツ</t>
    </rPh>
    <rPh sb="18" eb="19">
      <t>リョウ</t>
    </rPh>
    <rPh sb="19" eb="21">
      <t>トリコミ</t>
    </rPh>
    <rPh sb="21" eb="23">
      <t>ヒリツ</t>
    </rPh>
    <rPh sb="23" eb="25">
      <t>ハンエイ</t>
    </rPh>
    <rPh sb="25" eb="26">
      <t>ゴ</t>
    </rPh>
    <phoneticPr fontId="4"/>
  </si>
  <si>
    <r>
      <t xml:space="preserve">排出量（tCO2e)
</t>
    </r>
    <r>
      <rPr>
        <b/>
        <sz val="8"/>
        <color theme="1"/>
        <rFont val="游ゴシック"/>
        <family val="3"/>
        <charset val="128"/>
        <scheme val="minor"/>
      </rPr>
      <t>*組織境界排出量取込比率反映後</t>
    </r>
    <rPh sb="0" eb="3">
      <t>ハイシュツリョウ</t>
    </rPh>
    <rPh sb="12" eb="14">
      <t>ソシキ</t>
    </rPh>
    <rPh sb="14" eb="16">
      <t>キョウカイ</t>
    </rPh>
    <rPh sb="16" eb="18">
      <t>ハイシュツ</t>
    </rPh>
    <rPh sb="18" eb="19">
      <t>リョウ</t>
    </rPh>
    <rPh sb="19" eb="21">
      <t>トリコミ</t>
    </rPh>
    <rPh sb="21" eb="23">
      <t>ヒリツ</t>
    </rPh>
    <rPh sb="23" eb="25">
      <t>ハンエイ</t>
    </rPh>
    <rPh sb="25" eb="26">
      <t>アト</t>
    </rPh>
    <phoneticPr fontId="4"/>
  </si>
  <si>
    <r>
      <t xml:space="preserve">排出量(t-CO2e)
</t>
    </r>
    <r>
      <rPr>
        <b/>
        <sz val="8"/>
        <color theme="1"/>
        <rFont val="游ゴシック"/>
        <family val="3"/>
        <charset val="128"/>
        <scheme val="minor"/>
      </rPr>
      <t>*組織境界排出量取込比率反映後</t>
    </r>
    <rPh sb="0" eb="3">
      <t>ハイシュツリョウ</t>
    </rPh>
    <phoneticPr fontId="4"/>
  </si>
  <si>
    <t>tN2O</t>
    <phoneticPr fontId="4"/>
  </si>
  <si>
    <t>※回収の申請番号</t>
    <rPh sb="1" eb="3">
      <t>カイシュウ</t>
    </rPh>
    <rPh sb="4" eb="8">
      <t>シンセイバンゴウ</t>
    </rPh>
    <phoneticPr fontId="4"/>
  </si>
  <si>
    <t>要求TIER</t>
    <rPh sb="0" eb="2">
      <t>ヨウキュウ</t>
    </rPh>
    <phoneticPr fontId="4"/>
  </si>
  <si>
    <t>控除</t>
    <rPh sb="0" eb="2">
      <t>コウジョ</t>
    </rPh>
    <phoneticPr fontId="4"/>
  </si>
  <si>
    <t>その他</t>
    <rPh sb="2" eb="3">
      <t>ホカ</t>
    </rPh>
    <phoneticPr fontId="4"/>
  </si>
  <si>
    <t>その他</t>
    <rPh sb="2" eb="3">
      <t>ホカ</t>
    </rPh>
    <phoneticPr fontId="4"/>
  </si>
  <si>
    <t>計器の制度</t>
    <rPh sb="0" eb="2">
      <t>ケイキ</t>
    </rPh>
    <rPh sb="3" eb="5">
      <t>セイド</t>
    </rPh>
    <phoneticPr fontId="4"/>
  </si>
  <si>
    <t>非エネルギー起源二酸化炭素(CO2)石炭の生産</t>
  </si>
  <si>
    <t>非エネルギー起源二酸化炭素(CO2)原油又は天然ガスの性状に関する試験の実施</t>
  </si>
  <si>
    <t>非エネルギー起源二酸化炭素(CO2)原油の輸送</t>
  </si>
  <si>
    <t>非エネルギー起源二酸化炭素(CO2)地熱発電施設における蒸気の生産</t>
  </si>
  <si>
    <t>非エネルギー起源二酸化炭素(CO2)セメントの製造</t>
  </si>
  <si>
    <t>非エネルギー起源二酸化炭素(CO2)その他用途・プロセスでの炭酸塩の使用</t>
  </si>
  <si>
    <t>非エネルギー起源二酸化炭素(CO2)カルシウムカーバイドを原料としたアセチレンの使用</t>
  </si>
  <si>
    <t>非エネルギー起源二酸化炭素(CO2)電気炉における炭素電極の使用</t>
  </si>
  <si>
    <t>非エネルギー起源二酸化炭素(CO2)鉄鋼の製造における鉱物の使用</t>
  </si>
  <si>
    <t>非エネルギー起源二酸化炭素(CO2)鉄鋼の製造において生じるガスの燃焼（フレアリング）</t>
  </si>
  <si>
    <t>非エネルギー起源二酸化炭素(CO2)潤滑油等の使用</t>
  </si>
  <si>
    <t>非エネルギー起源二酸化炭素(CO2)非メタン揮発性有機化合物（NMVOC）を含む溶剤の焼却</t>
  </si>
  <si>
    <t>非エネルギー起源二酸化炭素(CO2)炭酸ガスの使用</t>
  </si>
  <si>
    <t>非エネルギー起源二酸化炭素(CO2)耕地における肥料の使用</t>
  </si>
  <si>
    <t>非エネルギー起源二酸化炭素(CO2)廃棄物の焼却</t>
  </si>
  <si>
    <t>メタン(CH4)コークスの製造</t>
  </si>
  <si>
    <t>メタン(CH4)電気炉における電気の使用</t>
  </si>
  <si>
    <t>メタン(CH4)石炭の生産</t>
  </si>
  <si>
    <t>メタン(CH4)木炭の製造</t>
  </si>
  <si>
    <t>メタン(CH4)原油又は天然ガスの性状に関する試験の実施</t>
  </si>
  <si>
    <t>メタン(CH4)原油又は天然ガスの生産</t>
  </si>
  <si>
    <t>メタン(CH4)原油の輸送</t>
  </si>
  <si>
    <t>メタン(CH4)天然ガスの輸送</t>
  </si>
  <si>
    <t>メタン(CH4)都市ガスの供給</t>
  </si>
  <si>
    <t>メタン(CH4)地熱発電施設における蒸気の生産</t>
  </si>
  <si>
    <t>メタン(CH4)家畜の排せつ物の管理</t>
  </si>
  <si>
    <t>メタン(CH4)稲作</t>
  </si>
  <si>
    <t>メタン(CH4)農業廃棄物の焼却</t>
  </si>
  <si>
    <t>メタン(CH4)廃棄物の埋立処分</t>
  </si>
  <si>
    <t>メタン(CH4)工場廃水の処理</t>
  </si>
  <si>
    <t>メタン(CH4)廃棄物の焼却又は堆肥化処理</t>
  </si>
  <si>
    <t>一酸化二窒素(N2O)木炭の製造</t>
  </si>
  <si>
    <t>一酸化二窒素(N2O)原油又は天然ガスの性状に関する試験の実施</t>
  </si>
  <si>
    <t>一酸化二窒素(N2O)原油又は天然ガスの生産</t>
  </si>
  <si>
    <t>一酸化二窒素(N2O)アジピン酸等の製造</t>
  </si>
  <si>
    <t>一酸化二窒素(N2O)麻酔剤の使用</t>
  </si>
  <si>
    <t>一酸化二窒素(N2O)半導体素子等の加工工程でのドライエッチング等におけるN2Oの使用</t>
  </si>
  <si>
    <t>一酸化二窒素(N2O)家畜の排せつ物の管理</t>
  </si>
  <si>
    <t>一酸化二窒素(N2O)耕地における肥料の使用</t>
  </si>
  <si>
    <t>一酸化二窒素(N2O)耕地における農作物の残さの肥料としての使用</t>
  </si>
  <si>
    <t>一酸化二窒素(N2O)森林における肥料の使用</t>
  </si>
  <si>
    <t>一酸化二窒素(N2O)農業廃棄物の焼却</t>
  </si>
  <si>
    <t>一酸化二窒素(N2O)工場廃水の処理</t>
  </si>
  <si>
    <t>一酸化二窒素(N2O)下水、し尿等の処理</t>
  </si>
  <si>
    <t>ハイドロフルオロカーボン(HFC)マグネシウム合金の鋳造</t>
  </si>
  <si>
    <t>ハイドロフルオロカーボン(HFC)クロロジフルオロメタン(HCFC-22)の製造</t>
  </si>
  <si>
    <t>ハイドロフルオロカーボン(HFC)ハイドロフルオロカーボン(HFC)の製造</t>
  </si>
  <si>
    <t>ハイドロフルオロカーボン(HFC)半導体素子等の加工工程でのドライエッチング等におけるHFC又はPFCの使用</t>
  </si>
  <si>
    <t>ハイドロフルオロカーボン(HFC)家庭用エアコンディショナー等HFC封入製品の製造におけるHFCの封入</t>
  </si>
  <si>
    <t>ハイドロフルオロカーボン(HFC)業務用冷凍空気調和機器の使用開始におけるHFCの封入</t>
  </si>
  <si>
    <t>ハイドロフルオロカーボン(HFC)業務用冷凍空気調和機器等の整備におけるHFCの回収及び封入</t>
  </si>
  <si>
    <t>ハイドロフルオロカーボン(HFC)家庭用電気冷蔵庫等HFC封入製品の廃棄におけるHFCの回収</t>
  </si>
  <si>
    <t>ハイドロフルオロカーボン(HFC)プラスチック製造における発泡剤としてのHFCの使用</t>
  </si>
  <si>
    <t>ハイドロフルオロカーボン(HFC)噴霧器の製造におけるHFCの封入</t>
  </si>
  <si>
    <t>ハイドロフルオロカーボン(HFC)噴霧器の使用</t>
  </si>
  <si>
    <t>ハイドロフルオロカーボン(HFC)溶剤等の用途へのHFCの使用</t>
  </si>
  <si>
    <t>パーフルオロカーボン(PFC)パーフルオロカーボン（PFC）の製造</t>
  </si>
  <si>
    <t>パーフルオロカーボン(PFC)半導体素子等の加工工程でのドライエッチング等におけるPFC、HFC又はNF3の使用</t>
  </si>
  <si>
    <t>パーフルオロカーボン(PFC)光電池の製造におけるPFCの使用</t>
  </si>
  <si>
    <t>パーフルオロカーボン(PFC)溶剤等の用途へのPFCの使用</t>
  </si>
  <si>
    <t>パーフルオロカーボン(PFC)鉄道用シリコン整流器の廃棄</t>
  </si>
  <si>
    <t>六ふっ化硫黄(SF6)粒子加速器の使用</t>
  </si>
  <si>
    <t>Index用</t>
    <rPh sb="5" eb="6">
      <t>ヨウ</t>
    </rPh>
    <phoneticPr fontId="4"/>
  </si>
  <si>
    <t>活動量</t>
    <rPh sb="0" eb="3">
      <t>カツドウリョウ</t>
    </rPh>
    <phoneticPr fontId="4"/>
  </si>
  <si>
    <t>排出量</t>
    <rPh sb="0" eb="3">
      <t>ハイシュツリョウ</t>
    </rPh>
    <phoneticPr fontId="4"/>
  </si>
  <si>
    <t>化石燃料</t>
    <rPh sb="0" eb="2">
      <t>カセキ</t>
    </rPh>
    <rPh sb="2" eb="4">
      <t>ネンリョウ</t>
    </rPh>
    <phoneticPr fontId="4"/>
  </si>
  <si>
    <t>輸入原料炭</t>
    <rPh sb="0" eb="2">
      <t>ユニュウ</t>
    </rPh>
    <rPh sb="2" eb="4">
      <t>ゲンリョウ</t>
    </rPh>
    <rPh sb="4" eb="5">
      <t>スミ</t>
    </rPh>
    <phoneticPr fontId="4"/>
  </si>
  <si>
    <t>輸入一般炭</t>
    <rPh sb="0" eb="2">
      <t>ユニュウ</t>
    </rPh>
    <rPh sb="2" eb="4">
      <t>イッパン</t>
    </rPh>
    <rPh sb="4" eb="5">
      <t>スミ</t>
    </rPh>
    <phoneticPr fontId="4"/>
  </si>
  <si>
    <t>国産一般炭</t>
    <rPh sb="0" eb="2">
      <t>コクサン</t>
    </rPh>
    <rPh sb="2" eb="4">
      <t>イッパン</t>
    </rPh>
    <rPh sb="4" eb="5">
      <t>スミ</t>
    </rPh>
    <phoneticPr fontId="4"/>
  </si>
  <si>
    <t>輸入無煙炭</t>
    <rPh sb="2" eb="5">
      <t>ムエンタン</t>
    </rPh>
    <phoneticPr fontId="4"/>
  </si>
  <si>
    <t>グリーンエネルギーCO2 削減相当量</t>
  </si>
  <si>
    <t>排出量算定報告様式</t>
    <rPh sb="0" eb="3">
      <t>ハイシュツリョウ</t>
    </rPh>
    <rPh sb="3" eb="5">
      <t>サンテイ</t>
    </rPh>
    <rPh sb="5" eb="7">
      <t>ホウコク</t>
    </rPh>
    <rPh sb="7" eb="9">
      <t>ヨウシキ</t>
    </rPh>
    <phoneticPr fontId="4"/>
  </si>
  <si>
    <t>(量）</t>
    <rPh sb="1" eb="2">
      <t>リョウ</t>
    </rPh>
    <phoneticPr fontId="4"/>
  </si>
  <si>
    <t>年月日</t>
    <rPh sb="0" eb="3">
      <t>ネンガッピ</t>
    </rPh>
    <phoneticPr fontId="4"/>
  </si>
  <si>
    <t>移転量</t>
    <rPh sb="0" eb="2">
      <t>イテン</t>
    </rPh>
    <rPh sb="2" eb="3">
      <t>リョウ</t>
    </rPh>
    <phoneticPr fontId="4"/>
  </si>
  <si>
    <t xml:space="preserve">本様式は、GXリーグ算定・モニタリング・報告ガイドラインに基づき温室効果ガスの排出量を算定する様式です。
</t>
    <phoneticPr fontId="4"/>
  </si>
  <si>
    <t>以下の凡例に沿ってご入力ください。</t>
  </si>
  <si>
    <r>
      <t>（Sheet B）</t>
    </r>
    <r>
      <rPr>
        <b/>
        <sz val="11"/>
        <color theme="1"/>
        <rFont val="游ゴシック"/>
        <family val="3"/>
        <charset val="128"/>
        <scheme val="minor"/>
      </rPr>
      <t>階層2‐事務局の承認を受けた回収量</t>
    </r>
    <rPh sb="9" eb="11">
      <t>カイソウ</t>
    </rPh>
    <rPh sb="13" eb="16">
      <t>ジムキョク</t>
    </rPh>
    <rPh sb="17" eb="19">
      <t>ショウニン</t>
    </rPh>
    <rPh sb="20" eb="21">
      <t>ウ</t>
    </rPh>
    <rPh sb="23" eb="25">
      <t>カイシュウ</t>
    </rPh>
    <rPh sb="25" eb="26">
      <t>リョウ</t>
    </rPh>
    <phoneticPr fontId="4"/>
  </si>
  <si>
    <t>事務局の承認を受けた回収量</t>
    <phoneticPr fontId="4"/>
  </si>
  <si>
    <t>改訂履歴</t>
    <rPh sb="0" eb="4">
      <t>カイテイリレキ</t>
    </rPh>
    <phoneticPr fontId="4"/>
  </si>
  <si>
    <t>バージョン</t>
    <phoneticPr fontId="4"/>
  </si>
  <si>
    <t>改定日</t>
    <rPh sb="0" eb="3">
      <t>カイテイビ</t>
    </rPh>
    <phoneticPr fontId="4"/>
  </si>
  <si>
    <t>改定内容</t>
    <rPh sb="0" eb="4">
      <t>カイテイナイヨウ</t>
    </rPh>
    <phoneticPr fontId="4"/>
  </si>
  <si>
    <t>v1.0</t>
    <phoneticPr fontId="4"/>
  </si>
  <si>
    <t>初版を発行</t>
    <rPh sb="0" eb="2">
      <t>ショバン</t>
    </rPh>
    <rPh sb="3" eb="5">
      <t>ハッコウ</t>
    </rPh>
    <phoneticPr fontId="4"/>
  </si>
  <si>
    <t>v1.1</t>
    <phoneticPr fontId="4"/>
  </si>
  <si>
    <t>一部修正</t>
    <rPh sb="0" eb="2">
      <t>イチブ</t>
    </rPh>
    <rPh sb="2" eb="4">
      <t>シュウセイ</t>
    </rPh>
    <phoneticPr fontId="4"/>
  </si>
  <si>
    <t>年　　月　　日</t>
    <rPh sb="3" eb="4">
      <t>ゲツ</t>
    </rPh>
    <rPh sb="6" eb="7">
      <t>ヒ</t>
    </rPh>
    <phoneticPr fontId="4"/>
  </si>
  <si>
    <t>階層1 法人名</t>
    <rPh sb="6" eb="7">
      <t>メイ</t>
    </rPh>
    <phoneticPr fontId="4"/>
  </si>
  <si>
    <t>活動（J列）が”その他”の場合記入</t>
    <rPh sb="0" eb="2">
      <t>カツドウ</t>
    </rPh>
    <rPh sb="4" eb="5">
      <t>レツ</t>
    </rPh>
    <rPh sb="10" eb="11">
      <t>ホカ</t>
    </rPh>
    <rPh sb="13" eb="15">
      <t>バアイ</t>
    </rPh>
    <rPh sb="15" eb="17">
      <t>キニュウ</t>
    </rPh>
    <phoneticPr fontId="4"/>
  </si>
  <si>
    <t>■データ集計方法</t>
    <phoneticPr fontId="4"/>
  </si>
  <si>
    <t>クレジットの分類</t>
    <rPh sb="6" eb="8">
      <t>ブンルイ</t>
    </rPh>
    <phoneticPr fontId="4"/>
  </si>
  <si>
    <t>適格クレジット等</t>
    <rPh sb="0" eb="2">
      <t>テキカク</t>
    </rPh>
    <rPh sb="7" eb="8">
      <t>ナド</t>
    </rPh>
    <phoneticPr fontId="4"/>
  </si>
  <si>
    <t>SAシート</t>
    <phoneticPr fontId="4"/>
  </si>
  <si>
    <t>※SUMIFSで利用</t>
    <rPh sb="8" eb="10">
      <t>リヨウ</t>
    </rPh>
    <phoneticPr fontId="4"/>
  </si>
  <si>
    <t>非化石証書無効化量
（tCO2e)</t>
    <rPh sb="0" eb="5">
      <t>ヒカセキショウショ</t>
    </rPh>
    <rPh sb="5" eb="9">
      <t>ムコウカリョウ</t>
    </rPh>
    <phoneticPr fontId="4"/>
  </si>
  <si>
    <t>控除可能な取組</t>
    <rPh sb="0" eb="4">
      <t>コウジョカノウ</t>
    </rPh>
    <rPh sb="5" eb="7">
      <t>トリクミ</t>
    </rPh>
    <phoneticPr fontId="4"/>
  </si>
  <si>
    <t>燃料の使用に関する選択肢</t>
    <rPh sb="0" eb="2">
      <t>ネンリョウ</t>
    </rPh>
    <rPh sb="3" eb="5">
      <t>シヨウ</t>
    </rPh>
    <rPh sb="6" eb="7">
      <t>カン</t>
    </rPh>
    <rPh sb="9" eb="12">
      <t>センタクシ</t>
    </rPh>
    <phoneticPr fontId="4"/>
  </si>
  <si>
    <t>（内　控除）</t>
    <rPh sb="1" eb="2">
      <t>ウチ</t>
    </rPh>
    <rPh sb="3" eb="5">
      <t>コウジョ</t>
    </rPh>
    <phoneticPr fontId="4"/>
  </si>
  <si>
    <t>タイプ</t>
    <phoneticPr fontId="4"/>
  </si>
  <si>
    <t>エネCOの場合</t>
    <rPh sb="5" eb="7">
      <t>バアイ</t>
    </rPh>
    <phoneticPr fontId="4"/>
  </si>
  <si>
    <t>非エネCOの場合</t>
    <rPh sb="0" eb="1">
      <t>ヒ</t>
    </rPh>
    <rPh sb="6" eb="8">
      <t>バアイ</t>
    </rPh>
    <phoneticPr fontId="4"/>
  </si>
  <si>
    <t>グリーン
エネルギーCO2 移転量（tCO2e)</t>
    <rPh sb="14" eb="16">
      <t>イテン</t>
    </rPh>
    <phoneticPr fontId="4"/>
  </si>
  <si>
    <t>グリーン
エネルギーCO2 無効化量
（tCO2e)</t>
    <rPh sb="14" eb="16">
      <t>ムコウ</t>
    </rPh>
    <rPh sb="16" eb="17">
      <t>カ</t>
    </rPh>
    <rPh sb="17" eb="18">
      <t>リョウ</t>
    </rPh>
    <phoneticPr fontId="4"/>
  </si>
  <si>
    <t>非化石証書</t>
    <rPh sb="0" eb="5">
      <t>ヒカセキショウショ</t>
    </rPh>
    <phoneticPr fontId="4"/>
  </si>
  <si>
    <t>適格クレジット
無効化量
（tCO2e)</t>
    <rPh sb="0" eb="2">
      <t>テキカク</t>
    </rPh>
    <phoneticPr fontId="4"/>
  </si>
  <si>
    <t>非化石証書</t>
    <rPh sb="0" eb="3">
      <t>ヒカセキ</t>
    </rPh>
    <rPh sb="3" eb="5">
      <t>ショウショ</t>
    </rPh>
    <phoneticPr fontId="4"/>
  </si>
  <si>
    <t>適格クレジット
移転量
（tCO2e)</t>
    <phoneticPr fontId="4"/>
  </si>
  <si>
    <t>グリーン
エネルギーCO2</t>
    <phoneticPr fontId="4"/>
  </si>
  <si>
    <t>3.　英語での開示</t>
    <rPh sb="3" eb="5">
      <t>エイゴ</t>
    </rPh>
    <rPh sb="7" eb="9">
      <t>カイジ</t>
    </rPh>
    <phoneticPr fontId="4"/>
  </si>
  <si>
    <t>英語での国内排出実績開示を有無</t>
    <rPh sb="0" eb="2">
      <t>エイゴ</t>
    </rPh>
    <rPh sb="4" eb="10">
      <t>コクナイハイシュツジッセキ</t>
    </rPh>
    <rPh sb="10" eb="12">
      <t>カイジ</t>
    </rPh>
    <rPh sb="13" eb="15">
      <t>ウム</t>
    </rPh>
    <phoneticPr fontId="4"/>
  </si>
  <si>
    <t>開示を希望</t>
    <phoneticPr fontId="4"/>
  </si>
  <si>
    <t>非開示を希望</t>
  </si>
  <si>
    <t>英語での開示</t>
    <phoneticPr fontId="4"/>
  </si>
  <si>
    <t>控除量</t>
    <rPh sb="0" eb="3">
      <t>コウジョリョウ</t>
    </rPh>
    <phoneticPr fontId="4"/>
  </si>
  <si>
    <r>
      <t xml:space="preserve">控除量（tCO2e)
</t>
    </r>
    <r>
      <rPr>
        <b/>
        <sz val="8"/>
        <color theme="1"/>
        <rFont val="游ゴシック"/>
        <family val="3"/>
        <charset val="128"/>
        <scheme val="minor"/>
      </rPr>
      <t>*組織境界排出量取込比率反映後</t>
    </r>
    <rPh sb="0" eb="2">
      <t>コウジョ</t>
    </rPh>
    <rPh sb="2" eb="3">
      <t>リョウ</t>
    </rPh>
    <rPh sb="12" eb="14">
      <t>ソシキ</t>
    </rPh>
    <rPh sb="14" eb="16">
      <t>キョウカイ</t>
    </rPh>
    <rPh sb="16" eb="18">
      <t>ハイシュツ</t>
    </rPh>
    <rPh sb="18" eb="19">
      <t>リョウ</t>
    </rPh>
    <rPh sb="19" eb="21">
      <t>トリコミ</t>
    </rPh>
    <rPh sb="21" eb="23">
      <t>ヒリツ</t>
    </rPh>
    <rPh sb="23" eb="25">
      <t>ハンエイ</t>
    </rPh>
    <rPh sb="25" eb="26">
      <t>アト</t>
    </rPh>
    <phoneticPr fontId="4"/>
  </si>
  <si>
    <r>
      <t xml:space="preserve">回収量（tCO2e)
</t>
    </r>
    <r>
      <rPr>
        <b/>
        <sz val="8"/>
        <color theme="1"/>
        <rFont val="游ゴシック"/>
        <family val="3"/>
        <charset val="128"/>
        <scheme val="minor"/>
      </rPr>
      <t>*組織境界排出量取込比率反映後</t>
    </r>
    <rPh sb="0" eb="2">
      <t>カイシュウ</t>
    </rPh>
    <rPh sb="2" eb="3">
      <t>リョウ</t>
    </rPh>
    <rPh sb="12" eb="14">
      <t>ソシキ</t>
    </rPh>
    <rPh sb="14" eb="16">
      <t>キョウカイ</t>
    </rPh>
    <rPh sb="16" eb="18">
      <t>ハイシュツ</t>
    </rPh>
    <rPh sb="18" eb="19">
      <t>リョウ</t>
    </rPh>
    <rPh sb="19" eb="21">
      <t>トリコミ</t>
    </rPh>
    <rPh sb="21" eb="23">
      <t>ヒリツ</t>
    </rPh>
    <rPh sb="23" eb="25">
      <t>ハンエイ</t>
    </rPh>
    <rPh sb="25" eb="26">
      <t>アト</t>
    </rPh>
    <phoneticPr fontId="4"/>
  </si>
  <si>
    <t>S00003</t>
    <phoneticPr fontId="4"/>
  </si>
  <si>
    <t>S00004</t>
    <phoneticPr fontId="4"/>
  </si>
  <si>
    <t>S00005</t>
    <phoneticPr fontId="4"/>
  </si>
  <si>
    <t>S00002</t>
    <phoneticPr fontId="4"/>
  </si>
  <si>
    <t>S00006</t>
    <phoneticPr fontId="4"/>
  </si>
  <si>
    <t>S00007</t>
    <phoneticPr fontId="4"/>
  </si>
  <si>
    <t>S00008</t>
    <phoneticPr fontId="4"/>
  </si>
  <si>
    <t>S00009</t>
    <phoneticPr fontId="4"/>
  </si>
  <si>
    <t>S00010</t>
    <phoneticPr fontId="4"/>
  </si>
  <si>
    <t>※令和５年度の排出量報告（2023年度実績）の排出係数は、現在「温室効果ガス排出量算定・報告・公表制度における算定方法検討会」にて見直しを検討中です。</t>
    <rPh sb="1" eb="3">
      <t>レイワ</t>
    </rPh>
    <rPh sb="4" eb="6">
      <t>ネンド</t>
    </rPh>
    <rPh sb="7" eb="12">
      <t>ハイシュツリョウホウコク</t>
    </rPh>
    <rPh sb="17" eb="19">
      <t>ネンド</t>
    </rPh>
    <rPh sb="19" eb="21">
      <t>ジッセキ</t>
    </rPh>
    <rPh sb="23" eb="27">
      <t>ハイシュツケイスウ</t>
    </rPh>
    <rPh sb="29" eb="31">
      <t>ゲンザイ</t>
    </rPh>
    <rPh sb="65" eb="67">
      <t>ミナオ</t>
    </rPh>
    <rPh sb="69" eb="72">
      <t>ケントウチュウ</t>
    </rPh>
    <phoneticPr fontId="4"/>
  </si>
  <si>
    <t>　排出係数の確定後、本様式にも反映を予定しています。本ファイルは、実務上の参考ファイルとして公開をしています。</t>
    <rPh sb="1" eb="5">
      <t>ハイシュツケイスウ</t>
    </rPh>
    <rPh sb="6" eb="9">
      <t>カクテイゴ</t>
    </rPh>
    <rPh sb="10" eb="13">
      <t>ホンヨウシキ</t>
    </rPh>
    <rPh sb="15" eb="17">
      <t>ハンエイ</t>
    </rPh>
    <rPh sb="18" eb="20">
      <t>ヨテイ</t>
    </rPh>
    <rPh sb="26" eb="27">
      <t>ホン</t>
    </rPh>
    <rPh sb="33" eb="35">
      <t>ジツム</t>
    </rPh>
    <rPh sb="35" eb="36">
      <t>ジョウ</t>
    </rPh>
    <rPh sb="37" eb="39">
      <t>サンコウ</t>
    </rPh>
    <rPh sb="46" eb="48">
      <t>コウカイ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</si>
</sst>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Red]\-#,##0.0"/>
    <numFmt numFmtId="177" formatCode="#,##0.0000;[Red]\-#,##0.0000"/>
    <numFmt numFmtId="178" formatCode="#,##0;[Red]\-#,##0;&quot;－&quot;"/>
    <numFmt numFmtId="179" formatCode="0_);[Red]\(0\)"/>
    <numFmt numFmtId="180" formatCode="0_ "/>
    <numFmt numFmtId="181" formatCode="yyyy/m/d;@"/>
    <numFmt numFmtId="182" formatCode="0.0_ "/>
    <numFmt numFmtId="183" formatCode="0.0"/>
    <numFmt numFmtId="184" formatCode="0.000"/>
    <numFmt numFmtId="185" formatCode="0.000000"/>
    <numFmt numFmtId="186" formatCode="0.00000000"/>
    <numFmt numFmtId="187" formatCode="0.0000000"/>
    <numFmt numFmtId="188" formatCode="0.00000"/>
    <numFmt numFmtId="189" formatCode="0.0000"/>
    <numFmt numFmtId="190" formatCode="0.00000000000"/>
    <numFmt numFmtId="191" formatCode="0.0000000000"/>
    <numFmt numFmtId="192" formatCode="0.000000000"/>
    <numFmt numFmtId="193" formatCode="0.000000000000"/>
    <numFmt numFmtId="194" formatCode="#,##0.0000000;[Red]\-#,##0.0000000"/>
    <numFmt numFmtId="195" formatCode="#,##0.000;[Red]\-#,##0.000"/>
    <numFmt numFmtId="196" formatCode="#,##0.00000000;[Red]\-#,##0.00000000"/>
    <numFmt numFmtId="197" formatCode="0000000000000"/>
  </numFmts>
  <fonts count="40">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b/>
      <u/>
      <sz val="16"/>
      <color theme="1"/>
      <name val="游ゴシック"/>
      <family val="3"/>
      <charset val="128"/>
      <scheme val="minor"/>
    </font>
    <font>
      <sz val="6"/>
      <name val="游ゴシック"/>
      <family val="2"/>
      <charset val="128"/>
      <scheme val="minor"/>
    </font>
    <font>
      <b/>
      <sz val="12"/>
      <color theme="1"/>
      <name val="游ゴシック"/>
      <family val="3"/>
      <charset val="128"/>
      <scheme val="minor"/>
    </font>
    <font>
      <sz val="11"/>
      <color theme="1"/>
      <name val="メイリオ"/>
      <family val="3"/>
      <charset val="128"/>
    </font>
    <font>
      <u/>
      <sz val="11"/>
      <color theme="10"/>
      <name val="游ゴシック"/>
      <family val="2"/>
      <charset val="128"/>
      <scheme val="minor"/>
    </font>
    <font>
      <b/>
      <sz val="11"/>
      <color theme="0" tint="-0.499984740745262"/>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6"/>
      <color theme="1"/>
      <name val="游ゴシック"/>
      <family val="2"/>
      <charset val="128"/>
      <scheme val="minor"/>
    </font>
    <font>
      <sz val="11"/>
      <color theme="1"/>
      <name val="游ゴシック"/>
      <family val="2"/>
      <scheme val="minor"/>
    </font>
    <font>
      <sz val="11"/>
      <name val="ＭＳ ゴシック"/>
      <family val="3"/>
      <charset val="128"/>
    </font>
    <font>
      <sz val="11"/>
      <name val="游ゴシック"/>
      <family val="3"/>
      <charset val="128"/>
      <scheme val="minor"/>
    </font>
    <font>
      <b/>
      <sz val="10"/>
      <color theme="1"/>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10"/>
      <color rgb="FFFF0000"/>
      <name val="游ゴシック"/>
      <family val="3"/>
      <charset val="128"/>
      <scheme val="minor"/>
    </font>
    <font>
      <sz val="11"/>
      <color rgb="FFFF000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0"/>
      <name val="游ゴシック"/>
      <family val="3"/>
      <charset val="128"/>
      <scheme val="minor"/>
    </font>
    <font>
      <sz val="8"/>
      <color rgb="FF000000"/>
      <name val="Arial"/>
      <family val="2"/>
    </font>
    <font>
      <sz val="8"/>
      <color rgb="FF000000"/>
      <name val="MS Mincho"/>
      <family val="1"/>
      <charset val="128"/>
    </font>
    <font>
      <sz val="6"/>
      <color rgb="FF000000"/>
      <name val="Arial"/>
      <family val="2"/>
    </font>
    <font>
      <b/>
      <sz val="8"/>
      <color theme="0"/>
      <name val="Arial"/>
      <family val="2"/>
    </font>
    <font>
      <b/>
      <sz val="7"/>
      <color theme="0"/>
      <name val="MS Mincho"/>
      <family val="1"/>
      <charset val="128"/>
    </font>
    <font>
      <b/>
      <sz val="16"/>
      <color theme="1"/>
      <name val="游ゴシック"/>
      <family val="3"/>
      <charset val="128"/>
      <scheme val="minor"/>
    </font>
    <font>
      <sz val="8"/>
      <color rgb="FFFF0000"/>
      <name val="游ゴシック"/>
      <family val="3"/>
      <charset val="128"/>
      <scheme val="minor"/>
    </font>
    <font>
      <b/>
      <u/>
      <sz val="11"/>
      <color theme="1"/>
      <name val="游ゴシック"/>
      <family val="3"/>
      <charset val="128"/>
      <scheme val="minor"/>
    </font>
    <font>
      <b/>
      <sz val="8"/>
      <color theme="1"/>
      <name val="游ゴシック"/>
      <family val="3"/>
      <charset val="128"/>
      <scheme val="minor"/>
    </font>
    <font>
      <b/>
      <sz val="16"/>
      <name val="游ゴシック"/>
      <family val="3"/>
      <charset val="128"/>
      <scheme val="minor"/>
    </font>
    <font>
      <b/>
      <sz val="11"/>
      <name val="游ゴシック"/>
      <family val="3"/>
      <charset val="128"/>
      <scheme val="minor"/>
    </font>
    <font>
      <sz val="8"/>
      <name val="游ゴシック"/>
      <family val="3"/>
      <charset val="128"/>
      <scheme val="minor"/>
    </font>
    <font>
      <b/>
      <sz val="11"/>
      <color theme="4"/>
      <name val="游ゴシック"/>
      <family val="3"/>
      <charset val="128"/>
      <scheme val="minor"/>
    </font>
    <font>
      <sz val="11"/>
      <name val="游ゴシック"/>
      <family val="2"/>
      <charset val="128"/>
      <scheme val="minor"/>
    </font>
    <font>
      <b/>
      <sz val="8"/>
      <name val="游ゴシック"/>
      <family val="3"/>
      <charset val="128"/>
      <scheme val="minor"/>
    </font>
    <font>
      <b/>
      <sz val="11"/>
      <color rgb="FFFF0000"/>
      <name val="游ゴシック"/>
      <family val="3"/>
      <charset val="128"/>
      <scheme val="minor"/>
    </font>
  </fonts>
  <fills count="19">
    <fill>
      <patternFill patternType="none"/>
    </fill>
    <fill>
      <patternFill patternType="gray125"/>
    </fill>
    <fill>
      <patternFill patternType="solid">
        <fgColor rgb="FF70FF5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E8FFE8"/>
        <bgColor indexed="64"/>
      </patternFill>
    </fill>
    <fill>
      <patternFill patternType="solid">
        <fgColor rgb="FFFFE9C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206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DDEBF7"/>
        <bgColor indexed="64"/>
      </patternFill>
    </fill>
    <fill>
      <patternFill patternType="solid">
        <fgColor theme="0" tint="-0.249977111117893"/>
        <bgColor indexed="64"/>
      </patternFill>
    </fill>
    <fill>
      <patternFill patternType="solid">
        <fgColor theme="2" tint="0.79998168889431442"/>
        <bgColor indexed="64"/>
      </patternFill>
    </fill>
  </fills>
  <borders count="13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right/>
      <top/>
      <bottom style="hair">
        <color auto="1"/>
      </bottom>
      <diagonal/>
    </border>
    <border>
      <left/>
      <right/>
      <top style="hair">
        <color auto="1"/>
      </top>
      <bottom/>
      <diagonal/>
    </border>
    <border>
      <left style="medium">
        <color auto="1"/>
      </left>
      <right style="medium">
        <color auto="1"/>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diagonal/>
    </border>
    <border diagonalUp="1">
      <left style="thin">
        <color indexed="64"/>
      </left>
      <right style="thin">
        <color indexed="64"/>
      </right>
      <top style="medium">
        <color indexed="64"/>
      </top>
      <bottom/>
      <diagonal style="thin">
        <color indexed="64"/>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diagonalUp="1">
      <left style="medium">
        <color indexed="64"/>
      </left>
      <right style="medium">
        <color indexed="64"/>
      </right>
      <top style="medium">
        <color indexed="64"/>
      </top>
      <bottom style="hair">
        <color indexed="64"/>
      </bottom>
      <diagonal style="thin">
        <color indexed="64"/>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medium">
        <color indexed="64"/>
      </top>
      <bottom/>
      <diagonal style="thin">
        <color indexed="64"/>
      </diagonal>
    </border>
  </borders>
  <cellStyleXfs count="6">
    <xf numFmtId="0" fontId="0" fillId="0" borderId="0">
      <alignment vertical="center"/>
    </xf>
    <xf numFmtId="38" fontId="1" fillId="0" borderId="0" applyFont="0" applyFill="0" applyBorder="0" applyAlignment="0" applyProtection="0">
      <alignment vertical="center"/>
    </xf>
    <xf numFmtId="0" fontId="7" fillId="0" borderId="0" applyNumberFormat="0" applyFill="0" applyBorder="0" applyAlignment="0" applyProtection="0">
      <alignment vertical="center"/>
    </xf>
    <xf numFmtId="0" fontId="1" fillId="0" borderId="0">
      <alignment vertical="center"/>
    </xf>
    <xf numFmtId="0" fontId="13" fillId="0" borderId="0"/>
    <xf numFmtId="178" fontId="14" fillId="0" borderId="0">
      <alignment vertical="top"/>
    </xf>
  </cellStyleXfs>
  <cellXfs count="1047">
    <xf numFmtId="0" fontId="0" fillId="0" borderId="0" xfId="0">
      <alignment vertical="center"/>
    </xf>
    <xf numFmtId="0" fontId="3" fillId="2" borderId="0" xfId="0" applyFont="1" applyFill="1">
      <alignment vertical="center"/>
    </xf>
    <xf numFmtId="0" fontId="0" fillId="2" borderId="0" xfId="0" applyFill="1">
      <alignment vertical="center"/>
    </xf>
    <xf numFmtId="0" fontId="5" fillId="2" borderId="0" xfId="0" applyFont="1" applyFill="1">
      <alignment vertical="center"/>
    </xf>
    <xf numFmtId="0" fontId="6" fillId="0" borderId="0" xfId="0" applyFont="1">
      <alignment vertical="center"/>
    </xf>
    <xf numFmtId="0" fontId="6" fillId="3" borderId="0" xfId="0" applyFont="1" applyFill="1">
      <alignment vertical="center"/>
    </xf>
    <xf numFmtId="0" fontId="6" fillId="4" borderId="0" xfId="0" applyFont="1" applyFill="1">
      <alignment vertical="center"/>
    </xf>
    <xf numFmtId="0" fontId="9" fillId="0" borderId="0" xfId="0" applyFont="1">
      <alignment vertical="center"/>
    </xf>
    <xf numFmtId="0" fontId="2" fillId="0" borderId="0" xfId="0" applyFont="1">
      <alignment vertical="center"/>
    </xf>
    <xf numFmtId="0" fontId="0" fillId="0" borderId="31" xfId="0" applyBorder="1">
      <alignment vertical="center"/>
    </xf>
    <xf numFmtId="0" fontId="0" fillId="0" borderId="14" xfId="0" applyBorder="1">
      <alignment vertical="center"/>
    </xf>
    <xf numFmtId="0" fontId="0" fillId="0" borderId="38" xfId="0" applyBorder="1">
      <alignment vertical="center"/>
    </xf>
    <xf numFmtId="0" fontId="11" fillId="0" borderId="38" xfId="0" applyFont="1" applyBorder="1">
      <alignment vertical="center"/>
    </xf>
    <xf numFmtId="0" fontId="12" fillId="0" borderId="38" xfId="0" applyFont="1" applyBorder="1">
      <alignment vertical="center"/>
    </xf>
    <xf numFmtId="0" fontId="0" fillId="3" borderId="31" xfId="0" applyFill="1"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9" fillId="0" borderId="45" xfId="0" applyFont="1" applyBorder="1">
      <alignment vertical="center"/>
    </xf>
    <xf numFmtId="0" fontId="0" fillId="7" borderId="0" xfId="0" applyFill="1">
      <alignment vertical="center"/>
    </xf>
    <xf numFmtId="0" fontId="0" fillId="0" borderId="0" xfId="0" applyBorder="1">
      <alignment vertical="center"/>
    </xf>
    <xf numFmtId="0" fontId="0" fillId="6" borderId="0" xfId="0" applyFill="1">
      <alignment vertical="center"/>
    </xf>
    <xf numFmtId="0" fontId="21" fillId="13" borderId="0" xfId="0" applyFont="1" applyFill="1">
      <alignment vertical="center"/>
    </xf>
    <xf numFmtId="0" fontId="22" fillId="13" borderId="0" xfId="0" applyFont="1" applyFill="1">
      <alignment vertical="center"/>
    </xf>
    <xf numFmtId="0" fontId="0" fillId="0" borderId="94" xfId="0" applyBorder="1">
      <alignment vertical="center"/>
    </xf>
    <xf numFmtId="0" fontId="0" fillId="0" borderId="67" xfId="0" applyBorder="1">
      <alignment vertical="center"/>
    </xf>
    <xf numFmtId="0" fontId="0" fillId="7" borderId="67" xfId="0" applyFill="1" applyBorder="1">
      <alignment vertical="center"/>
    </xf>
    <xf numFmtId="0" fontId="0" fillId="8" borderId="67" xfId="0" applyFill="1" applyBorder="1">
      <alignment vertical="center"/>
    </xf>
    <xf numFmtId="0" fontId="0" fillId="0" borderId="95" xfId="0" applyBorder="1">
      <alignment vertical="center"/>
    </xf>
    <xf numFmtId="182" fontId="0" fillId="0" borderId="94" xfId="0" applyNumberFormat="1" applyBorder="1">
      <alignment vertical="center"/>
    </xf>
    <xf numFmtId="183" fontId="0" fillId="0" borderId="67" xfId="0" applyNumberFormat="1" applyBorder="1">
      <alignment vertical="center"/>
    </xf>
    <xf numFmtId="185" fontId="0" fillId="0" borderId="67" xfId="0" applyNumberFormat="1" applyBorder="1">
      <alignment vertical="center"/>
    </xf>
    <xf numFmtId="0" fontId="0" fillId="0" borderId="67" xfId="0" applyBorder="1" applyAlignment="1">
      <alignment vertical="center" wrapText="1"/>
    </xf>
    <xf numFmtId="184" fontId="0" fillId="0" borderId="67" xfId="0" applyNumberFormat="1" applyBorder="1">
      <alignment vertical="center"/>
    </xf>
    <xf numFmtId="2" fontId="0" fillId="0" borderId="67" xfId="0" applyNumberFormat="1" applyBorder="1">
      <alignment vertical="center"/>
    </xf>
    <xf numFmtId="49" fontId="0" fillId="0" borderId="67" xfId="0" applyNumberFormat="1" applyBorder="1" applyAlignment="1">
      <alignment horizontal="right" vertical="center"/>
    </xf>
    <xf numFmtId="186" fontId="0" fillId="0" borderId="67" xfId="0" applyNumberFormat="1" applyBorder="1">
      <alignment vertical="center"/>
    </xf>
    <xf numFmtId="187" fontId="0" fillId="0" borderId="67" xfId="0" applyNumberFormat="1" applyBorder="1">
      <alignment vertical="center"/>
    </xf>
    <xf numFmtId="188" fontId="0" fillId="0" borderId="67" xfId="0" applyNumberFormat="1" applyBorder="1">
      <alignment vertical="center"/>
    </xf>
    <xf numFmtId="189" fontId="0" fillId="0" borderId="67" xfId="0" applyNumberFormat="1" applyBorder="1">
      <alignment vertical="center"/>
    </xf>
    <xf numFmtId="190" fontId="15" fillId="0" borderId="0" xfId="0" applyNumberFormat="1" applyFont="1" applyAlignment="1">
      <alignment horizontal="right" vertical="top"/>
    </xf>
    <xf numFmtId="191" fontId="15" fillId="0" borderId="95" xfId="0" applyNumberFormat="1" applyFont="1" applyBorder="1" applyAlignment="1">
      <alignment horizontal="right" vertical="top"/>
    </xf>
    <xf numFmtId="192" fontId="0" fillId="0" borderId="67" xfId="0" applyNumberFormat="1" applyBorder="1">
      <alignment vertical="center"/>
    </xf>
    <xf numFmtId="193" fontId="15" fillId="0" borderId="0" xfId="0" applyNumberFormat="1" applyFont="1" applyAlignment="1">
      <alignment horizontal="right" vertical="top"/>
    </xf>
    <xf numFmtId="191" fontId="15" fillId="0" borderId="0" xfId="0" applyNumberFormat="1" applyFont="1" applyAlignment="1">
      <alignment horizontal="right" vertical="top"/>
    </xf>
    <xf numFmtId="0" fontId="0" fillId="0" borderId="0" xfId="0" applyBorder="1" applyAlignment="1">
      <alignment vertical="center" wrapText="1"/>
    </xf>
    <xf numFmtId="0" fontId="22" fillId="6" borderId="0" xfId="0" applyFont="1" applyFill="1">
      <alignment vertical="center"/>
    </xf>
    <xf numFmtId="0" fontId="0" fillId="6" borderId="0" xfId="0" applyFill="1" applyBorder="1">
      <alignment vertical="center"/>
    </xf>
    <xf numFmtId="0" fontId="0" fillId="6" borderId="0" xfId="0" applyFill="1" applyBorder="1" applyAlignment="1">
      <alignment vertical="center" wrapText="1"/>
    </xf>
    <xf numFmtId="0" fontId="0" fillId="3" borderId="67" xfId="0" applyFill="1" applyBorder="1">
      <alignment vertical="center"/>
    </xf>
    <xf numFmtId="0" fontId="0" fillId="0" borderId="54" xfId="0" applyBorder="1">
      <alignment vertical="center"/>
    </xf>
    <xf numFmtId="0" fontId="0" fillId="0" borderId="97" xfId="0" applyBorder="1">
      <alignment vertical="center"/>
    </xf>
    <xf numFmtId="0" fontId="0" fillId="0" borderId="49" xfId="0" applyBorder="1">
      <alignment vertical="center"/>
    </xf>
    <xf numFmtId="0" fontId="0" fillId="0" borderId="98" xfId="0" applyBorder="1">
      <alignment vertical="center"/>
    </xf>
    <xf numFmtId="0" fontId="0" fillId="6" borderId="67" xfId="0" applyFill="1" applyBorder="1">
      <alignment vertical="center"/>
    </xf>
    <xf numFmtId="0" fontId="0" fillId="0" borderId="67" xfId="0" applyFill="1" applyBorder="1">
      <alignment vertical="center"/>
    </xf>
    <xf numFmtId="184" fontId="0" fillId="0" borderId="67" xfId="0" applyNumberFormat="1" applyFill="1" applyBorder="1">
      <alignment vertical="center"/>
    </xf>
    <xf numFmtId="0" fontId="0" fillId="0" borderId="0" xfId="0" applyFill="1">
      <alignment vertical="center"/>
    </xf>
    <xf numFmtId="194" fontId="0" fillId="0" borderId="67" xfId="1" applyNumberFormat="1" applyFont="1" applyFill="1" applyBorder="1">
      <alignment vertical="center"/>
    </xf>
    <xf numFmtId="0" fontId="31" fillId="0" borderId="0" xfId="0" applyFont="1">
      <alignment vertical="center"/>
    </xf>
    <xf numFmtId="0" fontId="0" fillId="0" borderId="31" xfId="0" applyFill="1" applyBorder="1">
      <alignment vertical="center"/>
    </xf>
    <xf numFmtId="0" fontId="0" fillId="0" borderId="45" xfId="0" applyBorder="1">
      <alignment vertical="center"/>
    </xf>
    <xf numFmtId="0" fontId="0" fillId="0" borderId="0" xfId="0" applyFill="1" applyBorder="1">
      <alignment vertical="center"/>
    </xf>
    <xf numFmtId="0" fontId="0" fillId="12" borderId="0" xfId="0" applyFill="1">
      <alignment vertical="center"/>
    </xf>
    <xf numFmtId="0" fontId="0" fillId="0" borderId="77" xfId="0" applyBorder="1">
      <alignment vertical="center"/>
    </xf>
    <xf numFmtId="0" fontId="0" fillId="0" borderId="84" xfId="0" applyBorder="1">
      <alignment vertical="center"/>
    </xf>
    <xf numFmtId="0" fontId="0" fillId="0" borderId="0" xfId="0" applyProtection="1">
      <alignment vertical="center"/>
      <protection locked="0"/>
    </xf>
    <xf numFmtId="0" fontId="0" fillId="4" borderId="64"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1" xfId="0" applyFill="1" applyBorder="1" applyAlignment="1" applyProtection="1">
      <alignment horizontal="center" vertical="center" shrinkToFit="1"/>
      <protection locked="0"/>
    </xf>
    <xf numFmtId="0" fontId="0" fillId="12" borderId="51" xfId="0" applyFill="1" applyBorder="1" applyAlignment="1" applyProtection="1">
      <alignment horizontal="center" vertical="center"/>
      <protection locked="0"/>
    </xf>
    <xf numFmtId="0" fontId="0" fillId="3" borderId="53" xfId="0" applyFill="1" applyBorder="1" applyAlignment="1" applyProtection="1">
      <alignment horizontal="center" vertical="center" shrinkToFit="1"/>
      <protection locked="0"/>
    </xf>
    <xf numFmtId="0" fontId="0" fillId="4" borderId="51" xfId="0" applyFill="1" applyBorder="1" applyAlignment="1" applyProtection="1">
      <alignment horizontal="center" vertical="center"/>
      <protection locked="0"/>
    </xf>
    <xf numFmtId="0" fontId="0" fillId="12" borderId="52" xfId="0" applyFill="1" applyBorder="1" applyAlignment="1" applyProtection="1">
      <alignment horizontal="center" vertical="center"/>
      <protection locked="0"/>
    </xf>
    <xf numFmtId="38" fontId="0" fillId="4" borderId="51" xfId="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4" borderId="66"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12" borderId="53" xfId="0" applyFill="1" applyBorder="1" applyAlignment="1" applyProtection="1">
      <alignment horizontal="center" vertical="center"/>
      <protection locked="0"/>
    </xf>
    <xf numFmtId="0" fontId="0" fillId="4" borderId="53" xfId="0" applyFill="1" applyBorder="1" applyAlignment="1" applyProtection="1">
      <alignment horizontal="center" vertical="center"/>
      <protection locked="0"/>
    </xf>
    <xf numFmtId="0" fontId="0" fillId="12" borderId="54" xfId="0" applyFill="1" applyBorder="1" applyAlignment="1" applyProtection="1">
      <alignment horizontal="center" vertical="center"/>
      <protection locked="0"/>
    </xf>
    <xf numFmtId="38" fontId="0" fillId="4" borderId="53" xfId="1" applyFont="1"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3" borderId="55" xfId="0" applyFill="1" applyBorder="1" applyAlignment="1" applyProtection="1">
      <alignment horizontal="center" vertical="center"/>
      <protection locked="0"/>
    </xf>
    <xf numFmtId="0" fontId="0" fillId="3" borderId="55" xfId="0" applyFill="1" applyBorder="1" applyAlignment="1" applyProtection="1">
      <alignment horizontal="center" vertical="center" shrinkToFit="1"/>
      <protection locked="0"/>
    </xf>
    <xf numFmtId="0" fontId="0" fillId="12" borderId="55" xfId="0"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0" fontId="0" fillId="12" borderId="70" xfId="0" applyFill="1" applyBorder="1" applyAlignment="1" applyProtection="1">
      <alignment horizontal="center" vertical="center"/>
      <protection locked="0"/>
    </xf>
    <xf numFmtId="38" fontId="0" fillId="4" borderId="55" xfId="1" applyFont="1"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8" fillId="0" borderId="0" xfId="0" applyFont="1" applyProtection="1">
      <alignment vertical="center"/>
      <protection locked="0"/>
    </xf>
    <xf numFmtId="0" fontId="10" fillId="2" borderId="45" xfId="0" applyFont="1" applyFill="1" applyBorder="1" applyProtection="1">
      <alignment vertical="center"/>
      <protection locked="0"/>
    </xf>
    <xf numFmtId="0" fontId="10" fillId="2" borderId="44" xfId="0" applyFont="1" applyFill="1" applyBorder="1" applyProtection="1">
      <alignment vertical="center"/>
      <protection locked="0"/>
    </xf>
    <xf numFmtId="0" fontId="15" fillId="0" borderId="0" xfId="0" applyFont="1" applyProtection="1">
      <alignment vertical="center"/>
      <protection locked="0"/>
    </xf>
    <xf numFmtId="0" fontId="15" fillId="2" borderId="19" xfId="0" applyFont="1" applyFill="1" applyBorder="1" applyAlignment="1" applyProtection="1">
      <alignment horizontal="centerContinuous" vertical="center"/>
      <protection locked="0"/>
    </xf>
    <xf numFmtId="0" fontId="15" fillId="2" borderId="79" xfId="0"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0" fillId="4" borderId="59" xfId="0" applyFill="1" applyBorder="1" applyAlignment="1" applyProtection="1">
      <alignment horizontal="center" vertical="center"/>
      <protection locked="0"/>
    </xf>
    <xf numFmtId="38" fontId="0" fillId="4" borderId="65" xfId="1" applyFont="1" applyFill="1" applyBorder="1" applyAlignment="1" applyProtection="1">
      <alignment horizontal="center" vertical="center"/>
      <protection locked="0"/>
    </xf>
    <xf numFmtId="38" fontId="0" fillId="4" borderId="54" xfId="1" applyFont="1" applyFill="1" applyBorder="1" applyAlignment="1" applyProtection="1">
      <alignment horizontal="center" vertical="center"/>
      <protection locked="0"/>
    </xf>
    <xf numFmtId="38" fontId="0" fillId="4" borderId="67" xfId="1" applyFont="1" applyFill="1" applyBorder="1" applyAlignment="1" applyProtection="1">
      <alignment horizontal="center" vertical="center"/>
      <protection locked="0"/>
    </xf>
    <xf numFmtId="38" fontId="0" fillId="4" borderId="69" xfId="1" applyFont="1" applyFill="1" applyBorder="1" applyAlignment="1" applyProtection="1">
      <alignment horizontal="center" vertical="center"/>
      <protection locked="0"/>
    </xf>
    <xf numFmtId="0" fontId="0" fillId="4" borderId="58"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0" fillId="4" borderId="56" xfId="0" applyFill="1" applyBorder="1" applyAlignment="1" applyProtection="1">
      <alignment horizontal="center" vertical="center"/>
      <protection locked="0"/>
    </xf>
    <xf numFmtId="0" fontId="10" fillId="0" borderId="0" xfId="0" applyFont="1" applyProtection="1">
      <alignment vertical="center"/>
      <protection locked="0"/>
    </xf>
    <xf numFmtId="0" fontId="0" fillId="3" borderId="123" xfId="0" applyFill="1" applyBorder="1" applyAlignment="1" applyProtection="1">
      <alignment horizontal="left" vertical="center"/>
      <protection locked="0"/>
    </xf>
    <xf numFmtId="0" fontId="0" fillId="3" borderId="124" xfId="0" applyFill="1" applyBorder="1" applyAlignment="1" applyProtection="1">
      <alignment horizontal="center" vertical="center"/>
      <protection locked="0"/>
    </xf>
    <xf numFmtId="0" fontId="0" fillId="3" borderId="99" xfId="0" applyFill="1" applyBorder="1" applyAlignment="1" applyProtection="1">
      <alignment horizontal="center" vertical="center"/>
      <protection locked="0"/>
    </xf>
    <xf numFmtId="0" fontId="0" fillId="3" borderId="57" xfId="0" applyFill="1" applyBorder="1" applyAlignment="1" applyProtection="1">
      <alignment horizontal="left" vertical="center"/>
      <protection locked="0"/>
    </xf>
    <xf numFmtId="0" fontId="0" fillId="3" borderId="60" xfId="0" applyFill="1" applyBorder="1" applyAlignment="1" applyProtection="1">
      <alignment horizontal="center" vertical="center"/>
      <protection locked="0"/>
    </xf>
    <xf numFmtId="0" fontId="0" fillId="3" borderId="73" xfId="0" applyFill="1" applyBorder="1" applyAlignment="1" applyProtection="1">
      <alignment horizontal="center" vertical="center"/>
      <protection locked="0"/>
    </xf>
    <xf numFmtId="0" fontId="0" fillId="3" borderId="72" xfId="0" applyFill="1" applyBorder="1" applyAlignment="1" applyProtection="1">
      <alignment horizontal="center" vertical="center"/>
      <protection locked="0"/>
    </xf>
    <xf numFmtId="0" fontId="0" fillId="3" borderId="56" xfId="0" applyFill="1" applyBorder="1" applyAlignment="1" applyProtection="1">
      <alignment horizontal="left" vertical="center"/>
      <protection locked="0"/>
    </xf>
    <xf numFmtId="0" fontId="0" fillId="3" borderId="61" xfId="0" applyFill="1" applyBorder="1" applyAlignment="1" applyProtection="1">
      <alignment horizontal="center" vertical="center"/>
      <protection locked="0"/>
    </xf>
    <xf numFmtId="0" fontId="0" fillId="0" borderId="0" xfId="0" applyNumberFormat="1" applyAlignment="1" applyProtection="1">
      <alignment horizontal="center" vertical="center"/>
      <protection locked="0"/>
    </xf>
    <xf numFmtId="0" fontId="17" fillId="2" borderId="18" xfId="0" applyFont="1" applyFill="1" applyBorder="1" applyAlignment="1" applyProtection="1">
      <alignment horizontal="center" vertical="top"/>
      <protection locked="0"/>
    </xf>
    <xf numFmtId="0" fontId="17" fillId="2" borderId="1" xfId="0" applyFont="1" applyFill="1" applyBorder="1" applyAlignment="1" applyProtection="1">
      <alignment horizontal="center" vertical="top"/>
      <protection locked="0"/>
    </xf>
    <xf numFmtId="0" fontId="17" fillId="2" borderId="1" xfId="0" applyFont="1" applyFill="1" applyBorder="1" applyAlignment="1" applyProtection="1">
      <alignment horizontal="center" vertical="top" wrapText="1"/>
      <protection locked="0"/>
    </xf>
    <xf numFmtId="0" fontId="17" fillId="2" borderId="78" xfId="0" applyFont="1" applyFill="1" applyBorder="1" applyAlignment="1" applyProtection="1">
      <alignment horizontal="center" vertical="top" wrapText="1"/>
      <protection locked="0"/>
    </xf>
    <xf numFmtId="0" fontId="17" fillId="2" borderId="2" xfId="0" applyFont="1" applyFill="1" applyBorder="1" applyAlignment="1" applyProtection="1">
      <alignment horizontal="center" vertical="top" wrapText="1"/>
      <protection locked="0"/>
    </xf>
    <xf numFmtId="179" fontId="0" fillId="3" borderId="58" xfId="0" applyNumberFormat="1"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179" fontId="0" fillId="3" borderId="57" xfId="0" applyNumberFormat="1"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179" fontId="0" fillId="3" borderId="56" xfId="0" applyNumberFormat="1" applyFill="1" applyBorder="1" applyAlignment="1" applyProtection="1">
      <alignment horizontal="center" vertical="center"/>
      <protection locked="0"/>
    </xf>
    <xf numFmtId="0" fontId="0" fillId="3" borderId="56" xfId="0" applyFill="1" applyBorder="1" applyAlignment="1" applyProtection="1">
      <alignment horizontal="center" vertical="center"/>
      <protection locked="0"/>
    </xf>
    <xf numFmtId="0" fontId="17" fillId="2" borderId="1" xfId="0" applyNumberFormat="1" applyFont="1" applyFill="1" applyBorder="1" applyAlignment="1" applyProtection="1">
      <alignment horizontal="center" vertical="top"/>
      <protection locked="0"/>
    </xf>
    <xf numFmtId="0" fontId="17" fillId="2" borderId="81" xfId="0" applyFont="1" applyFill="1" applyBorder="1" applyAlignment="1" applyProtection="1">
      <alignment horizontal="center" vertical="top"/>
      <protection locked="0"/>
    </xf>
    <xf numFmtId="0" fontId="17" fillId="2" borderId="17" xfId="0" applyFont="1" applyFill="1" applyBorder="1" applyAlignment="1" applyProtection="1">
      <alignment horizontal="center" vertical="top"/>
      <protection locked="0"/>
    </xf>
    <xf numFmtId="0" fontId="17" fillId="2" borderId="17" xfId="0" applyNumberFormat="1" applyFont="1" applyFill="1" applyBorder="1" applyAlignment="1" applyProtection="1">
      <alignment horizontal="center" vertical="top"/>
      <protection locked="0"/>
    </xf>
    <xf numFmtId="0" fontId="17" fillId="2" borderId="44" xfId="0" applyFont="1" applyFill="1" applyBorder="1" applyAlignment="1" applyProtection="1">
      <alignment horizontal="center" vertical="top"/>
      <protection locked="0"/>
    </xf>
    <xf numFmtId="0" fontId="33" fillId="0" borderId="0" xfId="0" applyFont="1" applyProtection="1">
      <alignment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left" vertical="center"/>
      <protection locked="0"/>
    </xf>
    <xf numFmtId="0" fontId="15" fillId="6" borderId="10" xfId="0" applyFont="1" applyFill="1" applyBorder="1" applyProtection="1">
      <alignment vertical="center"/>
      <protection locked="0"/>
    </xf>
    <xf numFmtId="0" fontId="15" fillId="6" borderId="10" xfId="0" applyFont="1" applyFill="1" applyBorder="1" applyAlignment="1" applyProtection="1">
      <alignment horizontal="center" vertical="center"/>
      <protection locked="0"/>
    </xf>
    <xf numFmtId="0" fontId="15" fillId="6" borderId="12" xfId="0" applyFont="1" applyFill="1" applyBorder="1" applyAlignment="1" applyProtection="1">
      <alignment horizontal="center" vertical="center"/>
      <protection locked="0"/>
    </xf>
    <xf numFmtId="0" fontId="15" fillId="6" borderId="12" xfId="0" applyFont="1" applyFill="1" applyBorder="1" applyAlignment="1" applyProtection="1">
      <alignment horizontal="centerContinuous" vertical="center"/>
      <protection locked="0"/>
    </xf>
    <xf numFmtId="0" fontId="15" fillId="2" borderId="1" xfId="0" applyFont="1" applyFill="1" applyBorder="1" applyProtection="1">
      <alignment vertical="center"/>
      <protection locked="0"/>
    </xf>
    <xf numFmtId="0" fontId="15" fillId="2" borderId="3" xfId="0" applyFont="1" applyFill="1" applyBorder="1" applyProtection="1">
      <alignment vertical="center"/>
      <protection locked="0"/>
    </xf>
    <xf numFmtId="0" fontId="15" fillId="2" borderId="20" xfId="0" applyFont="1" applyFill="1" applyBorder="1" applyAlignment="1" applyProtection="1">
      <alignment horizontal="center" vertical="center"/>
      <protection locked="0"/>
    </xf>
    <xf numFmtId="0" fontId="15" fillId="2" borderId="19" xfId="0" applyFont="1" applyFill="1" applyBorder="1" applyAlignment="1" applyProtection="1">
      <alignment horizontal="left" vertical="center"/>
      <protection locked="0"/>
    </xf>
    <xf numFmtId="0" fontId="15" fillId="2" borderId="5" xfId="0" applyFont="1" applyFill="1" applyBorder="1" applyAlignment="1" applyProtection="1">
      <alignment horizontal="centerContinuous" vertical="center"/>
      <protection locked="0"/>
    </xf>
    <xf numFmtId="0" fontId="15" fillId="0" borderId="28" xfId="0" applyFont="1" applyBorder="1" applyAlignment="1" applyProtection="1">
      <alignment horizontal="center" vertical="center"/>
      <protection locked="0"/>
    </xf>
    <xf numFmtId="0" fontId="15" fillId="0" borderId="31" xfId="0" applyFont="1" applyBorder="1" applyAlignment="1" applyProtection="1">
      <alignment horizontal="center" vertical="center"/>
      <protection locked="0"/>
    </xf>
    <xf numFmtId="0" fontId="15" fillId="11" borderId="110" xfId="0" applyFont="1" applyFill="1" applyBorder="1" applyAlignment="1" applyProtection="1">
      <alignment horizontal="center" vertical="center"/>
      <protection locked="0"/>
    </xf>
    <xf numFmtId="0" fontId="15" fillId="9" borderId="93" xfId="0" applyFont="1" applyFill="1" applyBorder="1" applyAlignment="1" applyProtection="1">
      <alignment vertical="center"/>
      <protection locked="0"/>
    </xf>
    <xf numFmtId="0" fontId="15" fillId="9" borderId="0" xfId="0" applyFont="1" applyFill="1" applyBorder="1" applyAlignment="1" applyProtection="1">
      <alignment vertical="center"/>
      <protection locked="0"/>
    </xf>
    <xf numFmtId="0" fontId="15" fillId="0" borderId="98" xfId="0" applyFont="1" applyBorder="1" applyAlignment="1" applyProtection="1">
      <alignment horizontal="center" vertical="center"/>
      <protection locked="0"/>
    </xf>
    <xf numFmtId="0" fontId="15" fillId="9" borderId="23" xfId="0" applyFont="1" applyFill="1" applyBorder="1" applyProtection="1">
      <alignment vertical="center"/>
      <protection locked="0"/>
    </xf>
    <xf numFmtId="0" fontId="15" fillId="9" borderId="8" xfId="0" applyFont="1" applyFill="1" applyBorder="1" applyProtection="1">
      <alignment vertical="center"/>
      <protection locked="0"/>
    </xf>
    <xf numFmtId="0" fontId="15" fillId="9" borderId="22" xfId="0" applyFont="1" applyFill="1" applyBorder="1" applyProtection="1">
      <alignment vertical="center"/>
      <protection locked="0"/>
    </xf>
    <xf numFmtId="0" fontId="15" fillId="9" borderId="108" xfId="0" applyFont="1" applyFill="1" applyBorder="1" applyAlignment="1" applyProtection="1">
      <alignment vertical="center"/>
      <protection locked="0"/>
    </xf>
    <xf numFmtId="0" fontId="15" fillId="9" borderId="12" xfId="0" applyFont="1" applyFill="1" applyBorder="1" applyAlignment="1" applyProtection="1">
      <alignment vertical="center"/>
      <protection locked="0"/>
    </xf>
    <xf numFmtId="0" fontId="15" fillId="0" borderId="49" xfId="0" applyFont="1" applyBorder="1" applyAlignment="1" applyProtection="1">
      <alignment horizontal="center" vertical="center"/>
      <protection locked="0"/>
    </xf>
    <xf numFmtId="0" fontId="15" fillId="0" borderId="86" xfId="0" applyFont="1" applyFill="1" applyBorder="1" applyAlignment="1" applyProtection="1">
      <alignment horizontal="center" vertical="center" textRotation="255" wrapText="1"/>
      <protection locked="0"/>
    </xf>
    <xf numFmtId="0" fontId="15" fillId="0" borderId="86" xfId="0" applyFont="1" applyFill="1" applyBorder="1" applyAlignment="1" applyProtection="1">
      <alignment horizontal="center" vertical="center"/>
      <protection locked="0"/>
    </xf>
    <xf numFmtId="0" fontId="15" fillId="10" borderId="47" xfId="0" applyFont="1" applyFill="1" applyBorder="1" applyProtection="1">
      <alignment vertical="center"/>
      <protection locked="0"/>
    </xf>
    <xf numFmtId="0" fontId="15" fillId="11" borderId="125" xfId="0" applyFont="1" applyFill="1" applyBorder="1" applyAlignment="1" applyProtection="1">
      <alignment horizontal="center" vertical="center"/>
      <protection locked="0"/>
    </xf>
    <xf numFmtId="0" fontId="15" fillId="11" borderId="126" xfId="0" applyFont="1" applyFill="1" applyBorder="1" applyAlignment="1" applyProtection="1">
      <alignment horizontal="center" vertical="center"/>
      <protection locked="0"/>
    </xf>
    <xf numFmtId="0" fontId="29" fillId="0" borderId="0" xfId="0" applyFont="1" applyProtection="1">
      <alignment vertical="center"/>
      <protection locked="0"/>
    </xf>
    <xf numFmtId="0" fontId="34" fillId="2" borderId="34" xfId="0" applyFont="1" applyFill="1" applyBorder="1" applyAlignment="1" applyProtection="1">
      <alignment horizontal="center" vertical="center"/>
      <protection locked="0"/>
    </xf>
    <xf numFmtId="0" fontId="9" fillId="11" borderId="114" xfId="0" applyFont="1" applyFill="1" applyBorder="1" applyAlignment="1" applyProtection="1">
      <alignment horizontal="center" vertical="center"/>
      <protection locked="0"/>
    </xf>
    <xf numFmtId="0" fontId="34" fillId="11" borderId="114" xfId="0" applyFont="1" applyFill="1" applyBorder="1" applyAlignment="1" applyProtection="1">
      <alignment horizontal="center" vertical="center"/>
      <protection locked="0"/>
    </xf>
    <xf numFmtId="0" fontId="34" fillId="11" borderId="109" xfId="0" applyFont="1" applyFill="1" applyBorder="1" applyAlignment="1" applyProtection="1">
      <alignment horizontal="center" vertical="center"/>
      <protection locked="0"/>
    </xf>
    <xf numFmtId="0" fontId="34" fillId="11" borderId="110" xfId="0" applyFont="1" applyFill="1" applyBorder="1" applyAlignment="1" applyProtection="1">
      <alignment horizontal="center" vertical="center"/>
      <protection locked="0"/>
    </xf>
    <xf numFmtId="0" fontId="34" fillId="11" borderId="111" xfId="0" applyFont="1" applyFill="1" applyBorder="1" applyAlignment="1" applyProtection="1">
      <alignment horizontal="center" vertical="center"/>
      <protection locked="0"/>
    </xf>
    <xf numFmtId="0" fontId="15" fillId="2" borderId="34" xfId="0" applyFont="1" applyFill="1" applyBorder="1" applyAlignment="1" applyProtection="1">
      <alignment horizontal="center" vertical="center"/>
      <protection locked="0"/>
    </xf>
    <xf numFmtId="0" fontId="15" fillId="0" borderId="0" xfId="0" applyFont="1" applyBorder="1" applyProtection="1">
      <alignment vertical="center"/>
      <protection locked="0"/>
    </xf>
    <xf numFmtId="0" fontId="15" fillId="2" borderId="81" xfId="0" applyFont="1" applyFill="1" applyBorder="1" applyProtection="1">
      <alignment vertical="center"/>
      <protection locked="0"/>
    </xf>
    <xf numFmtId="38" fontId="15" fillId="0" borderId="86" xfId="1" applyFont="1" applyFill="1" applyBorder="1" applyProtection="1">
      <alignment vertical="center"/>
      <protection locked="0"/>
    </xf>
    <xf numFmtId="176" fontId="15" fillId="0" borderId="86" xfId="1" applyNumberFormat="1" applyFont="1" applyFill="1" applyBorder="1" applyProtection="1">
      <alignment vertical="center"/>
      <protection locked="0"/>
    </xf>
    <xf numFmtId="0" fontId="15" fillId="0" borderId="80" xfId="0" applyFont="1" applyBorder="1" applyAlignment="1" applyProtection="1">
      <alignment horizontal="center" vertical="center"/>
      <protection locked="0"/>
    </xf>
    <xf numFmtId="0" fontId="15" fillId="11" borderId="127" xfId="0" applyFont="1" applyFill="1" applyBorder="1" applyAlignment="1" applyProtection="1">
      <alignment horizontal="center" vertical="center"/>
      <protection locked="0"/>
    </xf>
    <xf numFmtId="0" fontId="15" fillId="0" borderId="34" xfId="0" applyFont="1" applyBorder="1" applyAlignment="1" applyProtection="1">
      <alignment horizontal="center" vertical="center"/>
      <protection locked="0"/>
    </xf>
    <xf numFmtId="0" fontId="15" fillId="11" borderId="111" xfId="0" applyFont="1" applyFill="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2" borderId="23" xfId="0" applyFont="1" applyFill="1" applyBorder="1" applyAlignment="1" applyProtection="1">
      <alignment horizontal="center" vertical="center"/>
      <protection locked="0"/>
    </xf>
    <xf numFmtId="0" fontId="15" fillId="2" borderId="22" xfId="0" applyFont="1" applyFill="1" applyBorder="1" applyAlignment="1" applyProtection="1">
      <alignment horizontal="centerContinuous" vertical="center"/>
      <protection locked="0"/>
    </xf>
    <xf numFmtId="0" fontId="15" fillId="2" borderId="9" xfId="0" applyFont="1" applyFill="1" applyBorder="1" applyAlignment="1" applyProtection="1">
      <alignment horizontal="centerContinuous" vertical="center"/>
      <protection locked="0"/>
    </xf>
    <xf numFmtId="0" fontId="15" fillId="2" borderId="26" xfId="0" applyFont="1" applyFill="1" applyBorder="1" applyAlignment="1" applyProtection="1">
      <alignment horizontal="centerContinuous" vertical="center"/>
      <protection locked="0"/>
    </xf>
    <xf numFmtId="0" fontId="15" fillId="2" borderId="25" xfId="0" applyFont="1" applyFill="1" applyBorder="1" applyAlignment="1" applyProtection="1">
      <alignment horizontal="centerContinuous" vertical="center"/>
      <protection locked="0"/>
    </xf>
    <xf numFmtId="0" fontId="15" fillId="2" borderId="16" xfId="0" applyFont="1" applyFill="1" applyBorder="1" applyAlignment="1" applyProtection="1">
      <alignment horizontal="centerContinuous" vertical="center"/>
      <protection locked="0"/>
    </xf>
    <xf numFmtId="0" fontId="15" fillId="2" borderId="15" xfId="0" applyFont="1" applyFill="1" applyBorder="1" applyAlignment="1" applyProtection="1">
      <alignment horizontal="centerContinuous" vertical="center"/>
      <protection locked="0"/>
    </xf>
    <xf numFmtId="0" fontId="15" fillId="2" borderId="40" xfId="0" applyFont="1" applyFill="1" applyBorder="1" applyAlignment="1" applyProtection="1">
      <alignment horizontal="center" vertical="center"/>
      <protection locked="0"/>
    </xf>
    <xf numFmtId="0" fontId="15" fillId="2" borderId="107" xfId="0" applyFont="1" applyFill="1" applyBorder="1" applyAlignment="1" applyProtection="1">
      <alignment horizontal="center" vertical="center"/>
      <protection locked="0"/>
    </xf>
    <xf numFmtId="0" fontId="34" fillId="2" borderId="5" xfId="0" applyFont="1" applyFill="1" applyBorder="1" applyAlignment="1" applyProtection="1">
      <alignment horizontal="centerContinuous" vertical="center"/>
      <protection locked="0"/>
    </xf>
    <xf numFmtId="0" fontId="34" fillId="2" borderId="23" xfId="0" applyFont="1" applyFill="1" applyBorder="1" applyAlignment="1" applyProtection="1">
      <alignment horizontal="center" vertical="center"/>
      <protection locked="0"/>
    </xf>
    <xf numFmtId="0" fontId="34" fillId="2" borderId="22" xfId="0" applyFont="1" applyFill="1" applyBorder="1" applyAlignment="1" applyProtection="1">
      <alignment horizontal="centerContinuous" vertical="center"/>
      <protection locked="0"/>
    </xf>
    <xf numFmtId="0" fontId="34" fillId="2" borderId="26" xfId="0" applyFont="1" applyFill="1" applyBorder="1" applyAlignment="1" applyProtection="1">
      <alignment horizontal="centerContinuous" vertical="center"/>
      <protection locked="0"/>
    </xf>
    <xf numFmtId="0" fontId="34" fillId="2" borderId="113" xfId="0" applyFont="1" applyFill="1" applyBorder="1" applyAlignment="1" applyProtection="1">
      <alignment horizontal="center" vertical="center"/>
      <protection locked="0"/>
    </xf>
    <xf numFmtId="0" fontId="34" fillId="2" borderId="108" xfId="0" applyFont="1" applyFill="1" applyBorder="1" applyAlignment="1" applyProtection="1">
      <alignment horizontal="center" vertical="center"/>
      <protection locked="0"/>
    </xf>
    <xf numFmtId="0" fontId="34" fillId="2" borderId="107" xfId="0" applyFont="1" applyFill="1" applyBorder="1" applyAlignment="1" applyProtection="1">
      <alignment horizontal="centerContinuous" vertical="center"/>
      <protection locked="0"/>
    </xf>
    <xf numFmtId="0" fontId="34" fillId="2" borderId="3" xfId="0" applyFont="1" applyFill="1" applyBorder="1" applyAlignment="1" applyProtection="1">
      <alignment horizontal="centerContinuous" vertical="center"/>
      <protection locked="0"/>
    </xf>
    <xf numFmtId="0" fontId="34" fillId="2" borderId="4" xfId="0" applyFont="1" applyFill="1" applyBorder="1" applyAlignment="1" applyProtection="1">
      <alignment horizontal="center" vertical="center"/>
      <protection locked="0"/>
    </xf>
    <xf numFmtId="0" fontId="34" fillId="2" borderId="4" xfId="0" applyFont="1" applyFill="1" applyBorder="1" applyAlignment="1" applyProtection="1">
      <alignment horizontal="centerContinuous" vertical="center"/>
      <protection locked="0"/>
    </xf>
    <xf numFmtId="0" fontId="34" fillId="2" borderId="4" xfId="0" applyFont="1" applyFill="1" applyBorder="1" applyAlignment="1" applyProtection="1">
      <alignment horizontal="left" vertical="center"/>
      <protection locked="0"/>
    </xf>
    <xf numFmtId="0" fontId="15" fillId="11" borderId="128" xfId="0"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0" fontId="6" fillId="8" borderId="0" xfId="0" applyFont="1" applyFill="1">
      <alignment vertical="center"/>
    </xf>
    <xf numFmtId="0" fontId="0" fillId="8" borderId="5" xfId="0" applyFill="1" applyBorder="1" applyAlignment="1" applyProtection="1">
      <alignment horizontal="center" vertical="center"/>
      <protection locked="0"/>
    </xf>
    <xf numFmtId="0" fontId="0" fillId="0" borderId="0" xfId="0" applyFill="1" applyBorder="1" applyProtection="1">
      <alignment vertical="center"/>
      <protection locked="0"/>
    </xf>
    <xf numFmtId="179" fontId="10" fillId="8" borderId="60" xfId="0" applyNumberFormat="1" applyFont="1" applyFill="1" applyBorder="1" applyAlignment="1" applyProtection="1">
      <alignment horizontal="center" vertical="center"/>
    </xf>
    <xf numFmtId="179" fontId="0" fillId="8" borderId="58" xfId="0" applyNumberFormat="1" applyFill="1" applyBorder="1" applyAlignment="1" applyProtection="1">
      <alignment horizontal="center" vertical="center"/>
      <protection locked="0"/>
    </xf>
    <xf numFmtId="179" fontId="0" fillId="8" borderId="57" xfId="0" applyNumberFormat="1" applyFill="1" applyBorder="1" applyAlignment="1" applyProtection="1">
      <alignment horizontal="center" vertical="center"/>
      <protection locked="0"/>
    </xf>
    <xf numFmtId="179" fontId="0" fillId="8" borderId="56" xfId="0" applyNumberFormat="1" applyFill="1" applyBorder="1" applyAlignment="1" applyProtection="1">
      <alignment horizontal="center" vertical="center"/>
      <protection locked="0"/>
    </xf>
    <xf numFmtId="197" fontId="0" fillId="8" borderId="45" xfId="0" applyNumberFormat="1" applyFill="1" applyBorder="1" applyAlignment="1" applyProtection="1">
      <alignment horizontal="center" vertical="center"/>
      <protection locked="0"/>
    </xf>
    <xf numFmtId="0" fontId="34" fillId="2" borderId="31" xfId="0" applyFont="1" applyFill="1" applyBorder="1" applyAlignment="1" applyProtection="1">
      <alignment horizontal="center" vertical="center"/>
      <protection locked="0"/>
    </xf>
    <xf numFmtId="0" fontId="34" fillId="2" borderId="31" xfId="0" applyFont="1" applyFill="1" applyBorder="1" applyAlignment="1" applyProtection="1">
      <alignment horizontal="centerContinuous" vertical="center"/>
      <protection locked="0"/>
    </xf>
    <xf numFmtId="0" fontId="34" fillId="2" borderId="32" xfId="0" applyFont="1" applyFill="1" applyBorder="1" applyAlignment="1" applyProtection="1">
      <alignment horizontal="centerContinuous" vertical="center"/>
      <protection locked="0"/>
    </xf>
    <xf numFmtId="0" fontId="34" fillId="2" borderId="34" xfId="0" applyFont="1" applyFill="1" applyBorder="1" applyAlignment="1" applyProtection="1">
      <alignment horizontal="centerContinuous" vertical="center"/>
      <protection locked="0"/>
    </xf>
    <xf numFmtId="0" fontId="34" fillId="2" borderId="35" xfId="0" applyFont="1" applyFill="1" applyBorder="1" applyAlignment="1" applyProtection="1">
      <alignment horizontal="centerContinuous" vertical="center"/>
      <protection locked="0"/>
    </xf>
    <xf numFmtId="38" fontId="34" fillId="8" borderId="28" xfId="1" applyFont="1" applyFill="1" applyBorder="1" applyProtection="1">
      <alignment vertical="center"/>
      <protection locked="0"/>
    </xf>
    <xf numFmtId="38" fontId="9" fillId="8" borderId="28" xfId="1" applyFont="1" applyFill="1" applyBorder="1" applyProtection="1">
      <alignment vertical="center"/>
      <protection locked="0"/>
    </xf>
    <xf numFmtId="38" fontId="0" fillId="8" borderId="28" xfId="1" applyFont="1" applyFill="1" applyBorder="1" applyProtection="1">
      <alignment vertical="center"/>
      <protection locked="0"/>
    </xf>
    <xf numFmtId="176" fontId="0" fillId="8" borderId="28" xfId="1" applyNumberFormat="1" applyFont="1" applyFill="1" applyBorder="1" applyProtection="1">
      <alignment vertical="center"/>
      <protection locked="0"/>
    </xf>
    <xf numFmtId="176" fontId="0" fillId="8" borderId="29" xfId="1" applyNumberFormat="1" applyFont="1" applyFill="1" applyBorder="1" applyProtection="1">
      <alignment vertical="center"/>
      <protection locked="0"/>
    </xf>
    <xf numFmtId="38" fontId="34" fillId="8" borderId="31" xfId="1" applyFont="1" applyFill="1" applyBorder="1" applyProtection="1">
      <alignment vertical="center"/>
      <protection locked="0"/>
    </xf>
    <xf numFmtId="176" fontId="9" fillId="8" borderId="23" xfId="1" applyNumberFormat="1" applyFont="1" applyFill="1" applyBorder="1" applyProtection="1">
      <alignment vertical="center"/>
      <protection locked="0"/>
    </xf>
    <xf numFmtId="38" fontId="0" fillId="8" borderId="31" xfId="1" applyFont="1" applyFill="1" applyBorder="1" applyProtection="1">
      <alignment vertical="center"/>
      <protection locked="0"/>
    </xf>
    <xf numFmtId="176" fontId="0" fillId="8" borderId="31" xfId="1" applyNumberFormat="1" applyFont="1" applyFill="1" applyBorder="1" applyProtection="1">
      <alignment vertical="center"/>
      <protection locked="0"/>
    </xf>
    <xf numFmtId="176" fontId="0" fillId="8" borderId="32" xfId="1" applyNumberFormat="1" applyFont="1" applyFill="1" applyBorder="1" applyProtection="1">
      <alignment vertical="center"/>
      <protection locked="0"/>
    </xf>
    <xf numFmtId="38" fontId="34" fillId="8" borderId="98" xfId="1" applyFont="1" applyFill="1" applyBorder="1" applyProtection="1">
      <alignment vertical="center"/>
      <protection locked="0"/>
    </xf>
    <xf numFmtId="176" fontId="9" fillId="8" borderId="108" xfId="1" applyNumberFormat="1" applyFont="1" applyFill="1" applyBorder="1" applyProtection="1">
      <alignment vertical="center"/>
      <protection locked="0"/>
    </xf>
    <xf numFmtId="38" fontId="0" fillId="8" borderId="98" xfId="1" applyFont="1" applyFill="1" applyBorder="1" applyProtection="1">
      <alignment vertical="center"/>
      <protection locked="0"/>
    </xf>
    <xf numFmtId="176" fontId="0" fillId="8" borderId="98" xfId="1" applyNumberFormat="1" applyFont="1" applyFill="1" applyBorder="1" applyProtection="1">
      <alignment vertical="center"/>
      <protection locked="0"/>
    </xf>
    <xf numFmtId="176" fontId="0" fillId="8" borderId="101" xfId="1" applyNumberFormat="1" applyFont="1" applyFill="1" applyBorder="1" applyProtection="1">
      <alignment vertical="center"/>
      <protection locked="0"/>
    </xf>
    <xf numFmtId="38" fontId="34" fillId="17" borderId="34" xfId="1" applyFont="1" applyFill="1" applyBorder="1" applyProtection="1">
      <alignment vertical="center"/>
      <protection locked="0"/>
    </xf>
    <xf numFmtId="176" fontId="9" fillId="17" borderId="26" xfId="1" applyNumberFormat="1" applyFont="1" applyFill="1" applyBorder="1" applyProtection="1">
      <alignment vertical="center"/>
      <protection locked="0"/>
    </xf>
    <xf numFmtId="38" fontId="0" fillId="17" borderId="34" xfId="1" applyFont="1" applyFill="1" applyBorder="1" applyProtection="1">
      <alignment vertical="center"/>
      <protection locked="0"/>
    </xf>
    <xf numFmtId="176" fontId="0" fillId="17" borderId="34" xfId="1" applyNumberFormat="1" applyFont="1" applyFill="1" applyBorder="1" applyProtection="1">
      <alignment vertical="center"/>
      <protection locked="0"/>
    </xf>
    <xf numFmtId="176" fontId="0" fillId="17" borderId="35" xfId="1" applyNumberFormat="1" applyFont="1" applyFill="1" applyBorder="1" applyProtection="1">
      <alignment vertical="center"/>
      <protection locked="0"/>
    </xf>
    <xf numFmtId="38" fontId="34" fillId="17" borderId="31" xfId="1" applyFont="1" applyFill="1" applyBorder="1" applyProtection="1">
      <alignment vertical="center"/>
      <protection locked="0"/>
    </xf>
    <xf numFmtId="176" fontId="9" fillId="17" borderId="23" xfId="1" applyNumberFormat="1" applyFont="1" applyFill="1" applyBorder="1" applyProtection="1">
      <alignment vertical="center"/>
      <protection locked="0"/>
    </xf>
    <xf numFmtId="38" fontId="0" fillId="17" borderId="31" xfId="1" applyFont="1" applyFill="1" applyBorder="1" applyProtection="1">
      <alignment vertical="center"/>
      <protection locked="0"/>
    </xf>
    <xf numFmtId="176" fontId="0" fillId="17" borderId="31" xfId="1" applyNumberFormat="1" applyFont="1" applyFill="1" applyBorder="1" applyProtection="1">
      <alignment vertical="center"/>
      <protection locked="0"/>
    </xf>
    <xf numFmtId="176" fontId="0" fillId="17" borderId="32" xfId="1" applyNumberFormat="1" applyFont="1" applyFill="1" applyBorder="1" applyProtection="1">
      <alignment vertical="center"/>
      <protection locked="0"/>
    </xf>
    <xf numFmtId="38" fontId="34" fillId="17" borderId="85" xfId="1" applyFont="1" applyFill="1" applyBorder="1" applyProtection="1">
      <alignment vertical="center"/>
      <protection locked="0"/>
    </xf>
    <xf numFmtId="176" fontId="9" fillId="17" borderId="74" xfId="1" applyNumberFormat="1" applyFont="1" applyFill="1" applyBorder="1" applyProtection="1">
      <alignment vertical="center"/>
      <protection locked="0"/>
    </xf>
    <xf numFmtId="38" fontId="0" fillId="17" borderId="85" xfId="1" applyFont="1" applyFill="1" applyBorder="1" applyProtection="1">
      <alignment vertical="center"/>
      <protection locked="0"/>
    </xf>
    <xf numFmtId="176" fontId="0" fillId="17" borderId="85" xfId="1" applyNumberFormat="1" applyFont="1" applyFill="1" applyBorder="1" applyProtection="1">
      <alignment vertical="center"/>
      <protection locked="0"/>
    </xf>
    <xf numFmtId="176" fontId="0" fillId="17" borderId="75" xfId="1" applyNumberFormat="1" applyFont="1" applyFill="1" applyBorder="1" applyProtection="1">
      <alignment vertical="center"/>
      <protection locked="0"/>
    </xf>
    <xf numFmtId="38" fontId="34" fillId="17" borderId="98" xfId="1" applyFont="1" applyFill="1" applyBorder="1" applyProtection="1">
      <alignment vertical="center"/>
      <protection locked="0"/>
    </xf>
    <xf numFmtId="176" fontId="9" fillId="17" borderId="108" xfId="1" applyNumberFormat="1" applyFont="1" applyFill="1" applyBorder="1" applyProtection="1">
      <alignment vertical="center"/>
      <protection locked="0"/>
    </xf>
    <xf numFmtId="38" fontId="0" fillId="17" borderId="98" xfId="1" applyFont="1" applyFill="1" applyBorder="1" applyProtection="1">
      <alignment vertical="center"/>
      <protection locked="0"/>
    </xf>
    <xf numFmtId="176" fontId="0" fillId="17" borderId="98" xfId="1" applyNumberFormat="1" applyFont="1" applyFill="1" applyBorder="1" applyProtection="1">
      <alignment vertical="center"/>
      <protection locked="0"/>
    </xf>
    <xf numFmtId="176" fontId="0" fillId="17" borderId="101" xfId="1" applyNumberFormat="1" applyFont="1" applyFill="1" applyBorder="1" applyProtection="1">
      <alignment vertical="center"/>
      <protection locked="0"/>
    </xf>
    <xf numFmtId="38" fontId="34" fillId="17" borderId="49" xfId="1" applyFont="1" applyFill="1" applyBorder="1" applyProtection="1">
      <alignment vertical="center"/>
      <protection locked="0"/>
    </xf>
    <xf numFmtId="176" fontId="9" fillId="17" borderId="105" xfId="1" applyNumberFormat="1" applyFont="1" applyFill="1" applyBorder="1" applyProtection="1">
      <alignment vertical="center"/>
      <protection locked="0"/>
    </xf>
    <xf numFmtId="38" fontId="0" fillId="17" borderId="49" xfId="1" applyFont="1" applyFill="1" applyBorder="1" applyProtection="1">
      <alignment vertical="center"/>
      <protection locked="0"/>
    </xf>
    <xf numFmtId="176" fontId="0" fillId="17" borderId="49" xfId="1" applyNumberFormat="1" applyFont="1" applyFill="1" applyBorder="1" applyProtection="1">
      <alignment vertical="center"/>
      <protection locked="0"/>
    </xf>
    <xf numFmtId="176" fontId="0" fillId="17" borderId="121" xfId="1" applyNumberFormat="1" applyFont="1" applyFill="1" applyBorder="1" applyProtection="1">
      <alignment vertical="center"/>
      <protection locked="0"/>
    </xf>
    <xf numFmtId="176" fontId="9" fillId="17" borderId="31" xfId="1" applyNumberFormat="1" applyFont="1" applyFill="1" applyBorder="1" applyProtection="1">
      <alignment vertical="center"/>
      <protection locked="0"/>
    </xf>
    <xf numFmtId="176" fontId="9" fillId="17" borderId="34" xfId="1" applyNumberFormat="1" applyFont="1" applyFill="1" applyBorder="1" applyProtection="1">
      <alignment vertical="center"/>
      <protection locked="0"/>
    </xf>
    <xf numFmtId="176" fontId="9" fillId="17" borderId="98" xfId="1" applyNumberFormat="1" applyFont="1" applyFill="1" applyBorder="1" applyProtection="1">
      <alignment vertical="center"/>
      <protection locked="0"/>
    </xf>
    <xf numFmtId="38" fontId="34" fillId="12" borderId="34" xfId="1" applyFont="1" applyFill="1" applyBorder="1" applyProtection="1">
      <alignment vertical="center"/>
      <protection locked="0"/>
    </xf>
    <xf numFmtId="176" fontId="9" fillId="12" borderId="26" xfId="1" applyNumberFormat="1" applyFont="1" applyFill="1" applyBorder="1" applyProtection="1">
      <alignment vertical="center"/>
      <protection locked="0"/>
    </xf>
    <xf numFmtId="38" fontId="0" fillId="12" borderId="34" xfId="1" applyFont="1" applyFill="1" applyBorder="1" applyProtection="1">
      <alignment vertical="center"/>
      <protection locked="0"/>
    </xf>
    <xf numFmtId="176" fontId="0" fillId="12" borderId="34" xfId="1" applyNumberFormat="1" applyFont="1" applyFill="1" applyBorder="1" applyProtection="1">
      <alignment vertical="center"/>
      <protection locked="0"/>
    </xf>
    <xf numFmtId="176" fontId="0" fillId="12" borderId="35" xfId="1" applyNumberFormat="1" applyFont="1" applyFill="1" applyBorder="1" applyProtection="1">
      <alignment vertical="center"/>
      <protection locked="0"/>
    </xf>
    <xf numFmtId="38" fontId="34" fillId="12" borderId="98" xfId="1" applyFont="1" applyFill="1" applyBorder="1" applyProtection="1">
      <alignment vertical="center"/>
      <protection locked="0"/>
    </xf>
    <xf numFmtId="176" fontId="9" fillId="12" borderId="108" xfId="1" applyNumberFormat="1" applyFont="1" applyFill="1" applyBorder="1" applyProtection="1">
      <alignment vertical="center"/>
      <protection locked="0"/>
    </xf>
    <xf numFmtId="38" fontId="0" fillId="12" borderId="98" xfId="1" applyFont="1" applyFill="1" applyBorder="1" applyProtection="1">
      <alignment vertical="center"/>
      <protection locked="0"/>
    </xf>
    <xf numFmtId="176" fontId="0" fillId="12" borderId="98" xfId="1" applyNumberFormat="1" applyFont="1" applyFill="1" applyBorder="1" applyProtection="1">
      <alignment vertical="center"/>
      <protection locked="0"/>
    </xf>
    <xf numFmtId="176" fontId="0" fillId="12" borderId="101" xfId="1" applyNumberFormat="1" applyFont="1" applyFill="1" applyBorder="1" applyProtection="1">
      <alignment vertical="center"/>
      <protection locked="0"/>
    </xf>
    <xf numFmtId="38" fontId="34" fillId="12" borderId="31" xfId="1" applyFont="1" applyFill="1" applyBorder="1" applyProtection="1">
      <alignment vertical="center"/>
      <protection locked="0"/>
    </xf>
    <xf numFmtId="176" fontId="9" fillId="12" borderId="23" xfId="1" applyNumberFormat="1" applyFont="1" applyFill="1" applyBorder="1" applyProtection="1">
      <alignment vertical="center"/>
      <protection locked="0"/>
    </xf>
    <xf numFmtId="38" fontId="0" fillId="12" borderId="31" xfId="1" applyFont="1" applyFill="1" applyBorder="1" applyProtection="1">
      <alignment vertical="center"/>
      <protection locked="0"/>
    </xf>
    <xf numFmtId="176" fontId="0" fillId="12" borderId="31" xfId="1" applyNumberFormat="1" applyFont="1" applyFill="1" applyBorder="1" applyProtection="1">
      <alignment vertical="center"/>
      <protection locked="0"/>
    </xf>
    <xf numFmtId="176" fontId="0" fillId="12" borderId="32" xfId="1" applyNumberFormat="1" applyFont="1" applyFill="1" applyBorder="1" applyProtection="1">
      <alignment vertical="center"/>
      <protection locked="0"/>
    </xf>
    <xf numFmtId="38" fontId="34" fillId="12" borderId="28" xfId="1" applyFont="1" applyFill="1" applyBorder="1" applyProtection="1">
      <alignment vertical="center"/>
      <protection locked="0"/>
    </xf>
    <xf numFmtId="176" fontId="9" fillId="12" borderId="93" xfId="1" applyNumberFormat="1" applyFont="1" applyFill="1" applyBorder="1" applyProtection="1">
      <alignment vertical="center"/>
      <protection locked="0"/>
    </xf>
    <xf numFmtId="38" fontId="0" fillId="12" borderId="38" xfId="1" applyFont="1" applyFill="1" applyBorder="1" applyProtection="1">
      <alignment vertical="center"/>
      <protection locked="0"/>
    </xf>
    <xf numFmtId="176" fontId="0" fillId="12" borderId="38" xfId="1" applyNumberFormat="1" applyFont="1" applyFill="1" applyBorder="1" applyProtection="1">
      <alignment vertical="center"/>
      <protection locked="0"/>
    </xf>
    <xf numFmtId="176" fontId="0" fillId="12" borderId="39" xfId="1" applyNumberFormat="1" applyFont="1" applyFill="1" applyBorder="1" applyProtection="1">
      <alignment vertical="center"/>
      <protection locked="0"/>
    </xf>
    <xf numFmtId="176" fontId="9" fillId="12" borderId="105" xfId="1" applyNumberFormat="1" applyFont="1" applyFill="1" applyBorder="1" applyProtection="1">
      <alignment vertical="center"/>
      <protection locked="0"/>
    </xf>
    <xf numFmtId="38" fontId="0" fillId="12" borderId="49" xfId="1" applyFont="1" applyFill="1" applyBorder="1" applyProtection="1">
      <alignment vertical="center"/>
      <protection locked="0"/>
    </xf>
    <xf numFmtId="176" fontId="0" fillId="12" borderId="49" xfId="1" applyNumberFormat="1" applyFont="1" applyFill="1" applyBorder="1" applyProtection="1">
      <alignment vertical="center"/>
      <protection locked="0"/>
    </xf>
    <xf numFmtId="176" fontId="0" fillId="12" borderId="121" xfId="1" applyNumberFormat="1" applyFont="1" applyFill="1" applyBorder="1" applyProtection="1">
      <alignment vertical="center"/>
      <protection locked="0"/>
    </xf>
    <xf numFmtId="38" fontId="34" fillId="12" borderId="85" xfId="1" applyFont="1" applyFill="1" applyBorder="1" applyProtection="1">
      <alignment vertical="center"/>
      <protection locked="0"/>
    </xf>
    <xf numFmtId="176" fontId="9" fillId="12" borderId="85" xfId="1" applyNumberFormat="1" applyFont="1" applyFill="1" applyBorder="1" applyProtection="1">
      <alignment vertical="center"/>
      <protection locked="0"/>
    </xf>
    <xf numFmtId="38" fontId="0" fillId="12" borderId="85" xfId="1" applyFont="1" applyFill="1" applyBorder="1" applyProtection="1">
      <alignment vertical="center"/>
      <protection locked="0"/>
    </xf>
    <xf numFmtId="176" fontId="0" fillId="12" borderId="85" xfId="1" applyNumberFormat="1" applyFont="1" applyFill="1" applyBorder="1" applyProtection="1">
      <alignment vertical="center"/>
      <protection locked="0"/>
    </xf>
    <xf numFmtId="176" fontId="0" fillId="12" borderId="75" xfId="1" applyNumberFormat="1" applyFont="1" applyFill="1" applyBorder="1" applyProtection="1">
      <alignment vertical="center"/>
      <protection locked="0"/>
    </xf>
    <xf numFmtId="176" fontId="9" fillId="12" borderId="28" xfId="1" applyNumberFormat="1" applyFont="1" applyFill="1" applyBorder="1" applyProtection="1">
      <alignment vertical="center"/>
      <protection locked="0"/>
    </xf>
    <xf numFmtId="38" fontId="0" fillId="12" borderId="28" xfId="1" applyFont="1" applyFill="1" applyBorder="1" applyProtection="1">
      <alignment vertical="center"/>
      <protection locked="0"/>
    </xf>
    <xf numFmtId="176" fontId="0" fillId="12" borderId="28" xfId="1" applyNumberFormat="1" applyFont="1" applyFill="1" applyBorder="1" applyProtection="1">
      <alignment vertical="center"/>
      <protection locked="0"/>
    </xf>
    <xf numFmtId="176" fontId="0" fillId="12" borderId="29" xfId="1" applyNumberFormat="1" applyFont="1" applyFill="1" applyBorder="1" applyProtection="1">
      <alignment vertical="center"/>
      <protection locked="0"/>
    </xf>
    <xf numFmtId="176" fontId="9" fillId="12" borderId="34" xfId="1" applyNumberFormat="1" applyFont="1" applyFill="1" applyBorder="1" applyProtection="1">
      <alignment vertical="center"/>
      <protection locked="0"/>
    </xf>
    <xf numFmtId="38" fontId="9" fillId="12" borderId="85" xfId="1" applyFont="1" applyFill="1" applyBorder="1" applyProtection="1">
      <alignment vertical="center"/>
      <protection locked="0"/>
    </xf>
    <xf numFmtId="38" fontId="0" fillId="12" borderId="75" xfId="1" applyFont="1" applyFill="1" applyBorder="1" applyProtection="1">
      <alignment vertical="center"/>
      <protection locked="0"/>
    </xf>
    <xf numFmtId="0" fontId="34" fillId="0" borderId="0" xfId="0" applyFont="1" applyFill="1" applyBorder="1" applyProtection="1">
      <alignment vertical="center"/>
      <protection locked="0"/>
    </xf>
    <xf numFmtId="0" fontId="9" fillId="0" borderId="0" xfId="0" applyFont="1" applyFill="1" applyBorder="1" applyProtection="1">
      <alignment vertical="center"/>
      <protection locked="0"/>
    </xf>
    <xf numFmtId="38" fontId="9" fillId="8" borderId="113" xfId="1" applyFont="1" applyFill="1" applyBorder="1" applyProtection="1">
      <alignment vertical="center"/>
      <protection locked="0"/>
    </xf>
    <xf numFmtId="38" fontId="9" fillId="8" borderId="105" xfId="1" applyFont="1" applyFill="1" applyBorder="1" applyProtection="1">
      <alignment vertical="center"/>
      <protection locked="0"/>
    </xf>
    <xf numFmtId="38" fontId="9" fillId="8" borderId="23" xfId="1" applyFont="1" applyFill="1" applyBorder="1" applyProtection="1">
      <alignment vertical="center"/>
      <protection locked="0"/>
    </xf>
    <xf numFmtId="38" fontId="9" fillId="8" borderId="26" xfId="1" applyFont="1" applyFill="1" applyBorder="1" applyProtection="1">
      <alignment vertical="center"/>
      <protection locked="0"/>
    </xf>
    <xf numFmtId="0" fontId="15" fillId="11" borderId="114" xfId="0" applyFont="1" applyFill="1" applyBorder="1" applyAlignment="1" applyProtection="1">
      <alignment horizontal="center" vertical="center"/>
      <protection locked="0"/>
    </xf>
    <xf numFmtId="38" fontId="10" fillId="8" borderId="113" xfId="1" applyFont="1" applyFill="1" applyBorder="1" applyProtection="1">
      <alignment vertical="center"/>
      <protection locked="0"/>
    </xf>
    <xf numFmtId="0" fontId="15" fillId="11" borderId="109" xfId="0" applyFont="1" applyFill="1" applyBorder="1" applyAlignment="1" applyProtection="1">
      <alignment horizontal="center" vertical="center"/>
      <protection locked="0"/>
    </xf>
    <xf numFmtId="38" fontId="10" fillId="8" borderId="105" xfId="1" applyFont="1" applyFill="1" applyBorder="1" applyProtection="1">
      <alignment vertical="center"/>
      <protection locked="0"/>
    </xf>
    <xf numFmtId="38" fontId="10" fillId="8" borderId="23" xfId="1" applyFont="1" applyFill="1" applyBorder="1" applyProtection="1">
      <alignment vertical="center"/>
      <protection locked="0"/>
    </xf>
    <xf numFmtId="38" fontId="10" fillId="8" borderId="26" xfId="1" applyFont="1" applyFill="1" applyBorder="1" applyProtection="1">
      <alignment vertical="center"/>
      <protection locked="0"/>
    </xf>
    <xf numFmtId="38" fontId="15" fillId="8" borderId="28" xfId="1" quotePrefix="1" applyFont="1" applyFill="1" applyBorder="1" applyProtection="1">
      <alignment vertical="center"/>
      <protection locked="0"/>
    </xf>
    <xf numFmtId="176" fontId="15" fillId="8" borderId="20" xfId="1" applyNumberFormat="1" applyFont="1" applyFill="1" applyBorder="1" applyProtection="1">
      <alignment vertical="center"/>
      <protection locked="0"/>
    </xf>
    <xf numFmtId="38" fontId="15" fillId="8" borderId="28" xfId="1" applyFont="1" applyFill="1" applyBorder="1" applyProtection="1">
      <alignment vertical="center"/>
      <protection locked="0"/>
    </xf>
    <xf numFmtId="176" fontId="15" fillId="8" borderId="29" xfId="1" applyNumberFormat="1" applyFont="1" applyFill="1" applyBorder="1" applyProtection="1">
      <alignment vertical="center"/>
      <protection locked="0"/>
    </xf>
    <xf numFmtId="38" fontId="15" fillId="8" borderId="31" xfId="1" applyFont="1" applyFill="1" applyBorder="1" applyProtection="1">
      <alignment vertical="center"/>
      <protection locked="0"/>
    </xf>
    <xf numFmtId="176" fontId="15" fillId="8" borderId="23" xfId="1" applyNumberFormat="1" applyFont="1" applyFill="1" applyBorder="1" applyProtection="1">
      <alignment vertical="center"/>
      <protection locked="0"/>
    </xf>
    <xf numFmtId="176" fontId="15" fillId="8" borderId="32" xfId="1" applyNumberFormat="1" applyFont="1" applyFill="1" applyBorder="1" applyProtection="1">
      <alignment vertical="center"/>
      <protection locked="0"/>
    </xf>
    <xf numFmtId="38" fontId="15" fillId="8" borderId="98" xfId="1" applyFont="1" applyFill="1" applyBorder="1" applyProtection="1">
      <alignment vertical="center"/>
      <protection locked="0"/>
    </xf>
    <xf numFmtId="176" fontId="15" fillId="8" borderId="108" xfId="1" applyNumberFormat="1" applyFont="1" applyFill="1" applyBorder="1" applyProtection="1">
      <alignment vertical="center"/>
      <protection locked="0"/>
    </xf>
    <xf numFmtId="176" fontId="15" fillId="8" borderId="101" xfId="1" applyNumberFormat="1" applyFont="1" applyFill="1" applyBorder="1" applyProtection="1">
      <alignment vertical="center"/>
      <protection locked="0"/>
    </xf>
    <xf numFmtId="38" fontId="15" fillId="8" borderId="85" xfId="1" applyFont="1" applyFill="1" applyBorder="1" applyProtection="1">
      <alignment vertical="center"/>
      <protection locked="0"/>
    </xf>
    <xf numFmtId="38" fontId="15" fillId="8" borderId="34" xfId="1" applyFont="1" applyFill="1" applyBorder="1" applyProtection="1">
      <alignment vertical="center"/>
      <protection locked="0"/>
    </xf>
    <xf numFmtId="38" fontId="15" fillId="8" borderId="29" xfId="1" applyFont="1" applyFill="1" applyBorder="1" applyProtection="1">
      <alignment vertical="center"/>
      <protection locked="0"/>
    </xf>
    <xf numFmtId="38" fontId="15" fillId="8" borderId="32" xfId="1" applyFont="1" applyFill="1" applyBorder="1" applyProtection="1">
      <alignment vertical="center"/>
      <protection locked="0"/>
    </xf>
    <xf numFmtId="38" fontId="15" fillId="8" borderId="35" xfId="1" applyFont="1" applyFill="1" applyBorder="1" applyProtection="1">
      <alignment vertical="center"/>
      <protection locked="0"/>
    </xf>
    <xf numFmtId="0" fontId="0" fillId="4" borderId="123" xfId="0" applyFill="1" applyBorder="1" applyAlignment="1" applyProtection="1">
      <alignment horizontal="center" vertical="center"/>
      <protection locked="0"/>
    </xf>
    <xf numFmtId="0" fontId="0" fillId="4" borderId="99"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72" xfId="0" applyFill="1" applyBorder="1" applyAlignment="1" applyProtection="1">
      <alignment horizontal="center" vertical="center"/>
      <protection locked="0"/>
    </xf>
    <xf numFmtId="0" fontId="0" fillId="4" borderId="124" xfId="0" applyFill="1" applyBorder="1" applyAlignment="1" applyProtection="1">
      <alignment horizontal="center" vertical="center"/>
      <protection locked="0"/>
    </xf>
    <xf numFmtId="0" fontId="0" fillId="4" borderId="73" xfId="0" applyFill="1" applyBorder="1" applyAlignment="1" applyProtection="1">
      <alignment horizontal="center" vertical="center"/>
      <protection locked="0"/>
    </xf>
    <xf numFmtId="38" fontId="0" fillId="12" borderId="59" xfId="1" applyFont="1" applyFill="1" applyBorder="1" applyAlignment="1" applyProtection="1">
      <alignment horizontal="center" vertical="center"/>
      <protection locked="0"/>
    </xf>
    <xf numFmtId="38" fontId="0" fillId="12" borderId="60" xfId="1" applyFont="1" applyFill="1" applyBorder="1" applyAlignment="1" applyProtection="1">
      <alignment horizontal="center" vertical="center"/>
      <protection locked="0"/>
    </xf>
    <xf numFmtId="38" fontId="0" fillId="12" borderId="61" xfId="1" applyFont="1" applyFill="1" applyBorder="1" applyAlignment="1" applyProtection="1">
      <alignment horizontal="center" vertical="center"/>
      <protection locked="0"/>
    </xf>
    <xf numFmtId="196" fontId="0" fillId="8" borderId="59" xfId="1" applyNumberFormat="1" applyFont="1" applyFill="1" applyBorder="1" applyAlignment="1" applyProtection="1">
      <alignment horizontal="center" vertical="center"/>
      <protection locked="0"/>
    </xf>
    <xf numFmtId="196" fontId="0" fillId="8" borderId="60" xfId="1" applyNumberFormat="1" applyFont="1" applyFill="1" applyBorder="1" applyAlignment="1" applyProtection="1">
      <alignment horizontal="center" vertical="center"/>
      <protection locked="0"/>
    </xf>
    <xf numFmtId="196" fontId="0" fillId="8" borderId="61" xfId="1" applyNumberFormat="1" applyFont="1" applyFill="1" applyBorder="1" applyAlignment="1" applyProtection="1">
      <alignment horizontal="center" vertical="center"/>
      <protection locked="0"/>
    </xf>
    <xf numFmtId="196" fontId="0" fillId="4" borderId="51" xfId="1" applyNumberFormat="1" applyFont="1" applyFill="1" applyBorder="1" applyAlignment="1" applyProtection="1">
      <alignment horizontal="center" vertical="center"/>
      <protection locked="0"/>
    </xf>
    <xf numFmtId="195" fontId="0" fillId="4" borderId="53" xfId="1" applyNumberFormat="1" applyFont="1" applyFill="1" applyBorder="1" applyAlignment="1" applyProtection="1">
      <alignment horizontal="center" vertical="center"/>
      <protection locked="0"/>
    </xf>
    <xf numFmtId="196" fontId="0" fillId="4" borderId="53" xfId="1" applyNumberFormat="1" applyFont="1" applyFill="1" applyBorder="1" applyAlignment="1" applyProtection="1">
      <alignment horizontal="center" vertical="center"/>
      <protection locked="0"/>
    </xf>
    <xf numFmtId="196" fontId="0" fillId="4" borderId="54" xfId="1" applyNumberFormat="1" applyFont="1" applyFill="1" applyBorder="1" applyAlignment="1" applyProtection="1">
      <alignment horizontal="center" vertical="center"/>
      <protection locked="0"/>
    </xf>
    <xf numFmtId="196" fontId="0" fillId="4" borderId="55" xfId="1" applyNumberFormat="1" applyFont="1" applyFill="1" applyBorder="1" applyAlignment="1" applyProtection="1">
      <alignment horizontal="center" vertical="center"/>
      <protection locked="0"/>
    </xf>
    <xf numFmtId="38" fontId="0" fillId="4" borderId="120" xfId="1" applyFont="1" applyFill="1" applyBorder="1" applyAlignment="1" applyProtection="1">
      <alignment horizontal="center" vertical="center"/>
      <protection locked="0"/>
    </xf>
    <xf numFmtId="0" fontId="0" fillId="3" borderId="1" xfId="0" applyFill="1" applyBorder="1" applyAlignment="1" applyProtection="1">
      <alignment horizontal="left" vertical="center"/>
      <protection locked="0"/>
    </xf>
    <xf numFmtId="0" fontId="0" fillId="3" borderId="87" xfId="0" applyFill="1" applyBorder="1" applyAlignment="1" applyProtection="1">
      <alignment horizontal="center" vertical="center"/>
      <protection locked="0"/>
    </xf>
    <xf numFmtId="181" fontId="0" fillId="4" borderId="57" xfId="0" applyNumberFormat="1" applyFill="1" applyBorder="1" applyAlignment="1" applyProtection="1">
      <alignment horizontal="center" vertical="center"/>
      <protection locked="0"/>
    </xf>
    <xf numFmtId="181" fontId="0" fillId="4" borderId="56" xfId="0" applyNumberFormat="1" applyFill="1" applyBorder="1" applyAlignment="1" applyProtection="1">
      <alignment horizontal="center" vertical="center"/>
      <protection locked="0"/>
    </xf>
    <xf numFmtId="181" fontId="0" fillId="4" borderId="58" xfId="0" applyNumberFormat="1" applyFill="1" applyBorder="1" applyAlignment="1" applyProtection="1">
      <alignment horizontal="center" vertical="center"/>
      <protection locked="0"/>
    </xf>
    <xf numFmtId="0" fontId="0" fillId="4" borderId="58" xfId="0" applyNumberFormat="1" applyFill="1" applyBorder="1" applyAlignment="1" applyProtection="1">
      <alignment horizontal="center" vertical="center"/>
      <protection locked="0"/>
    </xf>
    <xf numFmtId="181" fontId="0" fillId="4" borderId="90" xfId="0" applyNumberFormat="1" applyFill="1" applyBorder="1" applyAlignment="1" applyProtection="1">
      <alignment horizontal="center" vertical="center"/>
      <protection locked="0"/>
    </xf>
    <xf numFmtId="0" fontId="0" fillId="4" borderId="57" xfId="0" applyNumberFormat="1" applyFill="1" applyBorder="1" applyAlignment="1" applyProtection="1">
      <alignment horizontal="center" vertical="center"/>
      <protection locked="0"/>
    </xf>
    <xf numFmtId="181" fontId="0" fillId="4" borderId="91" xfId="0" applyNumberFormat="1" applyFill="1" applyBorder="1" applyAlignment="1" applyProtection="1">
      <alignment horizontal="center" vertical="center"/>
      <protection locked="0"/>
    </xf>
    <xf numFmtId="0" fontId="0" fillId="4" borderId="56" xfId="0" applyNumberFormat="1" applyFill="1" applyBorder="1" applyAlignment="1" applyProtection="1">
      <alignment horizontal="center" vertical="center"/>
      <protection locked="0"/>
    </xf>
    <xf numFmtId="181" fontId="0" fillId="4" borderId="92" xfId="0" applyNumberFormat="1" applyFill="1" applyBorder="1" applyAlignment="1" applyProtection="1">
      <alignment horizontal="center" vertical="center"/>
      <protection locked="0"/>
    </xf>
    <xf numFmtId="0" fontId="0" fillId="0" borderId="0" xfId="0" applyAlignment="1" applyProtection="1">
      <alignment horizontal="center" vertical="center"/>
      <protection locked="0"/>
    </xf>
    <xf numFmtId="179" fontId="0" fillId="8" borderId="58" xfId="0" applyNumberFormat="1" applyFill="1" applyBorder="1" applyAlignment="1" applyProtection="1">
      <alignment horizontal="center" vertical="center"/>
    </xf>
    <xf numFmtId="179" fontId="0" fillId="8" borderId="57" xfId="0" applyNumberFormat="1" applyFill="1" applyBorder="1" applyAlignment="1" applyProtection="1">
      <alignment horizontal="center" vertical="center"/>
    </xf>
    <xf numFmtId="179" fontId="0" fillId="8" borderId="56" xfId="0" applyNumberFormat="1" applyFill="1" applyBorder="1" applyAlignment="1" applyProtection="1">
      <alignment horizontal="center" vertical="center"/>
    </xf>
    <xf numFmtId="0" fontId="0" fillId="3" borderId="22" xfId="0" applyFill="1" applyBorder="1">
      <alignment vertical="center"/>
    </xf>
    <xf numFmtId="0" fontId="0" fillId="0" borderId="22" xfId="0" applyBorder="1">
      <alignment vertical="center"/>
    </xf>
    <xf numFmtId="0" fontId="0" fillId="0" borderId="0" xfId="0" applyProtection="1">
      <alignment vertical="center"/>
    </xf>
    <xf numFmtId="0" fontId="9" fillId="0" borderId="0" xfId="0" applyFont="1" applyProtection="1">
      <alignment vertical="center"/>
    </xf>
    <xf numFmtId="0" fontId="18" fillId="0" borderId="0" xfId="0" applyFont="1" applyProtection="1">
      <alignment vertical="center"/>
    </xf>
    <xf numFmtId="0" fontId="0" fillId="0" borderId="0" xfId="0" applyAlignment="1" applyProtection="1">
      <alignment horizontal="center" vertical="center"/>
    </xf>
    <xf numFmtId="0" fontId="10" fillId="0" borderId="0" xfId="0" applyFont="1" applyFill="1" applyBorder="1" applyProtection="1">
      <alignment vertical="center"/>
    </xf>
    <xf numFmtId="0" fontId="0" fillId="0" borderId="0" xfId="0" applyFill="1" applyBorder="1" applyAlignment="1" applyProtection="1">
      <alignment horizontal="center" vertical="center"/>
    </xf>
    <xf numFmtId="0" fontId="9" fillId="0" borderId="10" xfId="0" applyFont="1" applyFill="1" applyBorder="1" applyAlignment="1" applyProtection="1">
      <alignment horizontal="center" vertical="center"/>
    </xf>
    <xf numFmtId="38" fontId="0" fillId="0" borderId="10" xfId="1" applyFont="1" applyFill="1" applyBorder="1" applyAlignment="1" applyProtection="1">
      <alignment horizontal="center" vertical="center"/>
    </xf>
    <xf numFmtId="38" fontId="0" fillId="0" borderId="0" xfId="1" applyFont="1" applyFill="1" applyBorder="1" applyAlignment="1" applyProtection="1">
      <alignment horizontal="center" vertical="center"/>
    </xf>
    <xf numFmtId="177" fontId="0" fillId="0" borderId="0" xfId="1" applyNumberFormat="1" applyFont="1" applyAlignment="1" applyProtection="1">
      <alignment horizontal="center" vertical="center"/>
    </xf>
    <xf numFmtId="0" fontId="0" fillId="2" borderId="18" xfId="0" applyFill="1" applyBorder="1" applyProtection="1">
      <alignment vertical="center"/>
    </xf>
    <xf numFmtId="0" fontId="0" fillId="2" borderId="4" xfId="0" applyFill="1" applyBorder="1" applyProtection="1">
      <alignment vertical="center"/>
    </xf>
    <xf numFmtId="0" fontId="0" fillId="2" borderId="5" xfId="0" applyFill="1" applyBorder="1" applyAlignment="1" applyProtection="1">
      <alignment horizontal="right" vertical="center"/>
    </xf>
    <xf numFmtId="0" fontId="0" fillId="2" borderId="5" xfId="0" applyFill="1" applyBorder="1" applyProtection="1">
      <alignment vertical="center"/>
    </xf>
    <xf numFmtId="179" fontId="0" fillId="0" borderId="0" xfId="0" applyNumberFormat="1" applyProtection="1">
      <alignment vertical="center"/>
    </xf>
    <xf numFmtId="180" fontId="21" fillId="0" borderId="0" xfId="0" applyNumberFormat="1" applyFont="1" applyProtection="1">
      <alignment vertical="center"/>
    </xf>
    <xf numFmtId="0" fontId="8" fillId="0" borderId="0" xfId="0" applyFont="1" applyAlignment="1" applyProtection="1">
      <alignment horizontal="left" vertical="center"/>
    </xf>
    <xf numFmtId="0" fontId="0" fillId="8" borderId="5" xfId="0" applyFill="1" applyBorder="1" applyAlignment="1" applyProtection="1">
      <alignment horizontal="center" vertical="center"/>
    </xf>
    <xf numFmtId="0" fontId="16" fillId="2" borderId="33" xfId="0" applyFont="1" applyFill="1" applyBorder="1" applyAlignment="1" applyProtection="1">
      <alignment horizontal="center" vertical="top"/>
    </xf>
    <xf numFmtId="0" fontId="16" fillId="2" borderId="35" xfId="0" applyFont="1" applyFill="1" applyBorder="1" applyAlignment="1" applyProtection="1">
      <alignment horizontal="center" vertical="top"/>
    </xf>
    <xf numFmtId="0" fontId="0" fillId="8" borderId="45" xfId="0" applyFill="1" applyBorder="1" applyAlignment="1" applyProtection="1">
      <alignment horizontal="center" vertical="center"/>
    </xf>
    <xf numFmtId="0" fontId="0" fillId="0" borderId="0" xfId="0" applyFill="1" applyBorder="1" applyProtection="1">
      <alignment vertical="center"/>
    </xf>
    <xf numFmtId="0" fontId="10" fillId="8" borderId="58" xfId="1" applyNumberFormat="1" applyFont="1" applyFill="1" applyBorder="1" applyAlignment="1" applyProtection="1">
      <alignment horizontal="center" vertical="center"/>
    </xf>
    <xf numFmtId="0" fontId="10" fillId="8" borderId="57" xfId="1" applyNumberFormat="1" applyFont="1" applyFill="1" applyBorder="1" applyAlignment="1" applyProtection="1">
      <alignment horizontal="center" vertical="center"/>
    </xf>
    <xf numFmtId="0" fontId="10" fillId="8" borderId="56" xfId="1" applyNumberFormat="1" applyFont="1" applyFill="1" applyBorder="1" applyAlignment="1" applyProtection="1">
      <alignment horizontal="center" vertical="center"/>
    </xf>
    <xf numFmtId="49" fontId="10" fillId="8" borderId="59" xfId="0" applyNumberFormat="1" applyFont="1" applyFill="1" applyBorder="1" applyAlignment="1" applyProtection="1">
      <alignment horizontal="center" vertical="center"/>
    </xf>
    <xf numFmtId="49" fontId="10" fillId="8" borderId="60" xfId="0" applyNumberFormat="1" applyFont="1" applyFill="1" applyBorder="1" applyAlignment="1" applyProtection="1">
      <alignment horizontal="center" vertical="center"/>
    </xf>
    <xf numFmtId="49" fontId="10" fillId="8" borderId="60" xfId="1" applyNumberFormat="1" applyFont="1" applyFill="1" applyBorder="1" applyAlignment="1" applyProtection="1">
      <alignment horizontal="center" vertical="center"/>
    </xf>
    <xf numFmtId="49" fontId="10" fillId="8" borderId="61" xfId="1" applyNumberFormat="1" applyFont="1" applyFill="1" applyBorder="1" applyAlignment="1" applyProtection="1">
      <alignment horizontal="center" vertical="center"/>
    </xf>
    <xf numFmtId="197" fontId="0" fillId="8" borderId="16" xfId="0" applyNumberFormat="1" applyFill="1" applyBorder="1" applyAlignment="1" applyProtection="1">
      <alignment horizontal="center" vertical="center"/>
    </xf>
    <xf numFmtId="0" fontId="0" fillId="8" borderId="59" xfId="0" applyFill="1" applyBorder="1" applyAlignment="1" applyProtection="1">
      <alignment horizontal="center" vertical="center"/>
    </xf>
    <xf numFmtId="0" fontId="0" fillId="8" borderId="60" xfId="0" applyFill="1" applyBorder="1" applyAlignment="1" applyProtection="1">
      <alignment horizontal="center" vertical="center"/>
    </xf>
    <xf numFmtId="0" fontId="0" fillId="8" borderId="61" xfId="0" applyFill="1" applyBorder="1" applyAlignment="1" applyProtection="1">
      <alignment horizontal="center" vertical="center"/>
    </xf>
    <xf numFmtId="197" fontId="0" fillId="8" borderId="42" xfId="0" applyNumberFormat="1" applyFill="1" applyBorder="1" applyAlignment="1" applyProtection="1">
      <alignment horizontal="center" vertical="center"/>
    </xf>
    <xf numFmtId="0" fontId="9" fillId="2" borderId="102" xfId="0" applyFont="1" applyFill="1" applyBorder="1" applyAlignment="1" applyProtection="1">
      <alignment horizontal="centerContinuous" vertical="center" wrapText="1"/>
    </xf>
    <xf numFmtId="0" fontId="9" fillId="2" borderId="75" xfId="0" applyFont="1" applyFill="1" applyBorder="1" applyAlignment="1" applyProtection="1">
      <alignment horizontal="centerContinuous" vertical="center" wrapText="1"/>
    </xf>
    <xf numFmtId="0" fontId="10" fillId="2" borderId="45" xfId="0" applyFont="1" applyFill="1" applyBorder="1" applyProtection="1">
      <alignment vertical="center"/>
    </xf>
    <xf numFmtId="0" fontId="18" fillId="0" borderId="0" xfId="0" applyFont="1" applyAlignment="1" applyProtection="1">
      <alignment horizontal="center" vertical="center"/>
    </xf>
    <xf numFmtId="0" fontId="9" fillId="9" borderId="64" xfId="0" applyFont="1" applyFill="1" applyBorder="1" applyAlignment="1" applyProtection="1">
      <alignment horizontal="center" vertical="center"/>
    </xf>
    <xf numFmtId="38" fontId="0" fillId="16" borderId="59" xfId="1" applyFont="1" applyFill="1" applyBorder="1" applyAlignment="1" applyProtection="1">
      <alignment horizontal="center" vertical="center"/>
    </xf>
    <xf numFmtId="0" fontId="10" fillId="2" borderId="42" xfId="0" applyFont="1" applyFill="1" applyBorder="1" applyProtection="1">
      <alignment vertical="center"/>
    </xf>
    <xf numFmtId="0" fontId="9" fillId="10" borderId="103" xfId="0" applyFont="1" applyFill="1" applyBorder="1" applyAlignment="1" applyProtection="1">
      <alignment horizontal="center" vertical="center"/>
    </xf>
    <xf numFmtId="38" fontId="0" fillId="16" borderId="104" xfId="1" applyFont="1" applyFill="1" applyBorder="1" applyAlignment="1" applyProtection="1">
      <alignment horizontal="center" vertical="center"/>
    </xf>
    <xf numFmtId="0" fontId="10" fillId="0" borderId="3" xfId="0" applyFont="1" applyFill="1" applyBorder="1" applyProtection="1">
      <alignment vertical="center"/>
    </xf>
    <xf numFmtId="0" fontId="0" fillId="0" borderId="3" xfId="0" applyFill="1" applyBorder="1" applyAlignment="1" applyProtection="1">
      <alignment horizontal="center" vertical="center"/>
    </xf>
    <xf numFmtId="0" fontId="9" fillId="2" borderId="82" xfId="0" applyFont="1" applyFill="1" applyBorder="1" applyAlignment="1" applyProtection="1">
      <alignment horizontal="center" vertical="center"/>
    </xf>
    <xf numFmtId="38" fontId="0" fillId="16" borderId="63" xfId="1" applyFont="1" applyFill="1" applyBorder="1" applyAlignment="1" applyProtection="1">
      <alignment horizontal="center" vertical="center"/>
    </xf>
    <xf numFmtId="0" fontId="0" fillId="9" borderId="18" xfId="0" applyFill="1" applyBorder="1" applyAlignment="1" applyProtection="1">
      <alignment horizontal="centerContinuous" vertical="center"/>
    </xf>
    <xf numFmtId="0" fontId="0" fillId="9" borderId="5" xfId="0" applyFill="1" applyBorder="1" applyAlignment="1" applyProtection="1">
      <alignment horizontal="centerContinuous" vertical="center"/>
    </xf>
    <xf numFmtId="0" fontId="0" fillId="10" borderId="18" xfId="0" applyFill="1" applyBorder="1" applyAlignment="1" applyProtection="1">
      <alignment horizontal="centerContinuous" vertical="center"/>
    </xf>
    <xf numFmtId="0" fontId="0" fillId="10" borderId="5" xfId="0" applyFill="1" applyBorder="1" applyAlignment="1" applyProtection="1">
      <alignment horizontal="centerContinuous" vertical="center"/>
    </xf>
    <xf numFmtId="0" fontId="0" fillId="0" borderId="0" xfId="0" applyBorder="1" applyProtection="1">
      <alignment vertical="center"/>
    </xf>
    <xf numFmtId="0" fontId="0" fillId="6" borderId="0" xfId="0" applyFill="1" applyProtection="1">
      <alignment vertical="center"/>
    </xf>
    <xf numFmtId="0" fontId="17" fillId="9" borderId="115" xfId="0" applyFont="1" applyFill="1" applyBorder="1" applyAlignment="1" applyProtection="1">
      <alignment horizontal="center" vertical="center" wrapText="1"/>
    </xf>
    <xf numFmtId="0" fontId="17" fillId="9" borderId="34" xfId="0" applyFont="1" applyFill="1" applyBorder="1" applyAlignment="1" applyProtection="1">
      <alignment horizontal="center" vertical="center" wrapText="1"/>
    </xf>
    <xf numFmtId="0" fontId="17" fillId="10" borderId="33"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0" fillId="6" borderId="0" xfId="0" applyFill="1" applyBorder="1" applyProtection="1">
      <alignment vertical="center"/>
    </xf>
    <xf numFmtId="179" fontId="0" fillId="8" borderId="59" xfId="0" applyNumberFormat="1" applyFill="1" applyBorder="1" applyAlignment="1" applyProtection="1">
      <alignment horizontal="center" vertical="center"/>
    </xf>
    <xf numFmtId="38" fontId="0" fillId="8" borderId="116" xfId="1" applyFont="1" applyFill="1" applyBorder="1" applyAlignment="1" applyProtection="1">
      <alignment horizontal="center" vertical="center"/>
    </xf>
    <xf numFmtId="38" fontId="0" fillId="8" borderId="52" xfId="1" applyFont="1" applyFill="1" applyBorder="1" applyAlignment="1" applyProtection="1">
      <alignment horizontal="center" vertical="center"/>
    </xf>
    <xf numFmtId="38" fontId="0" fillId="8" borderId="64" xfId="1" applyFont="1" applyFill="1" applyBorder="1" applyAlignment="1" applyProtection="1">
      <alignment horizontal="center" vertical="center"/>
    </xf>
    <xf numFmtId="38" fontId="0" fillId="8" borderId="59" xfId="1" applyFont="1" applyFill="1" applyBorder="1" applyAlignment="1" applyProtection="1">
      <alignment horizontal="center" vertical="center"/>
    </xf>
    <xf numFmtId="179" fontId="0" fillId="8" borderId="53" xfId="0" applyNumberFormat="1" applyFill="1" applyBorder="1" applyAlignment="1" applyProtection="1">
      <alignment horizontal="center" vertical="center"/>
    </xf>
    <xf numFmtId="38" fontId="0" fillId="8" borderId="117" xfId="1" applyFont="1" applyFill="1" applyBorder="1" applyAlignment="1" applyProtection="1">
      <alignment horizontal="center" vertical="center"/>
    </xf>
    <xf numFmtId="38" fontId="0" fillId="8" borderId="54" xfId="1" applyFont="1" applyFill="1" applyBorder="1" applyAlignment="1" applyProtection="1">
      <alignment horizontal="center" vertical="center"/>
    </xf>
    <xf numFmtId="38" fontId="0" fillId="8" borderId="66" xfId="1" applyFont="1" applyFill="1" applyBorder="1" applyAlignment="1" applyProtection="1">
      <alignment horizontal="center" vertical="center"/>
    </xf>
    <xf numFmtId="38" fontId="0" fillId="8" borderId="60" xfId="1" applyFont="1" applyFill="1" applyBorder="1" applyAlignment="1" applyProtection="1">
      <alignment horizontal="center" vertical="center"/>
    </xf>
    <xf numFmtId="179" fontId="0" fillId="8" borderId="55" xfId="0" applyNumberFormat="1" applyFill="1" applyBorder="1" applyAlignment="1" applyProtection="1">
      <alignment horizontal="center" vertical="center"/>
    </xf>
    <xf numFmtId="38" fontId="0" fillId="8" borderId="118" xfId="1" applyFont="1" applyFill="1" applyBorder="1" applyAlignment="1" applyProtection="1">
      <alignment horizontal="center" vertical="center"/>
    </xf>
    <xf numFmtId="38" fontId="0" fillId="8" borderId="70" xfId="1" applyFont="1" applyFill="1" applyBorder="1" applyAlignment="1" applyProtection="1">
      <alignment horizontal="center" vertical="center"/>
    </xf>
    <xf numFmtId="38" fontId="0" fillId="8" borderId="68" xfId="1" applyFont="1" applyFill="1" applyBorder="1" applyAlignment="1" applyProtection="1">
      <alignment horizontal="center" vertical="center"/>
    </xf>
    <xf numFmtId="38" fontId="0" fillId="8" borderId="61" xfId="1" applyFont="1" applyFill="1" applyBorder="1" applyAlignment="1" applyProtection="1">
      <alignment horizontal="center" vertical="center"/>
    </xf>
    <xf numFmtId="0" fontId="10" fillId="2" borderId="96" xfId="0" applyFont="1" applyFill="1" applyBorder="1" applyProtection="1">
      <alignment vertical="center"/>
    </xf>
    <xf numFmtId="179" fontId="16" fillId="2" borderId="26" xfId="0" applyNumberFormat="1" applyFont="1" applyFill="1" applyBorder="1" applyAlignment="1" applyProtection="1">
      <alignment horizontal="center" vertical="top"/>
    </xf>
    <xf numFmtId="0" fontId="16" fillId="2" borderId="26" xfId="0" applyFont="1" applyFill="1" applyBorder="1" applyAlignment="1" applyProtection="1">
      <alignment horizontal="center" vertical="top"/>
    </xf>
    <xf numFmtId="0" fontId="9" fillId="9" borderId="115" xfId="0" applyFont="1" applyFill="1" applyBorder="1" applyAlignment="1" applyProtection="1">
      <alignment horizontal="center" vertical="center"/>
    </xf>
    <xf numFmtId="0" fontId="9" fillId="10" borderId="34" xfId="0" applyFont="1" applyFill="1" applyBorder="1" applyAlignment="1" applyProtection="1">
      <alignment horizontal="center" vertical="center"/>
    </xf>
    <xf numFmtId="0" fontId="9" fillId="2" borderId="35" xfId="0" applyFont="1" applyFill="1" applyBorder="1" applyAlignment="1" applyProtection="1">
      <alignment horizontal="center" vertical="center"/>
    </xf>
    <xf numFmtId="0" fontId="9" fillId="11" borderId="35" xfId="0" applyFont="1" applyFill="1" applyBorder="1" applyAlignment="1" applyProtection="1">
      <alignment horizontal="center" vertical="center"/>
    </xf>
    <xf numFmtId="0" fontId="10" fillId="8" borderId="64" xfId="0" applyFont="1" applyFill="1" applyBorder="1" applyAlignment="1" applyProtection="1">
      <alignment horizontal="center" vertical="center"/>
    </xf>
    <xf numFmtId="0" fontId="0" fillId="8" borderId="58" xfId="0" applyFill="1" applyBorder="1" applyAlignment="1" applyProtection="1">
      <alignment horizontal="center" vertical="center"/>
    </xf>
    <xf numFmtId="0" fontId="0" fillId="8" borderId="51" xfId="0" applyFill="1" applyBorder="1" applyAlignment="1" applyProtection="1">
      <alignment horizontal="center" vertical="center"/>
    </xf>
    <xf numFmtId="0" fontId="10" fillId="8" borderId="66" xfId="0" applyFont="1" applyFill="1" applyBorder="1" applyAlignment="1" applyProtection="1">
      <alignment horizontal="center" vertical="center"/>
    </xf>
    <xf numFmtId="0" fontId="0" fillId="8" borderId="57" xfId="0" applyFill="1" applyBorder="1" applyAlignment="1" applyProtection="1">
      <alignment horizontal="center" vertical="center"/>
    </xf>
    <xf numFmtId="0" fontId="0" fillId="8" borderId="53" xfId="0" applyFill="1" applyBorder="1" applyAlignment="1" applyProtection="1">
      <alignment horizontal="center" vertical="center"/>
    </xf>
    <xf numFmtId="38" fontId="0" fillId="8" borderId="53" xfId="1" applyFont="1" applyFill="1" applyBorder="1" applyAlignment="1" applyProtection="1">
      <alignment horizontal="center" vertical="center"/>
    </xf>
    <xf numFmtId="179" fontId="0" fillId="8" borderId="60" xfId="0" applyNumberFormat="1" applyFill="1" applyBorder="1" applyAlignment="1" applyProtection="1">
      <alignment horizontal="center" vertical="center"/>
    </xf>
    <xf numFmtId="0" fontId="10" fillId="8" borderId="57" xfId="0" applyFont="1" applyFill="1" applyBorder="1" applyAlignment="1" applyProtection="1">
      <alignment horizontal="center" vertical="center"/>
    </xf>
    <xf numFmtId="179" fontId="10" fillId="8" borderId="53" xfId="0" applyNumberFormat="1" applyFont="1" applyFill="1" applyBorder="1" applyAlignment="1" applyProtection="1">
      <alignment horizontal="center" vertical="center"/>
    </xf>
    <xf numFmtId="0" fontId="10" fillId="8" borderId="56" xfId="0" applyFont="1" applyFill="1" applyBorder="1" applyAlignment="1" applyProtection="1">
      <alignment horizontal="center" vertical="center"/>
    </xf>
    <xf numFmtId="179" fontId="10" fillId="8" borderId="55" xfId="0" applyNumberFormat="1" applyFon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55" xfId="0" applyFill="1" applyBorder="1" applyAlignment="1" applyProtection="1">
      <alignment horizontal="center" vertical="center"/>
    </xf>
    <xf numFmtId="38" fontId="0" fillId="8" borderId="55" xfId="1" applyFont="1" applyFill="1" applyBorder="1" applyAlignment="1" applyProtection="1">
      <alignment horizontal="center" vertical="center"/>
    </xf>
    <xf numFmtId="0" fontId="2" fillId="0" borderId="0" xfId="0" applyFont="1" applyProtection="1">
      <alignment vertical="center"/>
    </xf>
    <xf numFmtId="0" fontId="8" fillId="0" borderId="0" xfId="0" applyFont="1" applyProtection="1">
      <alignment vertical="center"/>
    </xf>
    <xf numFmtId="38" fontId="0" fillId="8" borderId="5" xfId="1" applyFont="1" applyFill="1" applyBorder="1" applyAlignment="1" applyProtection="1">
      <alignment horizontal="center" vertical="center"/>
    </xf>
    <xf numFmtId="0" fontId="10" fillId="2" borderId="77" xfId="0" applyFont="1" applyFill="1" applyBorder="1" applyProtection="1">
      <alignment vertical="center"/>
    </xf>
    <xf numFmtId="197" fontId="0" fillId="8" borderId="77" xfId="1" applyNumberFormat="1" applyFont="1" applyFill="1" applyBorder="1" applyAlignment="1" applyProtection="1">
      <alignment horizontal="center" vertical="center"/>
    </xf>
    <xf numFmtId="0" fontId="10" fillId="2" borderId="43" xfId="0" applyFont="1" applyFill="1" applyBorder="1" applyProtection="1">
      <alignment vertical="center"/>
    </xf>
    <xf numFmtId="38" fontId="0" fillId="8" borderId="9" xfId="1" applyFont="1" applyFill="1" applyBorder="1" applyAlignment="1" applyProtection="1">
      <alignment horizontal="center" vertical="center"/>
    </xf>
    <xf numFmtId="0" fontId="10" fillId="2" borderId="44" xfId="0" applyFont="1" applyFill="1" applyBorder="1" applyProtection="1">
      <alignment vertical="center"/>
    </xf>
    <xf numFmtId="38" fontId="0" fillId="8" borderId="92" xfId="1" applyFont="1" applyFill="1" applyBorder="1" applyAlignment="1" applyProtection="1">
      <alignment horizontal="center" vertical="center"/>
    </xf>
    <xf numFmtId="0" fontId="10" fillId="0" borderId="0" xfId="0" applyFont="1" applyProtection="1">
      <alignment vertical="center"/>
    </xf>
    <xf numFmtId="0" fontId="9" fillId="2" borderId="47" xfId="0" applyFont="1" applyFill="1" applyBorder="1" applyAlignment="1" applyProtection="1">
      <alignment horizontal="centerContinuous" vertical="center"/>
    </xf>
    <xf numFmtId="0" fontId="9" fillId="2" borderId="86" xfId="0" applyFont="1" applyFill="1" applyBorder="1" applyAlignment="1" applyProtection="1">
      <alignment horizontal="centerContinuous" vertical="center"/>
    </xf>
    <xf numFmtId="0" fontId="9" fillId="2" borderId="46" xfId="0" applyFont="1" applyFill="1" applyBorder="1" applyAlignment="1" applyProtection="1">
      <alignment horizontal="centerContinuous" vertical="center"/>
    </xf>
    <xf numFmtId="0" fontId="0" fillId="2" borderId="1" xfId="0" applyFill="1" applyBorder="1" applyAlignment="1" applyProtection="1">
      <alignment horizontal="center" vertical="center"/>
    </xf>
    <xf numFmtId="0" fontId="0" fillId="2" borderId="87" xfId="0" applyFill="1" applyBorder="1" applyAlignment="1" applyProtection="1">
      <alignment horizontal="center" vertical="center"/>
    </xf>
    <xf numFmtId="0" fontId="0" fillId="2" borderId="19" xfId="0" applyFill="1" applyBorder="1" applyAlignment="1" applyProtection="1">
      <alignment horizontal="centerContinuous" vertical="center"/>
    </xf>
    <xf numFmtId="0" fontId="0" fillId="2" borderId="28" xfId="0" applyFill="1" applyBorder="1" applyAlignment="1" applyProtection="1">
      <alignment horizontal="centerContinuous" vertical="center"/>
    </xf>
    <xf numFmtId="0" fontId="0" fillId="2" borderId="80" xfId="0" applyFill="1" applyBorder="1" applyAlignment="1" applyProtection="1">
      <alignment horizontal="center" vertical="center"/>
    </xf>
    <xf numFmtId="0" fontId="0" fillId="14" borderId="31" xfId="0" applyFill="1" applyBorder="1" applyAlignment="1" applyProtection="1">
      <alignment vertical="center" wrapText="1"/>
    </xf>
    <xf numFmtId="0" fontId="0" fillId="4" borderId="31" xfId="0" applyFill="1" applyBorder="1" applyAlignment="1" applyProtection="1">
      <alignment horizontal="center" vertical="center"/>
    </xf>
    <xf numFmtId="0" fontId="17" fillId="2" borderId="33" xfId="0" applyFont="1" applyFill="1" applyBorder="1" applyAlignment="1" applyProtection="1">
      <alignment horizontal="center" vertical="top"/>
    </xf>
    <xf numFmtId="0" fontId="17" fillId="2" borderId="26" xfId="0" applyFont="1" applyFill="1" applyBorder="1" applyAlignment="1" applyProtection="1">
      <alignment horizontal="center" vertical="top"/>
    </xf>
    <xf numFmtId="0" fontId="0" fillId="2" borderId="17" xfId="0" applyFill="1" applyBorder="1" applyAlignment="1" applyProtection="1">
      <alignment horizontal="center" vertical="center"/>
    </xf>
    <xf numFmtId="0" fontId="17" fillId="2" borderId="63" xfId="0" applyFont="1" applyFill="1" applyBorder="1" applyAlignment="1" applyProtection="1">
      <alignment horizontal="center" vertical="top"/>
    </xf>
    <xf numFmtId="0" fontId="17" fillId="2" borderId="34" xfId="0" applyFont="1" applyFill="1" applyBorder="1" applyAlignment="1" applyProtection="1">
      <alignment horizontal="center" vertical="top"/>
    </xf>
    <xf numFmtId="0" fontId="17" fillId="2" borderId="50" xfId="0" applyFont="1" applyFill="1" applyBorder="1" applyAlignment="1" applyProtection="1">
      <alignment horizontal="center" vertical="top"/>
    </xf>
    <xf numFmtId="0" fontId="0" fillId="4" borderId="51" xfId="0" applyFill="1" applyBorder="1" applyAlignment="1" applyProtection="1">
      <alignment horizontal="center" vertical="center"/>
    </xf>
    <xf numFmtId="0" fontId="0" fillId="4" borderId="53" xfId="0" applyFill="1" applyBorder="1" applyAlignment="1" applyProtection="1">
      <alignment horizontal="center" vertical="center"/>
    </xf>
    <xf numFmtId="0" fontId="0" fillId="4" borderId="55" xfId="0" applyFill="1" applyBorder="1" applyAlignment="1" applyProtection="1">
      <alignment horizontal="center" vertical="center"/>
    </xf>
    <xf numFmtId="0" fontId="18" fillId="6" borderId="0" xfId="0" applyFont="1" applyFill="1" applyAlignment="1" applyProtection="1">
      <alignment horizontal="center" vertical="center"/>
    </xf>
    <xf numFmtId="0" fontId="18" fillId="0" borderId="0" xfId="0" applyFont="1" applyAlignment="1" applyProtection="1">
      <alignment horizontal="centerContinuous" vertical="center"/>
    </xf>
    <xf numFmtId="177" fontId="18" fillId="0" borderId="0" xfId="1" applyNumberFormat="1" applyFont="1" applyAlignment="1" applyProtection="1">
      <alignment horizontal="centerContinuous" vertical="center"/>
    </xf>
    <xf numFmtId="38" fontId="0" fillId="0" borderId="0" xfId="1" applyFont="1" applyProtection="1">
      <alignment vertical="center"/>
    </xf>
    <xf numFmtId="38" fontId="0" fillId="8" borderId="45" xfId="1" applyFont="1" applyFill="1" applyBorder="1" applyAlignment="1" applyProtection="1">
      <alignment horizontal="center" vertical="center"/>
    </xf>
    <xf numFmtId="0" fontId="0" fillId="6" borderId="0" xfId="0" applyFill="1" applyBorder="1" applyAlignment="1" applyProtection="1">
      <alignment horizontal="center" vertical="center"/>
    </xf>
    <xf numFmtId="0" fontId="9" fillId="2" borderId="47" xfId="0" applyFont="1" applyFill="1" applyBorder="1" applyAlignment="1" applyProtection="1">
      <alignment horizontal="left" vertical="center"/>
    </xf>
    <xf numFmtId="0" fontId="9" fillId="2" borderId="46" xfId="0" applyFont="1" applyFill="1" applyBorder="1" applyAlignment="1" applyProtection="1">
      <alignment horizontal="left" vertical="center"/>
    </xf>
    <xf numFmtId="0" fontId="9" fillId="6" borderId="0" xfId="0" applyFont="1" applyFill="1" applyBorder="1" applyAlignment="1" applyProtection="1">
      <alignment horizontal="centerContinuous" vertical="center"/>
    </xf>
    <xf numFmtId="0" fontId="9" fillId="2" borderId="84" xfId="0" applyFont="1" applyFill="1" applyBorder="1" applyAlignment="1" applyProtection="1">
      <alignment horizontal="left" vertical="center"/>
    </xf>
    <xf numFmtId="179" fontId="0" fillId="6" borderId="0" xfId="1" applyNumberFormat="1" applyFont="1" applyFill="1" applyBorder="1" applyAlignment="1" applyProtection="1">
      <alignment horizontal="center" vertical="center"/>
    </xf>
    <xf numFmtId="0" fontId="9" fillId="9" borderId="41" xfId="0" applyFont="1" applyFill="1" applyBorder="1" applyAlignment="1" applyProtection="1">
      <alignment horizontal="center" vertical="center"/>
    </xf>
    <xf numFmtId="38" fontId="0" fillId="8" borderId="101" xfId="1" applyFont="1" applyFill="1" applyBorder="1" applyAlignment="1" applyProtection="1">
      <alignment horizontal="center" vertical="center"/>
    </xf>
    <xf numFmtId="38" fontId="0" fillId="6" borderId="0" xfId="1" applyFont="1" applyFill="1" applyBorder="1" applyAlignment="1" applyProtection="1">
      <alignment horizontal="center" vertical="center"/>
    </xf>
    <xf numFmtId="38" fontId="0" fillId="8" borderId="44" xfId="1" applyFont="1" applyFill="1" applyBorder="1" applyAlignment="1" applyProtection="1">
      <alignment horizontal="center" vertical="center"/>
    </xf>
    <xf numFmtId="0" fontId="29" fillId="0" borderId="0" xfId="0" applyFont="1" applyProtection="1">
      <alignment vertical="center"/>
    </xf>
    <xf numFmtId="38" fontId="18" fillId="0" borderId="0" xfId="1" applyFont="1" applyProtection="1">
      <alignment vertical="center"/>
    </xf>
    <xf numFmtId="38" fontId="0" fillId="8" borderId="43" xfId="1" applyFont="1" applyFill="1" applyBorder="1" applyAlignment="1" applyProtection="1">
      <alignment horizontal="center" vertical="center"/>
    </xf>
    <xf numFmtId="38" fontId="0" fillId="8" borderId="104" xfId="1" applyFont="1" applyFill="1" applyBorder="1" applyAlignment="1" applyProtection="1">
      <alignment horizontal="center" vertical="center"/>
    </xf>
    <xf numFmtId="0" fontId="9" fillId="0" borderId="0" xfId="0" applyFont="1" applyAlignment="1" applyProtection="1">
      <alignment horizontal="left" vertical="center"/>
    </xf>
    <xf numFmtId="38" fontId="0" fillId="8" borderId="63" xfId="1" applyFont="1" applyFill="1" applyBorder="1" applyAlignment="1" applyProtection="1">
      <alignment horizontal="center" vertical="center"/>
    </xf>
    <xf numFmtId="0" fontId="0" fillId="2" borderId="84" xfId="0" applyFill="1" applyBorder="1" applyProtection="1">
      <alignment vertical="center"/>
    </xf>
    <xf numFmtId="0" fontId="0" fillId="2" borderId="47" xfId="0" applyFill="1" applyBorder="1" applyProtection="1">
      <alignment vertical="center"/>
    </xf>
    <xf numFmtId="0" fontId="0" fillId="2" borderId="86" xfId="0" applyFill="1" applyBorder="1" applyProtection="1">
      <alignment vertical="center"/>
    </xf>
    <xf numFmtId="0" fontId="18" fillId="0" borderId="31" xfId="0" applyFont="1" applyBorder="1" applyProtection="1">
      <alignment vertical="center"/>
    </xf>
    <xf numFmtId="38" fontId="18" fillId="0" borderId="31" xfId="1" applyFont="1" applyBorder="1" applyProtection="1">
      <alignment vertical="center"/>
    </xf>
    <xf numFmtId="0" fontId="0" fillId="0" borderId="31" xfId="0" applyBorder="1" applyAlignment="1" applyProtection="1">
      <alignment vertical="center" wrapText="1"/>
    </xf>
    <xf numFmtId="38" fontId="0" fillId="0" borderId="31" xfId="1" applyFont="1" applyBorder="1" applyProtection="1">
      <alignment vertical="center"/>
    </xf>
    <xf numFmtId="0" fontId="15" fillId="0" borderId="0" xfId="0" applyFont="1" applyProtection="1">
      <alignment vertical="center"/>
    </xf>
    <xf numFmtId="0" fontId="15" fillId="2" borderId="27" xfId="0" applyFont="1" applyFill="1" applyBorder="1" applyAlignment="1" applyProtection="1">
      <alignment horizontal="centerContinuous" vertical="center" wrapText="1"/>
    </xf>
    <xf numFmtId="0" fontId="15" fillId="2" borderId="19" xfId="0" applyFont="1" applyFill="1" applyBorder="1" applyAlignment="1" applyProtection="1">
      <alignment horizontal="centerContinuous" vertical="center"/>
    </xf>
    <xf numFmtId="0" fontId="15" fillId="2" borderId="79" xfId="0" applyFont="1" applyFill="1" applyBorder="1" applyAlignment="1" applyProtection="1">
      <alignment horizontal="center" vertical="center"/>
    </xf>
    <xf numFmtId="0" fontId="15" fillId="2" borderId="113" xfId="0" applyFont="1" applyFill="1" applyBorder="1" applyAlignment="1" applyProtection="1">
      <alignment horizontal="centerContinuous" vertical="center"/>
    </xf>
    <xf numFmtId="0" fontId="15" fillId="2" borderId="3" xfId="0" applyFont="1" applyFill="1" applyBorder="1" applyAlignment="1" applyProtection="1">
      <alignment horizontal="centerContinuous" vertical="center"/>
    </xf>
    <xf numFmtId="0" fontId="15" fillId="2" borderId="2" xfId="0" applyFont="1" applyFill="1" applyBorder="1" applyAlignment="1" applyProtection="1">
      <alignment horizontal="centerContinuous" vertical="center"/>
    </xf>
    <xf numFmtId="0" fontId="15" fillId="2" borderId="18" xfId="0" applyFont="1" applyFill="1" applyBorder="1" applyAlignment="1" applyProtection="1">
      <alignment horizontal="centerContinuous" vertical="center"/>
    </xf>
    <xf numFmtId="0" fontId="15" fillId="2" borderId="4" xfId="0" applyFont="1" applyFill="1" applyBorder="1" applyAlignment="1" applyProtection="1">
      <alignment horizontal="centerContinuous" vertical="center"/>
    </xf>
    <xf numFmtId="0" fontId="15" fillId="2" borderId="78" xfId="0" applyFont="1" applyFill="1" applyBorder="1" applyAlignment="1" applyProtection="1">
      <alignment horizontal="centerContinuous" vertical="center"/>
    </xf>
    <xf numFmtId="0" fontId="15" fillId="2" borderId="79" xfId="0" applyFont="1" applyFill="1" applyBorder="1" applyAlignment="1" applyProtection="1">
      <alignment horizontal="centerContinuous" vertical="center"/>
    </xf>
    <xf numFmtId="0" fontId="15" fillId="2" borderId="28" xfId="0" applyFont="1" applyFill="1" applyBorder="1" applyAlignment="1" applyProtection="1">
      <alignment horizontal="centerContinuous" vertical="center"/>
    </xf>
    <xf numFmtId="0" fontId="15" fillId="2" borderId="80" xfId="0" applyFont="1" applyFill="1" applyBorder="1" applyAlignment="1" applyProtection="1">
      <alignment horizontal="centerContinuous" vertical="center"/>
    </xf>
    <xf numFmtId="177" fontId="15" fillId="2" borderId="79" xfId="1" applyNumberFormat="1" applyFont="1" applyFill="1" applyBorder="1" applyAlignment="1" applyProtection="1">
      <alignment horizontal="centerContinuous" vertical="center"/>
    </xf>
    <xf numFmtId="0" fontId="15" fillId="2" borderId="29" xfId="0" applyFont="1" applyFill="1" applyBorder="1" applyAlignment="1" applyProtection="1">
      <alignment horizontal="centerContinuous" vertical="center"/>
    </xf>
    <xf numFmtId="0" fontId="15" fillId="2" borderId="81" xfId="0" applyFont="1" applyFill="1" applyBorder="1" applyAlignment="1" applyProtection="1">
      <alignment horizontal="center" vertical="center"/>
    </xf>
    <xf numFmtId="0" fontId="15" fillId="0" borderId="0" xfId="0" applyFont="1" applyAlignment="1" applyProtection="1">
      <alignment horizontal="center" vertical="center"/>
    </xf>
    <xf numFmtId="17" fontId="15" fillId="0" borderId="0" xfId="0" applyNumberFormat="1" applyFont="1" applyProtection="1">
      <alignment vertical="center"/>
    </xf>
    <xf numFmtId="0" fontId="0" fillId="0" borderId="31" xfId="0" applyBorder="1" applyProtection="1">
      <alignment vertical="center"/>
    </xf>
    <xf numFmtId="0" fontId="15" fillId="2" borderId="82" xfId="0" applyFont="1" applyFill="1" applyBorder="1" applyAlignment="1" applyProtection="1">
      <alignment vertical="center"/>
    </xf>
    <xf numFmtId="0" fontId="23" fillId="2" borderId="62" xfId="0" applyFont="1" applyFill="1" applyBorder="1" applyAlignment="1" applyProtection="1">
      <alignment horizontal="center" vertical="top"/>
    </xf>
    <xf numFmtId="0" fontId="15" fillId="2" borderId="76" xfId="0" applyFont="1" applyFill="1" applyBorder="1" applyAlignment="1" applyProtection="1">
      <alignment horizontal="center" vertical="center"/>
    </xf>
    <xf numFmtId="0" fontId="23" fillId="2" borderId="10" xfId="0" applyFont="1" applyFill="1" applyBorder="1" applyAlignment="1" applyProtection="1">
      <alignment horizontal="center" vertical="top"/>
    </xf>
    <xf numFmtId="0" fontId="23" fillId="2" borderId="82" xfId="0" applyFont="1" applyFill="1" applyBorder="1" applyAlignment="1" applyProtection="1">
      <alignment horizontal="center" vertical="top"/>
    </xf>
    <xf numFmtId="0" fontId="23" fillId="2" borderId="34" xfId="0" applyFont="1" applyFill="1" applyBorder="1" applyAlignment="1" applyProtection="1">
      <alignment horizontal="center" vertical="top"/>
    </xf>
    <xf numFmtId="0" fontId="23" fillId="2" borderId="26" xfId="0" applyFont="1" applyFill="1" applyBorder="1" applyAlignment="1" applyProtection="1">
      <alignment horizontal="center" vertical="top"/>
    </xf>
    <xf numFmtId="0" fontId="23" fillId="2" borderId="33" xfId="0" applyFont="1" applyFill="1" applyBorder="1" applyAlignment="1" applyProtection="1">
      <alignment horizontal="center" vertical="top"/>
    </xf>
    <xf numFmtId="0" fontId="23" fillId="2" borderId="35" xfId="0" applyFont="1" applyFill="1" applyBorder="1" applyAlignment="1" applyProtection="1">
      <alignment horizontal="center" vertical="top"/>
    </xf>
    <xf numFmtId="0" fontId="23" fillId="2" borderId="34" xfId="0" applyFont="1" applyFill="1" applyBorder="1" applyAlignment="1" applyProtection="1">
      <alignment horizontal="centerContinuous" vertical="top"/>
    </xf>
    <xf numFmtId="0" fontId="23" fillId="2" borderId="50" xfId="0" applyFont="1" applyFill="1" applyBorder="1" applyAlignment="1" applyProtection="1">
      <alignment horizontal="center" vertical="top"/>
    </xf>
    <xf numFmtId="177" fontId="23" fillId="2" borderId="50" xfId="1" applyNumberFormat="1" applyFont="1" applyFill="1" applyBorder="1" applyAlignment="1" applyProtection="1">
      <alignment horizontal="center" vertical="top"/>
    </xf>
    <xf numFmtId="0" fontId="23" fillId="2" borderId="44" xfId="0" applyFont="1" applyFill="1" applyBorder="1" applyAlignment="1" applyProtection="1">
      <alignment horizontal="center" vertical="top"/>
    </xf>
    <xf numFmtId="0" fontId="15" fillId="2" borderId="50" xfId="0" applyFont="1" applyFill="1" applyBorder="1" applyAlignment="1" applyProtection="1">
      <alignment horizontal="center" vertical="top"/>
    </xf>
    <xf numFmtId="0" fontId="23" fillId="2" borderId="50" xfId="0" applyFont="1" applyFill="1" applyBorder="1" applyAlignment="1" applyProtection="1">
      <alignment horizontal="centerContinuous" vertical="top"/>
    </xf>
    <xf numFmtId="0" fontId="23" fillId="2" borderId="63" xfId="0" applyFont="1" applyFill="1" applyBorder="1" applyAlignment="1" applyProtection="1">
      <alignment horizontal="center" vertical="top"/>
    </xf>
    <xf numFmtId="0" fontId="23" fillId="0" borderId="0" xfId="0" applyFont="1" applyAlignment="1" applyProtection="1">
      <alignment horizontal="center" vertical="top"/>
    </xf>
    <xf numFmtId="38" fontId="0" fillId="0" borderId="31" xfId="1" applyFont="1" applyBorder="1" applyAlignment="1" applyProtection="1">
      <alignment horizontal="right" vertical="center"/>
    </xf>
    <xf numFmtId="0" fontId="0" fillId="5" borderId="0" xfId="0" applyFill="1" applyProtection="1">
      <alignment vertical="center"/>
    </xf>
    <xf numFmtId="0" fontId="0" fillId="8" borderId="64" xfId="0" applyFill="1" applyBorder="1" applyAlignment="1" applyProtection="1">
      <alignment horizontal="center" vertical="center"/>
    </xf>
    <xf numFmtId="0" fontId="0" fillId="8" borderId="52" xfId="0" applyFill="1" applyBorder="1" applyAlignment="1" applyProtection="1">
      <alignment horizontal="center" vertical="center"/>
    </xf>
    <xf numFmtId="0" fontId="0" fillId="8" borderId="58" xfId="0" applyFill="1" applyBorder="1" applyAlignment="1" applyProtection="1">
      <alignment horizontal="center" vertical="center" shrinkToFit="1"/>
    </xf>
    <xf numFmtId="0" fontId="0" fillId="8" borderId="51" xfId="0" applyFill="1" applyBorder="1" applyAlignment="1" applyProtection="1">
      <alignment horizontal="center" vertical="center" shrinkToFit="1"/>
    </xf>
    <xf numFmtId="38" fontId="0" fillId="8" borderId="51" xfId="1" applyFont="1" applyFill="1" applyBorder="1" applyAlignment="1" applyProtection="1">
      <alignment horizontal="center" vertical="center"/>
    </xf>
    <xf numFmtId="194" fontId="0" fillId="8" borderId="53" xfId="1" applyNumberFormat="1" applyFont="1" applyFill="1" applyBorder="1" applyAlignment="1" applyProtection="1">
      <alignment horizontal="center" vertical="center"/>
    </xf>
    <xf numFmtId="38" fontId="0" fillId="8" borderId="90" xfId="1" applyFont="1" applyFill="1" applyBorder="1" applyAlignment="1" applyProtection="1">
      <alignment horizontal="center" vertical="center"/>
    </xf>
    <xf numFmtId="38" fontId="36" fillId="8" borderId="90" xfId="1" applyFont="1" applyFill="1" applyBorder="1" applyProtection="1">
      <alignment vertical="center"/>
    </xf>
    <xf numFmtId="0" fontId="0" fillId="8" borderId="0" xfId="0" applyFill="1" applyProtection="1">
      <alignment vertical="center"/>
    </xf>
    <xf numFmtId="0" fontId="0" fillId="8" borderId="66" xfId="0" applyFill="1" applyBorder="1" applyAlignment="1" applyProtection="1">
      <alignment horizontal="center" vertical="center"/>
    </xf>
    <xf numFmtId="0" fontId="0" fillId="8" borderId="54" xfId="0" applyFill="1" applyBorder="1" applyAlignment="1" applyProtection="1">
      <alignment horizontal="center" vertical="center"/>
    </xf>
    <xf numFmtId="0" fontId="0" fillId="8" borderId="57" xfId="0" applyFill="1" applyBorder="1" applyAlignment="1" applyProtection="1">
      <alignment horizontal="center" vertical="center" shrinkToFit="1"/>
    </xf>
    <xf numFmtId="0" fontId="0" fillId="8" borderId="53" xfId="0" applyFill="1" applyBorder="1" applyAlignment="1" applyProtection="1">
      <alignment horizontal="center" vertical="center" shrinkToFit="1"/>
    </xf>
    <xf numFmtId="38" fontId="0" fillId="8" borderId="91" xfId="1" applyFont="1" applyFill="1" applyBorder="1" applyAlignment="1" applyProtection="1">
      <alignment horizontal="center" vertical="center"/>
    </xf>
    <xf numFmtId="38" fontId="36" fillId="8" borderId="91" xfId="1" applyFont="1" applyFill="1" applyBorder="1" applyProtection="1">
      <alignment vertical="center"/>
    </xf>
    <xf numFmtId="38" fontId="0" fillId="8" borderId="91" xfId="1" applyNumberFormat="1" applyFont="1" applyFill="1" applyBorder="1" applyAlignment="1" applyProtection="1">
      <alignment horizontal="center" vertical="center"/>
    </xf>
    <xf numFmtId="194" fontId="2" fillId="8" borderId="53" xfId="1" applyNumberFormat="1" applyFont="1" applyFill="1" applyBorder="1" applyAlignment="1" applyProtection="1">
      <alignment horizontal="center" vertical="center"/>
    </xf>
    <xf numFmtId="0" fontId="2" fillId="8" borderId="60" xfId="0" applyFont="1" applyFill="1" applyBorder="1" applyAlignment="1" applyProtection="1">
      <alignment horizontal="center" vertical="center"/>
    </xf>
    <xf numFmtId="0" fontId="0" fillId="9" borderId="93" xfId="0" applyFill="1" applyBorder="1" applyAlignment="1" applyProtection="1">
      <alignment vertical="center"/>
    </xf>
    <xf numFmtId="0" fontId="0" fillId="9" borderId="0" xfId="0" applyFill="1" applyAlignment="1" applyProtection="1">
      <alignment vertical="center"/>
    </xf>
    <xf numFmtId="0" fontId="20" fillId="9" borderId="23" xfId="0" applyFont="1" applyFill="1" applyBorder="1" applyProtection="1">
      <alignment vertical="center"/>
    </xf>
    <xf numFmtId="0" fontId="20" fillId="9" borderId="8" xfId="0" applyFont="1" applyFill="1" applyBorder="1" applyProtection="1">
      <alignment vertical="center"/>
    </xf>
    <xf numFmtId="0" fontId="0" fillId="9" borderId="108" xfId="0" applyFill="1" applyBorder="1" applyAlignment="1" applyProtection="1">
      <alignment vertical="center"/>
    </xf>
    <xf numFmtId="0" fontId="0" fillId="9" borderId="12" xfId="0" applyFill="1" applyBorder="1" applyAlignment="1" applyProtection="1">
      <alignment vertical="center"/>
    </xf>
    <xf numFmtId="0" fontId="20" fillId="9" borderId="6" xfId="0" applyFont="1" applyFill="1" applyBorder="1" applyAlignment="1" applyProtection="1">
      <alignment horizontal="center" vertical="center" textRotation="255" wrapText="1"/>
    </xf>
    <xf numFmtId="0" fontId="20" fillId="9" borderId="40" xfId="0" applyFont="1" applyFill="1" applyBorder="1" applyAlignment="1" applyProtection="1">
      <alignment horizontal="center" vertical="center" textRotation="255" wrapText="1"/>
    </xf>
    <xf numFmtId="0" fontId="0" fillId="0" borderId="31" xfId="0" applyBorder="1" applyAlignment="1" applyProtection="1">
      <alignment horizontal="center" vertical="center"/>
    </xf>
    <xf numFmtId="38" fontId="0" fillId="0" borderId="31" xfId="1" applyFont="1" applyBorder="1" applyAlignment="1" applyProtection="1">
      <alignment horizontal="center" vertical="center"/>
    </xf>
    <xf numFmtId="0" fontId="20" fillId="10" borderId="12" xfId="0" applyFont="1" applyFill="1" applyBorder="1" applyProtection="1">
      <alignment vertical="center"/>
    </xf>
    <xf numFmtId="0" fontId="0" fillId="0" borderId="98" xfId="0" applyBorder="1" applyAlignment="1" applyProtection="1">
      <alignment horizontal="center" vertical="center"/>
    </xf>
    <xf numFmtId="0" fontId="0" fillId="8" borderId="68" xfId="0" applyFill="1" applyBorder="1" applyAlignment="1" applyProtection="1">
      <alignment horizontal="center" vertical="center"/>
    </xf>
    <xf numFmtId="0" fontId="0" fillId="8" borderId="70" xfId="0" applyFill="1" applyBorder="1" applyAlignment="1" applyProtection="1">
      <alignment horizontal="center" vertical="center"/>
    </xf>
    <xf numFmtId="0" fontId="0" fillId="8" borderId="56" xfId="0" applyFill="1" applyBorder="1" applyAlignment="1" applyProtection="1">
      <alignment horizontal="center" vertical="center" shrinkToFit="1"/>
    </xf>
    <xf numFmtId="0" fontId="0" fillId="8" borderId="55" xfId="0" applyFill="1" applyBorder="1" applyAlignment="1" applyProtection="1">
      <alignment horizontal="center" vertical="center" shrinkToFit="1"/>
    </xf>
    <xf numFmtId="194" fontId="0" fillId="8" borderId="55" xfId="1" applyNumberFormat="1" applyFont="1" applyFill="1" applyBorder="1" applyAlignment="1" applyProtection="1">
      <alignment horizontal="center" vertical="center"/>
    </xf>
    <xf numFmtId="38" fontId="36" fillId="8" borderId="92" xfId="1" applyFont="1" applyFill="1" applyBorder="1" applyProtection="1">
      <alignment vertical="center"/>
    </xf>
    <xf numFmtId="0" fontId="0" fillId="0" borderId="0" xfId="0" applyBorder="1" applyAlignment="1" applyProtection="1">
      <alignment horizontal="center" vertical="center"/>
    </xf>
    <xf numFmtId="0" fontId="0" fillId="3" borderId="58" xfId="0" applyNumberFormat="1" applyFill="1" applyBorder="1" applyAlignment="1" applyProtection="1">
      <alignment horizontal="center" vertical="center"/>
      <protection locked="0"/>
    </xf>
    <xf numFmtId="0" fontId="0" fillId="3" borderId="57" xfId="0" applyNumberFormat="1" applyFill="1" applyBorder="1" applyAlignment="1" applyProtection="1">
      <alignment horizontal="center" vertical="center"/>
      <protection locked="0"/>
    </xf>
    <xf numFmtId="0" fontId="0" fillId="3" borderId="56" xfId="0" applyNumberFormat="1" applyFill="1" applyBorder="1" applyAlignment="1" applyProtection="1">
      <alignment horizontal="center" vertical="center"/>
      <protection locked="0"/>
    </xf>
    <xf numFmtId="0" fontId="0" fillId="8" borderId="45" xfId="0" applyFill="1" applyBorder="1" applyAlignment="1" applyProtection="1">
      <alignment horizontal="center" vertical="center"/>
    </xf>
    <xf numFmtId="197" fontId="0" fillId="8" borderId="42" xfId="0" applyNumberFormat="1" applyFill="1" applyBorder="1" applyAlignment="1" applyProtection="1">
      <alignment horizontal="center" vertical="center"/>
    </xf>
    <xf numFmtId="0" fontId="15" fillId="9" borderId="6" xfId="0" applyFont="1" applyFill="1" applyBorder="1" applyAlignment="1" applyProtection="1">
      <alignment horizontal="center" vertical="center" textRotation="255" wrapText="1"/>
      <protection locked="0"/>
    </xf>
    <xf numFmtId="0" fontId="15" fillId="9" borderId="40" xfId="0" applyFont="1" applyFill="1" applyBorder="1" applyAlignment="1" applyProtection="1">
      <alignment horizontal="center" vertical="center" textRotation="255" wrapText="1"/>
      <protection locked="0"/>
    </xf>
    <xf numFmtId="0" fontId="0" fillId="2" borderId="1" xfId="0" applyFill="1" applyBorder="1" applyProtection="1">
      <alignment vertical="center"/>
    </xf>
    <xf numFmtId="0" fontId="0" fillId="2" borderId="2" xfId="0" applyFill="1" applyBorder="1" applyProtection="1">
      <alignment vertical="center"/>
    </xf>
    <xf numFmtId="0" fontId="0" fillId="0" borderId="3" xfId="0" applyBorder="1" applyProtection="1">
      <alignment vertical="center"/>
    </xf>
    <xf numFmtId="0" fontId="0" fillId="2" borderId="6" xfId="0" applyFill="1" applyBorder="1" applyProtection="1">
      <alignment vertical="center"/>
    </xf>
    <xf numFmtId="0" fontId="0" fillId="2" borderId="7" xfId="0" applyFill="1" applyBorder="1" applyProtection="1">
      <alignment vertical="center"/>
    </xf>
    <xf numFmtId="0" fontId="0" fillId="0" borderId="7" xfId="0" applyBorder="1" applyProtection="1">
      <alignment vertical="center"/>
    </xf>
    <xf numFmtId="0" fontId="7" fillId="6" borderId="14" xfId="2" applyFill="1" applyBorder="1" applyAlignment="1" applyProtection="1">
      <alignment vertical="center"/>
    </xf>
    <xf numFmtId="0" fontId="0" fillId="6" borderId="14" xfId="0" applyFill="1" applyBorder="1" applyProtection="1">
      <alignment vertical="center"/>
    </xf>
    <xf numFmtId="0" fontId="0" fillId="0" borderId="10" xfId="0" applyBorder="1" applyProtection="1">
      <alignment vertical="center"/>
    </xf>
    <xf numFmtId="0" fontId="0" fillId="6" borderId="10" xfId="0" applyFill="1" applyBorder="1" applyProtection="1">
      <alignment vertical="center"/>
    </xf>
    <xf numFmtId="0" fontId="0" fillId="2" borderId="17" xfId="0" applyFill="1" applyBorder="1" applyProtection="1">
      <alignment vertical="center"/>
    </xf>
    <xf numFmtId="0" fontId="0" fillId="2" borderId="11" xfId="0" applyFill="1" applyBorder="1" applyProtection="1">
      <alignment vertical="center"/>
    </xf>
    <xf numFmtId="0" fontId="0" fillId="0" borderId="0" xfId="0" applyFill="1" applyProtection="1">
      <alignment vertical="center"/>
    </xf>
    <xf numFmtId="0" fontId="0" fillId="0" borderId="6" xfId="0" applyBorder="1" applyProtection="1">
      <alignment vertical="center"/>
    </xf>
    <xf numFmtId="0" fontId="0" fillId="0" borderId="17" xfId="0" applyBorder="1" applyProtection="1">
      <alignment vertical="center"/>
    </xf>
    <xf numFmtId="0" fontId="0" fillId="0" borderId="11" xfId="0" applyBorder="1" applyProtection="1">
      <alignment vertical="center"/>
    </xf>
    <xf numFmtId="0" fontId="10" fillId="0" borderId="21" xfId="0" applyFont="1" applyBorder="1" applyAlignment="1" applyProtection="1">
      <alignment horizontal="right" vertical="center"/>
    </xf>
    <xf numFmtId="0" fontId="0" fillId="0" borderId="8" xfId="0" applyBorder="1" applyProtection="1">
      <alignment vertical="center"/>
    </xf>
    <xf numFmtId="0" fontId="0" fillId="0" borderId="22" xfId="0" applyBorder="1" applyProtection="1">
      <alignment vertical="center"/>
    </xf>
    <xf numFmtId="38" fontId="0" fillId="8" borderId="16" xfId="1" applyFont="1" applyFill="1" applyBorder="1" applyAlignment="1" applyProtection="1">
      <alignment horizontal="center" vertical="center"/>
    </xf>
    <xf numFmtId="0" fontId="0" fillId="0" borderId="21" xfId="0" applyBorder="1" applyProtection="1">
      <alignment vertical="center"/>
    </xf>
    <xf numFmtId="0" fontId="0" fillId="0" borderId="0" xfId="0" applyAlignment="1" applyProtection="1">
      <alignment horizontal="center" vertical="center"/>
    </xf>
    <xf numFmtId="0" fontId="0" fillId="0" borderId="1" xfId="0" applyBorder="1" applyProtection="1">
      <alignment vertical="center"/>
    </xf>
    <xf numFmtId="0" fontId="0" fillId="0" borderId="2" xfId="0" applyBorder="1" applyProtection="1">
      <alignment vertical="center"/>
    </xf>
    <xf numFmtId="0" fontId="0" fillId="2" borderId="20" xfId="0" applyFill="1" applyBorder="1" applyAlignment="1" applyProtection="1">
      <alignment horizontal="center" vertical="center"/>
    </xf>
    <xf numFmtId="0" fontId="0" fillId="2" borderId="19"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6" borderId="21" xfId="0" applyFill="1" applyBorder="1" applyProtection="1">
      <alignment vertical="center"/>
    </xf>
    <xf numFmtId="38" fontId="0" fillId="0" borderId="0" xfId="1" applyFont="1" applyBorder="1" applyAlignment="1" applyProtection="1">
      <alignment horizontal="center" vertical="center"/>
    </xf>
    <xf numFmtId="0" fontId="9" fillId="0" borderId="0" xfId="0" applyNumberFormat="1" applyFont="1" applyProtection="1">
      <alignment vertical="center"/>
    </xf>
    <xf numFmtId="0" fontId="18" fillId="0" borderId="0" xfId="0" applyNumberFormat="1" applyFont="1" applyAlignment="1" applyProtection="1">
      <alignment horizontal="center" vertical="center"/>
    </xf>
    <xf numFmtId="0" fontId="0" fillId="0" borderId="0" xfId="0" applyNumberFormat="1" applyAlignment="1" applyProtection="1">
      <alignment horizontal="center" vertical="center"/>
    </xf>
    <xf numFmtId="0" fontId="16" fillId="2" borderId="33" xfId="0" applyNumberFormat="1" applyFont="1" applyFill="1" applyBorder="1" applyAlignment="1" applyProtection="1">
      <alignment horizontal="center" vertical="top"/>
    </xf>
    <xf numFmtId="0" fontId="0" fillId="0" borderId="0" xfId="0" applyNumberFormat="1" applyProtection="1">
      <alignment vertical="center"/>
    </xf>
    <xf numFmtId="0" fontId="0" fillId="8" borderId="58" xfId="1" applyNumberFormat="1" applyFont="1" applyFill="1" applyBorder="1" applyAlignment="1" applyProtection="1">
      <alignment horizontal="center" vertical="center"/>
    </xf>
    <xf numFmtId="0" fontId="0" fillId="8" borderId="57" xfId="1" applyNumberFormat="1" applyFont="1" applyFill="1" applyBorder="1" applyAlignment="1" applyProtection="1">
      <alignment horizontal="center" vertical="center"/>
    </xf>
    <xf numFmtId="0" fontId="0" fillId="8" borderId="56" xfId="1" applyNumberFormat="1" applyFont="1" applyFill="1" applyBorder="1" applyAlignment="1" applyProtection="1">
      <alignment horizontal="center" vertical="center"/>
    </xf>
    <xf numFmtId="0" fontId="9" fillId="2" borderId="84" xfId="0" applyFont="1" applyFill="1" applyBorder="1" applyAlignment="1" applyProtection="1">
      <alignment horizontal="center" vertical="center" wrapText="1"/>
    </xf>
    <xf numFmtId="0" fontId="9" fillId="2" borderId="46" xfId="0" applyFont="1" applyFill="1" applyBorder="1" applyAlignment="1" applyProtection="1">
      <alignment horizontal="center" vertical="center" wrapText="1"/>
    </xf>
    <xf numFmtId="0" fontId="9" fillId="2" borderId="75" xfId="0" applyFont="1" applyFill="1" applyBorder="1" applyAlignment="1" applyProtection="1">
      <alignment horizontal="center" vertical="center" wrapText="1"/>
    </xf>
    <xf numFmtId="0" fontId="31" fillId="0" borderId="0" xfId="0" applyFont="1" applyProtection="1">
      <alignment vertical="center"/>
    </xf>
    <xf numFmtId="0" fontId="9" fillId="9" borderId="90" xfId="0" applyFont="1" applyFill="1" applyBorder="1" applyAlignment="1" applyProtection="1">
      <alignment horizontal="center" vertical="center"/>
    </xf>
    <xf numFmtId="38" fontId="0" fillId="8" borderId="88" xfId="1" applyFont="1" applyFill="1" applyBorder="1" applyAlignment="1" applyProtection="1">
      <alignment horizontal="center" vertical="center"/>
    </xf>
    <xf numFmtId="38" fontId="0" fillId="15" borderId="119" xfId="1" applyFont="1" applyFill="1" applyBorder="1" applyAlignment="1" applyProtection="1">
      <alignment horizontal="center" vertical="center"/>
    </xf>
    <xf numFmtId="0" fontId="9" fillId="10" borderId="42" xfId="0" applyFont="1" applyFill="1" applyBorder="1" applyAlignment="1" applyProtection="1">
      <alignment horizontal="center" vertical="center"/>
    </xf>
    <xf numFmtId="38" fontId="0" fillId="8" borderId="35" xfId="1" applyFont="1" applyFill="1" applyBorder="1" applyAlignment="1" applyProtection="1">
      <alignment horizontal="center" vertical="center"/>
    </xf>
    <xf numFmtId="0" fontId="17" fillId="2" borderId="18" xfId="0" applyFont="1" applyFill="1" applyBorder="1" applyAlignment="1" applyProtection="1">
      <alignment horizontal="center" vertical="top"/>
    </xf>
    <xf numFmtId="0" fontId="17" fillId="2" borderId="18" xfId="0" applyFont="1" applyFill="1" applyBorder="1" applyAlignment="1" applyProtection="1">
      <alignment horizontal="center" vertical="top" wrapText="1"/>
    </xf>
    <xf numFmtId="0" fontId="17" fillId="2" borderId="27" xfId="0" applyFont="1" applyFill="1" applyBorder="1" applyAlignment="1" applyProtection="1">
      <alignment horizontal="center" vertical="top" wrapText="1"/>
    </xf>
    <xf numFmtId="0" fontId="17" fillId="2" borderId="5" xfId="0" applyFont="1" applyFill="1" applyBorder="1" applyAlignment="1" applyProtection="1">
      <alignment horizontal="center" vertical="top" wrapText="1"/>
    </xf>
    <xf numFmtId="0" fontId="0" fillId="6" borderId="0" xfId="0" applyFill="1" applyProtection="1">
      <alignment vertical="center"/>
      <protection locked="0"/>
    </xf>
    <xf numFmtId="0" fontId="15" fillId="10" borderId="98" xfId="0" applyFont="1" applyFill="1" applyBorder="1" applyAlignment="1" applyProtection="1">
      <alignment horizontal="center" vertical="center"/>
      <protection locked="0"/>
    </xf>
    <xf numFmtId="0" fontId="15" fillId="10" borderId="23" xfId="0" applyFont="1" applyFill="1" applyBorder="1" applyProtection="1">
      <alignment vertical="center"/>
      <protection locked="0"/>
    </xf>
    <xf numFmtId="0" fontId="15" fillId="10" borderId="8" xfId="0" applyFont="1" applyFill="1" applyBorder="1" applyProtection="1">
      <alignment vertical="center"/>
      <protection locked="0"/>
    </xf>
    <xf numFmtId="0" fontId="15" fillId="10" borderId="22" xfId="0" applyFont="1" applyFill="1" applyBorder="1" applyProtection="1">
      <alignment vertical="center"/>
      <protection locked="0"/>
    </xf>
    <xf numFmtId="0" fontId="15" fillId="10" borderId="105" xfId="0" applyFont="1" applyFill="1" applyBorder="1" applyProtection="1">
      <alignment vertical="center"/>
      <protection locked="0"/>
    </xf>
    <xf numFmtId="0" fontId="15" fillId="10" borderId="14" xfId="0" applyFont="1" applyFill="1" applyBorder="1" applyProtection="1">
      <alignment vertical="center"/>
      <protection locked="0"/>
    </xf>
    <xf numFmtId="0" fontId="15" fillId="10" borderId="48" xfId="0" applyFont="1" applyFill="1" applyBorder="1" applyProtection="1">
      <alignment vertical="center"/>
      <protection locked="0"/>
    </xf>
    <xf numFmtId="0" fontId="15" fillId="10" borderId="76" xfId="0" applyFont="1" applyFill="1" applyBorder="1" applyAlignment="1" applyProtection="1">
      <alignment horizontal="center" vertical="center"/>
      <protection locked="0"/>
    </xf>
    <xf numFmtId="0" fontId="15" fillId="10" borderId="10" xfId="0" applyFont="1" applyFill="1" applyBorder="1" applyProtection="1">
      <alignment vertical="center"/>
      <protection locked="0"/>
    </xf>
    <xf numFmtId="0" fontId="15" fillId="10" borderId="62" xfId="0" applyFont="1" applyFill="1" applyBorder="1" applyProtection="1">
      <alignment vertical="center"/>
      <protection locked="0"/>
    </xf>
    <xf numFmtId="0" fontId="15" fillId="10" borderId="50" xfId="0" applyFont="1" applyFill="1" applyBorder="1" applyProtection="1">
      <alignment vertical="center"/>
      <protection locked="0"/>
    </xf>
    <xf numFmtId="0" fontId="15" fillId="10" borderId="26" xfId="0" applyFont="1" applyFill="1" applyBorder="1" applyProtection="1">
      <alignment vertical="center"/>
      <protection locked="0"/>
    </xf>
    <xf numFmtId="0" fontId="15" fillId="10" borderId="15" xfId="0" applyFont="1" applyFill="1" applyBorder="1" applyProtection="1">
      <alignment vertical="center"/>
      <protection locked="0"/>
    </xf>
    <xf numFmtId="0" fontId="15" fillId="10" borderId="25" xfId="0" applyFont="1" applyFill="1" applyBorder="1" applyProtection="1">
      <alignment vertical="center"/>
      <protection locked="0"/>
    </xf>
    <xf numFmtId="0" fontId="15" fillId="0" borderId="50" xfId="0" applyFont="1" applyBorder="1" applyAlignment="1" applyProtection="1">
      <alignment horizontal="center" vertical="center"/>
      <protection locked="0"/>
    </xf>
    <xf numFmtId="0" fontId="15" fillId="10" borderId="6" xfId="0" applyFont="1" applyFill="1" applyBorder="1" applyAlignment="1" applyProtection="1">
      <alignment horizontal="center" vertical="center"/>
      <protection locked="0"/>
    </xf>
    <xf numFmtId="0" fontId="15" fillId="10" borderId="0" xfId="0" applyFont="1" applyFill="1" applyBorder="1" applyAlignment="1" applyProtection="1">
      <alignment horizontal="center" vertical="center"/>
      <protection locked="0"/>
    </xf>
    <xf numFmtId="0" fontId="15" fillId="0" borderId="44" xfId="0" applyFont="1" applyBorder="1" applyProtection="1">
      <alignment vertical="center"/>
      <protection locked="0"/>
    </xf>
    <xf numFmtId="0" fontId="15" fillId="10" borderId="98" xfId="0" applyFont="1" applyFill="1" applyBorder="1" applyAlignment="1" applyProtection="1">
      <alignment horizontal="left" vertical="center"/>
      <protection locked="0"/>
    </xf>
    <xf numFmtId="0" fontId="15" fillId="10" borderId="38" xfId="0" applyFont="1" applyFill="1" applyBorder="1" applyProtection="1">
      <alignment vertical="center"/>
      <protection locked="0"/>
    </xf>
    <xf numFmtId="0" fontId="15" fillId="10" borderId="12" xfId="0" applyFont="1" applyFill="1" applyBorder="1" applyProtection="1">
      <alignment vertical="center"/>
      <protection locked="0"/>
    </xf>
    <xf numFmtId="0" fontId="15" fillId="10" borderId="107" xfId="0" applyFont="1" applyFill="1" applyBorder="1" applyProtection="1">
      <alignment vertical="center"/>
      <protection locked="0"/>
    </xf>
    <xf numFmtId="0" fontId="15" fillId="10" borderId="98" xfId="0" applyFont="1" applyFill="1" applyBorder="1" applyProtection="1">
      <alignment vertical="center"/>
      <protection locked="0"/>
    </xf>
    <xf numFmtId="0" fontId="15" fillId="6" borderId="96" xfId="0" applyFont="1" applyFill="1" applyBorder="1" applyAlignment="1" applyProtection="1">
      <alignment horizontal="center" vertical="center"/>
      <protection locked="0"/>
    </xf>
    <xf numFmtId="0" fontId="15" fillId="6" borderId="18" xfId="0" applyFont="1" applyFill="1" applyBorder="1" applyProtection="1">
      <alignment vertical="center"/>
      <protection locked="0"/>
    </xf>
    <xf numFmtId="0" fontId="15" fillId="6" borderId="4" xfId="0" applyFont="1" applyFill="1" applyBorder="1" applyAlignment="1" applyProtection="1">
      <alignment horizontal="center" vertical="center"/>
      <protection locked="0"/>
    </xf>
    <xf numFmtId="0" fontId="15" fillId="6" borderId="44" xfId="0" applyFont="1" applyFill="1" applyBorder="1" applyAlignment="1" applyProtection="1">
      <alignment horizontal="center" vertical="center"/>
      <protection locked="0"/>
    </xf>
    <xf numFmtId="0" fontId="15" fillId="6" borderId="24" xfId="0" applyFont="1" applyFill="1" applyBorder="1" applyProtection="1">
      <alignment vertical="center"/>
      <protection locked="0"/>
    </xf>
    <xf numFmtId="0" fontId="15" fillId="6" borderId="15" xfId="0" applyFont="1" applyFill="1" applyBorder="1" applyAlignment="1" applyProtection="1">
      <alignment horizontal="center" vertical="center"/>
      <protection locked="0"/>
    </xf>
    <xf numFmtId="0" fontId="15" fillId="4" borderId="82" xfId="0" applyFont="1" applyFill="1" applyBorder="1" applyAlignment="1" applyProtection="1">
      <alignment horizontal="center" vertical="center"/>
      <protection locked="0"/>
    </xf>
    <xf numFmtId="0" fontId="15" fillId="4" borderId="15" xfId="0" applyFont="1" applyFill="1" applyBorder="1" applyAlignment="1" applyProtection="1">
      <alignment horizontal="left" vertical="center"/>
      <protection locked="0"/>
    </xf>
    <xf numFmtId="0" fontId="15" fillId="4" borderId="15" xfId="0" applyFont="1" applyFill="1" applyBorder="1" applyAlignment="1" applyProtection="1">
      <alignment horizontal="center" vertical="center"/>
      <protection locked="0"/>
    </xf>
    <xf numFmtId="0" fontId="29" fillId="0" borderId="0" xfId="0" applyFont="1" applyBorder="1" applyProtection="1">
      <alignment vertical="center"/>
      <protection locked="0"/>
    </xf>
    <xf numFmtId="0" fontId="0" fillId="0" borderId="0" xfId="0" applyBorder="1" applyProtection="1">
      <alignment vertical="center"/>
      <protection locked="0"/>
    </xf>
    <xf numFmtId="0" fontId="0" fillId="6" borderId="0" xfId="0" applyFill="1" applyBorder="1" applyProtection="1">
      <alignment vertical="center"/>
      <protection locked="0"/>
    </xf>
    <xf numFmtId="0" fontId="0" fillId="0" borderId="24" xfId="0" applyBorder="1" applyProtection="1">
      <alignment vertical="center"/>
    </xf>
    <xf numFmtId="0" fontId="0" fillId="0" borderId="0" xfId="0" applyAlignment="1" applyProtection="1">
      <alignment horizontal="center" vertical="center"/>
    </xf>
    <xf numFmtId="38" fontId="0" fillId="8" borderId="9" xfId="1" applyFont="1" applyFill="1" applyBorder="1" applyAlignment="1" applyProtection="1">
      <alignment horizontal="center" vertical="center"/>
    </xf>
    <xf numFmtId="0" fontId="9" fillId="0" borderId="0" xfId="0" applyFont="1" applyAlignment="1" applyProtection="1">
      <alignment horizontal="left" vertical="center"/>
    </xf>
    <xf numFmtId="0" fontId="20" fillId="9" borderId="6" xfId="0" applyFont="1" applyFill="1" applyBorder="1" applyAlignment="1" applyProtection="1">
      <alignment horizontal="center" vertical="center" textRotation="255" wrapText="1"/>
    </xf>
    <xf numFmtId="0" fontId="20" fillId="9" borderId="40" xfId="0" applyFont="1" applyFill="1" applyBorder="1" applyAlignment="1" applyProtection="1">
      <alignment horizontal="center" vertical="center" textRotation="255" wrapText="1"/>
    </xf>
    <xf numFmtId="0" fontId="0" fillId="18" borderId="18" xfId="0" applyFill="1" applyBorder="1" applyAlignment="1" applyProtection="1">
      <alignment horizontal="centerContinuous" vertical="center"/>
    </xf>
    <xf numFmtId="0" fontId="17" fillId="18" borderId="33" xfId="0" applyFont="1" applyFill="1" applyBorder="1" applyAlignment="1" applyProtection="1">
      <alignment horizontal="center" vertical="center" wrapText="1"/>
    </xf>
    <xf numFmtId="0" fontId="18" fillId="0" borderId="0" xfId="0" applyFont="1" applyBorder="1" applyAlignment="1" applyProtection="1">
      <alignment horizontal="center" vertical="center"/>
    </xf>
    <xf numFmtId="0" fontId="17" fillId="18" borderId="84" xfId="0" applyFont="1" applyFill="1" applyBorder="1" applyAlignment="1" applyProtection="1">
      <alignment horizontal="center" vertical="center" wrapText="1"/>
    </xf>
    <xf numFmtId="0" fontId="17" fillId="18" borderId="75" xfId="0" applyFont="1" applyFill="1" applyBorder="1" applyAlignment="1" applyProtection="1">
      <alignment horizontal="center" vertical="center" wrapText="1"/>
    </xf>
    <xf numFmtId="38" fontId="0" fillId="16" borderId="84" xfId="1" applyFont="1" applyFill="1" applyBorder="1" applyAlignment="1" applyProtection="1">
      <alignment horizontal="center" vertical="center"/>
    </xf>
    <xf numFmtId="38" fontId="0" fillId="16" borderId="75" xfId="1" applyFont="1" applyFill="1" applyBorder="1" applyAlignment="1" applyProtection="1">
      <alignment horizontal="center" vertical="center"/>
    </xf>
    <xf numFmtId="0" fontId="8" fillId="0" borderId="0" xfId="0" applyNumberFormat="1" applyFont="1" applyAlignment="1" applyProtection="1">
      <alignment horizontal="left" vertical="center"/>
    </xf>
    <xf numFmtId="0" fontId="16" fillId="2" borderId="35" xfId="0" applyNumberFormat="1" applyFont="1" applyFill="1" applyBorder="1" applyAlignment="1" applyProtection="1">
      <alignment horizontal="center" vertical="top"/>
    </xf>
    <xf numFmtId="0" fontId="10" fillId="8" borderId="59" xfId="0" applyNumberFormat="1" applyFont="1" applyFill="1" applyBorder="1" applyAlignment="1" applyProtection="1">
      <alignment horizontal="center" vertical="center"/>
    </xf>
    <xf numFmtId="0" fontId="10" fillId="4" borderId="57" xfId="1" applyNumberFormat="1" applyFont="1" applyFill="1" applyBorder="1" applyAlignment="1" applyProtection="1">
      <alignment horizontal="center" vertical="center"/>
      <protection locked="0"/>
    </xf>
    <xf numFmtId="0" fontId="10" fillId="4" borderId="60" xfId="0" applyNumberFormat="1" applyFont="1" applyFill="1" applyBorder="1" applyAlignment="1" applyProtection="1">
      <alignment horizontal="center" vertical="center"/>
      <protection locked="0"/>
    </xf>
    <xf numFmtId="0" fontId="10" fillId="4" borderId="60" xfId="1" applyNumberFormat="1" applyFont="1" applyFill="1" applyBorder="1" applyAlignment="1" applyProtection="1">
      <alignment horizontal="center" vertical="center"/>
      <protection locked="0"/>
    </xf>
    <xf numFmtId="0" fontId="10" fillId="4" borderId="56" xfId="1" applyNumberFormat="1" applyFont="1" applyFill="1" applyBorder="1" applyAlignment="1" applyProtection="1">
      <alignment horizontal="center" vertical="center"/>
      <protection locked="0"/>
    </xf>
    <xf numFmtId="0" fontId="10" fillId="4" borderId="61" xfId="1" applyNumberFormat="1" applyFont="1" applyFill="1" applyBorder="1" applyAlignment="1" applyProtection="1">
      <alignment horizontal="center" vertical="center"/>
      <protection locked="0"/>
    </xf>
    <xf numFmtId="38" fontId="0" fillId="0" borderId="0" xfId="1" applyFont="1" applyAlignment="1" applyProtection="1">
      <alignment horizontal="center" vertical="center"/>
    </xf>
    <xf numFmtId="38" fontId="18" fillId="0" borderId="0" xfId="1" applyFont="1" applyAlignment="1" applyProtection="1">
      <alignment horizontal="center" vertical="center"/>
    </xf>
    <xf numFmtId="38" fontId="0" fillId="18" borderId="4" xfId="1" applyFont="1" applyFill="1" applyBorder="1" applyAlignment="1" applyProtection="1">
      <alignment horizontal="centerContinuous" vertical="center"/>
    </xf>
    <xf numFmtId="38" fontId="17" fillId="18" borderId="35" xfId="1" applyFont="1" applyFill="1" applyBorder="1" applyAlignment="1" applyProtection="1">
      <alignment horizontal="center" vertical="center" wrapText="1"/>
    </xf>
    <xf numFmtId="38" fontId="0" fillId="8" borderId="65" xfId="1" applyFont="1" applyFill="1" applyBorder="1" applyAlignment="1" applyProtection="1">
      <alignment horizontal="center" vertical="center"/>
    </xf>
    <xf numFmtId="38" fontId="0" fillId="8" borderId="67" xfId="1" applyFont="1" applyFill="1" applyBorder="1" applyAlignment="1" applyProtection="1">
      <alignment horizontal="center" vertical="center"/>
    </xf>
    <xf numFmtId="38" fontId="0" fillId="8" borderId="69" xfId="1" applyFont="1" applyFill="1" applyBorder="1" applyAlignment="1" applyProtection="1">
      <alignment horizontal="center" vertical="center"/>
    </xf>
    <xf numFmtId="38" fontId="0" fillId="18" borderId="5" xfId="1" applyFont="1" applyFill="1" applyBorder="1" applyAlignment="1" applyProtection="1">
      <alignment horizontal="centerContinuous" vertical="center"/>
    </xf>
    <xf numFmtId="38" fontId="0" fillId="8" borderId="89" xfId="1" applyFont="1" applyFill="1" applyBorder="1" applyAlignment="1" applyProtection="1">
      <alignment horizontal="center" vertical="center"/>
    </xf>
    <xf numFmtId="38" fontId="0" fillId="8" borderId="122" xfId="1" applyFont="1" applyFill="1" applyBorder="1" applyAlignment="1" applyProtection="1">
      <alignment horizontal="center" vertical="center"/>
    </xf>
    <xf numFmtId="197" fontId="0" fillId="0" borderId="0" xfId="0" applyNumberFormat="1" applyFill="1" applyBorder="1" applyAlignment="1" applyProtection="1">
      <alignment horizontal="center" vertical="center"/>
    </xf>
    <xf numFmtId="179" fontId="0" fillId="8" borderId="51" xfId="0" applyNumberFormat="1" applyFill="1" applyBorder="1" applyAlignment="1" applyProtection="1">
      <alignment horizontal="center" vertical="center"/>
    </xf>
    <xf numFmtId="9" fontId="0" fillId="8" borderId="90" xfId="0" applyNumberFormat="1" applyFill="1" applyBorder="1" applyAlignment="1" applyProtection="1">
      <alignment horizontal="center" vertical="center"/>
    </xf>
    <xf numFmtId="9" fontId="0" fillId="8" borderId="91" xfId="0" applyNumberFormat="1" applyFill="1" applyBorder="1" applyAlignment="1" applyProtection="1">
      <alignment horizontal="center" vertical="center"/>
    </xf>
    <xf numFmtId="9" fontId="0" fillId="8" borderId="92" xfId="0" applyNumberFormat="1" applyFill="1" applyBorder="1" applyAlignment="1" applyProtection="1">
      <alignment horizontal="center" vertical="center"/>
    </xf>
    <xf numFmtId="38" fontId="0" fillId="4" borderId="58" xfId="1" applyFont="1" applyFill="1" applyBorder="1" applyAlignment="1" applyProtection="1">
      <alignment horizontal="center" vertical="center"/>
      <protection locked="0"/>
    </xf>
    <xf numFmtId="38" fontId="0" fillId="4" borderId="57" xfId="1" applyFont="1" applyFill="1" applyBorder="1" applyAlignment="1" applyProtection="1">
      <alignment horizontal="center" vertical="center"/>
      <protection locked="0"/>
    </xf>
    <xf numFmtId="38" fontId="0" fillId="4" borderId="56" xfId="1" applyFont="1" applyFill="1" applyBorder="1" applyAlignment="1" applyProtection="1">
      <alignment horizontal="center" vertical="center"/>
      <protection locked="0"/>
    </xf>
    <xf numFmtId="38" fontId="0" fillId="8" borderId="64" xfId="1" applyFont="1" applyFill="1" applyBorder="1" applyAlignment="1" applyProtection="1">
      <alignment horizontal="center" vertical="center"/>
      <protection locked="0"/>
    </xf>
    <xf numFmtId="38" fontId="0" fillId="4" borderId="88" xfId="1" applyFont="1" applyFill="1" applyBorder="1" applyAlignment="1" applyProtection="1">
      <alignment horizontal="center" vertical="center"/>
      <protection locked="0"/>
    </xf>
    <xf numFmtId="38" fontId="0" fillId="8" borderId="66" xfId="1" applyFont="1" applyFill="1" applyBorder="1" applyAlignment="1" applyProtection="1">
      <alignment horizontal="center" vertical="center"/>
      <protection locked="0"/>
    </xf>
    <xf numFmtId="38" fontId="0" fillId="4" borderId="89" xfId="1" applyFont="1" applyFill="1" applyBorder="1" applyAlignment="1" applyProtection="1">
      <alignment horizontal="center" vertical="center"/>
      <protection locked="0"/>
    </xf>
    <xf numFmtId="38" fontId="0" fillId="4" borderId="122" xfId="1" applyFont="1" applyFill="1" applyBorder="1" applyAlignment="1" applyProtection="1">
      <alignment horizontal="center" vertical="center"/>
      <protection locked="0"/>
    </xf>
    <xf numFmtId="0" fontId="32" fillId="0" borderId="0" xfId="0" applyFont="1" applyProtection="1">
      <alignment vertical="center"/>
    </xf>
    <xf numFmtId="0" fontId="32" fillId="11" borderId="83" xfId="0" applyFont="1" applyFill="1" applyBorder="1" applyAlignment="1" applyProtection="1">
      <alignment horizontal="center" vertical="center"/>
    </xf>
    <xf numFmtId="0" fontId="32" fillId="11" borderId="80" xfId="0" applyFont="1" applyFill="1" applyBorder="1" applyAlignment="1" applyProtection="1">
      <alignment horizontal="center" vertical="center"/>
    </xf>
    <xf numFmtId="0" fontId="32" fillId="11" borderId="38" xfId="0" applyFont="1" applyFill="1" applyBorder="1" applyAlignment="1" applyProtection="1">
      <alignment horizontal="center" vertical="center"/>
    </xf>
    <xf numFmtId="0" fontId="32" fillId="11" borderId="93" xfId="0" applyFont="1" applyFill="1" applyBorder="1" applyAlignment="1" applyProtection="1">
      <alignment horizontal="center" vertical="center"/>
    </xf>
    <xf numFmtId="0" fontId="32" fillId="11" borderId="14" xfId="0" applyFont="1" applyFill="1" applyBorder="1" applyAlignment="1" applyProtection="1">
      <alignment horizontal="center" vertical="center"/>
    </xf>
    <xf numFmtId="0" fontId="32" fillId="11" borderId="49" xfId="0" applyFont="1" applyFill="1" applyBorder="1" applyAlignment="1" applyProtection="1">
      <alignment horizontal="center" vertical="center"/>
    </xf>
    <xf numFmtId="0" fontId="32" fillId="11" borderId="74" xfId="0" applyFont="1" applyFill="1" applyBorder="1" applyAlignment="1" applyProtection="1">
      <alignment horizontal="center" vertical="center"/>
    </xf>
    <xf numFmtId="0" fontId="32" fillId="11" borderId="121" xfId="0" applyFont="1" applyFill="1" applyBorder="1" applyAlignment="1" applyProtection="1">
      <alignment horizontal="center" vertical="center"/>
    </xf>
    <xf numFmtId="0" fontId="32" fillId="11" borderId="48" xfId="0" applyFont="1" applyFill="1" applyBorder="1" applyAlignment="1" applyProtection="1">
      <alignment horizontal="center" vertical="center"/>
    </xf>
    <xf numFmtId="0" fontId="32" fillId="11" borderId="80" xfId="0" applyFont="1" applyFill="1" applyBorder="1" applyAlignment="1" applyProtection="1">
      <alignment horizontal="center" vertical="center" wrapText="1"/>
    </xf>
    <xf numFmtId="177" fontId="32" fillId="11" borderId="85" xfId="1" applyNumberFormat="1" applyFont="1" applyFill="1" applyBorder="1" applyAlignment="1" applyProtection="1">
      <alignment horizontal="center" vertical="center"/>
    </xf>
    <xf numFmtId="0" fontId="32" fillId="11" borderId="87" xfId="0" applyFont="1" applyFill="1" applyBorder="1" applyAlignment="1" applyProtection="1">
      <alignment horizontal="center" vertical="center"/>
    </xf>
    <xf numFmtId="0" fontId="32" fillId="11" borderId="81" xfId="0" applyFont="1" applyFill="1" applyBorder="1" applyAlignment="1" applyProtection="1">
      <alignment horizontal="center" vertical="center"/>
    </xf>
    <xf numFmtId="0" fontId="32" fillId="11" borderId="84" xfId="0" applyFont="1" applyFill="1" applyBorder="1" applyAlignment="1" applyProtection="1">
      <alignment horizontal="center" vertical="center"/>
    </xf>
    <xf numFmtId="0" fontId="32" fillId="11" borderId="75" xfId="0" applyFont="1" applyFill="1" applyBorder="1" applyAlignment="1" applyProtection="1">
      <alignment horizontal="center" vertical="center"/>
    </xf>
    <xf numFmtId="0" fontId="32" fillId="11" borderId="102" xfId="0" applyFont="1" applyFill="1" applyBorder="1" applyAlignment="1" applyProtection="1">
      <alignment horizontal="center" vertical="center"/>
    </xf>
    <xf numFmtId="0" fontId="32" fillId="0" borderId="0" xfId="0" applyFont="1" applyAlignment="1" applyProtection="1">
      <alignment horizontal="center" vertical="center"/>
    </xf>
    <xf numFmtId="0" fontId="32" fillId="5" borderId="0" xfId="0" applyFont="1" applyFill="1" applyProtection="1">
      <alignment vertical="center"/>
    </xf>
    <xf numFmtId="0" fontId="38" fillId="0" borderId="0" xfId="0" applyFont="1" applyProtection="1">
      <alignment vertical="center"/>
    </xf>
    <xf numFmtId="0" fontId="32" fillId="0" borderId="31" xfId="0" applyFont="1" applyBorder="1" applyProtection="1">
      <alignment vertical="center"/>
    </xf>
    <xf numFmtId="38" fontId="32" fillId="0" borderId="31" xfId="1" applyFont="1" applyBorder="1" applyAlignment="1" applyProtection="1">
      <alignment horizontal="right" vertical="center"/>
    </xf>
    <xf numFmtId="0" fontId="16" fillId="2" borderId="100" xfId="0" applyFont="1" applyFill="1" applyBorder="1" applyAlignment="1" applyProtection="1">
      <alignment horizontal="center" vertical="top"/>
    </xf>
    <xf numFmtId="9" fontId="0" fillId="4" borderId="91" xfId="0" applyNumberFormat="1" applyFill="1" applyBorder="1" applyAlignment="1" applyProtection="1">
      <alignment horizontal="center" vertical="center"/>
      <protection locked="0"/>
    </xf>
    <xf numFmtId="0" fontId="0" fillId="4" borderId="91" xfId="0" applyFill="1" applyBorder="1" applyAlignment="1" applyProtection="1">
      <alignment horizontal="center" vertical="center"/>
      <protection locked="0"/>
    </xf>
    <xf numFmtId="0" fontId="0" fillId="4" borderId="92" xfId="0" applyFill="1" applyBorder="1" applyAlignment="1" applyProtection="1">
      <alignment horizontal="center" vertical="center"/>
      <protection locked="0"/>
    </xf>
    <xf numFmtId="179" fontId="16" fillId="2" borderId="23" xfId="0" applyNumberFormat="1" applyFont="1" applyFill="1" applyBorder="1" applyAlignment="1" applyProtection="1">
      <alignment horizontal="center" vertical="top"/>
    </xf>
    <xf numFmtId="0" fontId="9" fillId="2" borderId="81" xfId="0" applyFont="1" applyFill="1" applyBorder="1" applyAlignment="1" applyProtection="1">
      <alignment vertical="center"/>
    </xf>
    <xf numFmtId="0" fontId="16" fillId="2" borderId="44" xfId="0" applyFont="1" applyFill="1" applyBorder="1" applyAlignment="1" applyProtection="1">
      <alignment horizontal="center" vertical="top"/>
    </xf>
    <xf numFmtId="0" fontId="9" fillId="11" borderId="130" xfId="0" applyFont="1" applyFill="1" applyBorder="1" applyAlignment="1" applyProtection="1">
      <alignment horizontal="center" vertical="center"/>
      <protection locked="0"/>
    </xf>
    <xf numFmtId="38" fontId="10" fillId="8" borderId="87" xfId="1" applyFont="1" applyFill="1" applyBorder="1" applyProtection="1">
      <alignment vertical="center"/>
      <protection locked="0"/>
    </xf>
    <xf numFmtId="38" fontId="10" fillId="8" borderId="121" xfId="1" applyFont="1" applyFill="1" applyBorder="1" applyProtection="1">
      <alignment vertical="center"/>
      <protection locked="0"/>
    </xf>
    <xf numFmtId="38" fontId="10" fillId="8" borderId="32" xfId="1" applyFont="1" applyFill="1" applyBorder="1" applyProtection="1">
      <alignment vertical="center"/>
      <protection locked="0"/>
    </xf>
    <xf numFmtId="38" fontId="10" fillId="8" borderId="35" xfId="1" applyFont="1" applyFill="1" applyBorder="1" applyProtection="1">
      <alignment vertical="center"/>
      <protection locked="0"/>
    </xf>
    <xf numFmtId="0" fontId="39" fillId="0" borderId="0" xfId="0" applyFont="1">
      <alignmen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8" xfId="0" applyBorder="1" applyAlignment="1">
      <alignment horizontal="left" vertical="center"/>
    </xf>
    <xf numFmtId="31" fontId="0" fillId="0" borderId="23" xfId="0" applyNumberFormat="1" applyBorder="1" applyAlignment="1">
      <alignment horizontal="left" vertical="center"/>
    </xf>
    <xf numFmtId="0" fontId="9" fillId="0" borderId="23" xfId="0" applyFont="1" applyBorder="1" applyAlignment="1">
      <alignment horizontal="center" vertical="center"/>
    </xf>
    <xf numFmtId="0" fontId="9" fillId="0" borderId="22" xfId="0" applyFont="1" applyBorder="1" applyAlignment="1">
      <alignment horizontal="center" vertical="center"/>
    </xf>
    <xf numFmtId="0" fontId="9" fillId="0" borderId="8" xfId="0" applyFont="1" applyBorder="1" applyAlignment="1">
      <alignment horizontal="center" vertical="center"/>
    </xf>
    <xf numFmtId="0" fontId="0" fillId="2" borderId="19" xfId="0" applyFill="1" applyBorder="1" applyAlignment="1" applyProtection="1">
      <alignment horizontal="center" vertical="center"/>
    </xf>
    <xf numFmtId="0" fontId="0" fillId="2" borderId="29" xfId="0" applyFill="1" applyBorder="1" applyAlignment="1" applyProtection="1">
      <alignment horizontal="center" vertical="center"/>
    </xf>
    <xf numFmtId="38" fontId="0" fillId="8" borderId="22" xfId="0" applyNumberFormat="1" applyFill="1" applyBorder="1" applyAlignment="1" applyProtection="1">
      <alignment horizontal="center" vertical="center"/>
    </xf>
    <xf numFmtId="0" fontId="0" fillId="8" borderId="32" xfId="0" applyFill="1" applyBorder="1" applyAlignment="1" applyProtection="1">
      <alignment horizontal="center" vertical="center"/>
    </xf>
    <xf numFmtId="38" fontId="0" fillId="8" borderId="25" xfId="0" applyNumberFormat="1" applyFill="1" applyBorder="1" applyAlignment="1" applyProtection="1">
      <alignment horizontal="center" vertical="center"/>
    </xf>
    <xf numFmtId="0" fontId="0" fillId="8" borderId="35" xfId="0" applyFill="1" applyBorder="1" applyAlignment="1" applyProtection="1">
      <alignment horizontal="center" vertical="center"/>
    </xf>
    <xf numFmtId="0" fontId="0" fillId="3" borderId="12" xfId="0" applyFill="1" applyBorder="1" applyAlignment="1" applyProtection="1">
      <alignment horizontal="center" vertical="center"/>
      <protection locked="0"/>
    </xf>
    <xf numFmtId="0" fontId="0" fillId="0" borderId="24" xfId="0" applyBorder="1" applyAlignment="1" applyProtection="1">
      <alignment horizontal="center" vertical="center"/>
    </xf>
    <xf numFmtId="0" fontId="0" fillId="0" borderId="15" xfId="0" applyBorder="1" applyAlignment="1" applyProtection="1">
      <alignment horizontal="center" vertical="center"/>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38" fontId="0" fillId="8" borderId="26" xfId="1" applyFont="1" applyFill="1" applyBorder="1" applyAlignment="1" applyProtection="1">
      <alignment horizontal="center" vertical="center"/>
    </xf>
    <xf numFmtId="38" fontId="0" fillId="8" borderId="16" xfId="1" applyFont="1" applyFill="1" applyBorder="1" applyAlignment="1" applyProtection="1">
      <alignment horizontal="center" vertical="center"/>
    </xf>
    <xf numFmtId="0" fontId="0" fillId="0" borderId="0" xfId="0" applyAlignment="1" applyProtection="1">
      <alignment horizontal="center" vertical="center"/>
    </xf>
    <xf numFmtId="38" fontId="0" fillId="0" borderId="0" xfId="0" applyNumberFormat="1" applyAlignment="1" applyProtection="1">
      <alignment horizontal="center" vertical="center"/>
    </xf>
    <xf numFmtId="0" fontId="0" fillId="2" borderId="18" xfId="0" applyFill="1" applyBorder="1" applyAlignment="1" applyProtection="1">
      <alignment horizontal="center" vertical="center" wrapText="1"/>
    </xf>
    <xf numFmtId="0" fontId="0" fillId="2" borderId="4" xfId="0" applyFill="1" applyBorder="1" applyAlignment="1" applyProtection="1">
      <alignment horizontal="center" vertical="center" wrapText="1"/>
    </xf>
    <xf numFmtId="0" fontId="0" fillId="2" borderId="19" xfId="0" applyFill="1" applyBorder="1" applyAlignment="1" applyProtection="1">
      <alignment horizontal="center" vertical="center" wrapText="1"/>
    </xf>
    <xf numFmtId="0" fontId="0" fillId="0" borderId="23" xfId="0" applyBorder="1" applyAlignment="1" applyProtection="1">
      <alignment horizontal="center" vertical="center"/>
    </xf>
    <xf numFmtId="0" fontId="0" fillId="0" borderId="22" xfId="0" applyBorder="1" applyAlignment="1" applyProtection="1">
      <alignment horizontal="center" vertical="center"/>
    </xf>
    <xf numFmtId="38" fontId="0" fillId="8" borderId="23" xfId="1" applyFont="1" applyFill="1" applyBorder="1" applyAlignment="1" applyProtection="1">
      <alignment horizontal="center" vertical="center"/>
    </xf>
    <xf numFmtId="38" fontId="0" fillId="8" borderId="9" xfId="1" applyFont="1" applyFill="1" applyBorder="1" applyAlignment="1" applyProtection="1">
      <alignment horizontal="center" vertical="center"/>
    </xf>
    <xf numFmtId="38" fontId="10" fillId="8" borderId="21" xfId="0" applyNumberFormat="1" applyFont="1" applyFill="1" applyBorder="1" applyAlignment="1" applyProtection="1">
      <alignment horizontal="center" vertical="center"/>
    </xf>
    <xf numFmtId="0" fontId="10" fillId="8" borderId="8" xfId="0" applyFont="1" applyFill="1" applyBorder="1" applyAlignment="1" applyProtection="1">
      <alignment horizontal="center" vertical="center"/>
    </xf>
    <xf numFmtId="0" fontId="10" fillId="8" borderId="22" xfId="0" applyFont="1" applyFill="1" applyBorder="1" applyAlignment="1" applyProtection="1">
      <alignment horizontal="center" vertical="center"/>
    </xf>
    <xf numFmtId="38" fontId="0" fillId="8" borderId="8" xfId="1" applyFont="1" applyFill="1" applyBorder="1" applyAlignment="1" applyProtection="1">
      <alignment horizontal="center" vertical="center"/>
    </xf>
    <xf numFmtId="38" fontId="0" fillId="8" borderId="31" xfId="0" applyNumberFormat="1" applyFill="1" applyBorder="1" applyAlignment="1" applyProtection="1">
      <alignment horizontal="center" vertical="center"/>
    </xf>
    <xf numFmtId="0" fontId="0" fillId="8" borderId="24" xfId="0" applyFill="1" applyBorder="1" applyAlignment="1" applyProtection="1">
      <alignment horizontal="center" vertical="center"/>
    </xf>
    <xf numFmtId="0" fontId="0" fillId="8" borderId="15" xfId="0" applyFill="1" applyBorder="1" applyAlignment="1" applyProtection="1">
      <alignment horizontal="center" vertical="center"/>
    </xf>
    <xf numFmtId="0" fontId="0" fillId="8" borderId="25" xfId="0" applyFill="1" applyBorder="1" applyAlignment="1" applyProtection="1">
      <alignment horizontal="center" vertical="center"/>
    </xf>
    <xf numFmtId="0" fontId="0" fillId="8" borderId="34" xfId="0" applyFill="1" applyBorder="1" applyAlignment="1" applyProtection="1">
      <alignment horizontal="center" vertical="center"/>
    </xf>
    <xf numFmtId="38" fontId="0" fillId="8" borderId="34" xfId="0" applyNumberFormat="1" applyFill="1" applyBorder="1" applyAlignment="1" applyProtection="1">
      <alignment horizontal="center" vertical="center"/>
    </xf>
    <xf numFmtId="0" fontId="0" fillId="2" borderId="18"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28" xfId="0" applyFill="1" applyBorder="1" applyAlignment="1" applyProtection="1">
      <alignment horizontal="center" vertical="center" wrapText="1"/>
    </xf>
    <xf numFmtId="0" fontId="0" fillId="2" borderId="28" xfId="0" applyFill="1" applyBorder="1" applyAlignment="1" applyProtection="1">
      <alignment horizontal="center" vertical="center"/>
    </xf>
    <xf numFmtId="0" fontId="0" fillId="0" borderId="30" xfId="0" applyBorder="1" applyAlignment="1" applyProtection="1">
      <alignment horizontal="center" vertical="center"/>
    </xf>
    <xf numFmtId="0" fontId="0" fillId="0" borderId="129" xfId="0" applyBorder="1" applyAlignment="1" applyProtection="1">
      <alignment horizontal="center" vertical="center"/>
    </xf>
    <xf numFmtId="0" fontId="0" fillId="4" borderId="12" xfId="0" applyFill="1" applyBorder="1" applyAlignment="1" applyProtection="1">
      <alignment horizontal="center" vertical="center"/>
      <protection locked="0"/>
    </xf>
    <xf numFmtId="0" fontId="0" fillId="4" borderId="13" xfId="0" applyFill="1" applyBorder="1" applyAlignment="1" applyProtection="1">
      <alignment horizontal="center" vertical="center"/>
      <protection locked="0"/>
    </xf>
    <xf numFmtId="0" fontId="7" fillId="4" borderId="8" xfId="2" applyFill="1" applyBorder="1" applyAlignment="1" applyProtection="1">
      <alignment horizontal="center" vertical="center"/>
      <protection locked="0"/>
    </xf>
    <xf numFmtId="0" fontId="7" fillId="4" borderId="9" xfId="2" applyFill="1" applyBorder="1" applyAlignment="1" applyProtection="1">
      <alignment horizontal="center" vertical="center"/>
      <protection locked="0"/>
    </xf>
    <xf numFmtId="49" fontId="0" fillId="4" borderId="15" xfId="0" applyNumberFormat="1" applyFill="1" applyBorder="1" applyAlignment="1" applyProtection="1">
      <alignment horizontal="center" vertical="center"/>
      <protection locked="0"/>
    </xf>
    <xf numFmtId="49" fontId="0" fillId="4" borderId="16" xfId="0" applyNumberFormat="1" applyFill="1" applyBorder="1" applyAlignment="1" applyProtection="1">
      <alignment horizontal="center" vertical="center"/>
      <protection locked="0"/>
    </xf>
    <xf numFmtId="0" fontId="0" fillId="2" borderId="20"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4" borderId="8" xfId="0"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9" fillId="3" borderId="0" xfId="0" applyFont="1" applyFill="1" applyAlignment="1" applyProtection="1">
      <alignment horizontal="right" vertical="center"/>
      <protection locked="0"/>
    </xf>
    <xf numFmtId="0" fontId="9" fillId="0" borderId="0" xfId="0" applyFont="1" applyAlignment="1" applyProtection="1">
      <alignment horizontal="left" vertical="center"/>
    </xf>
    <xf numFmtId="197" fontId="0" fillId="4" borderId="8" xfId="0" applyNumberForma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36" xfId="0" applyFill="1" applyBorder="1" applyAlignment="1" applyProtection="1">
      <alignment horizontal="left" vertical="center"/>
      <protection locked="0"/>
    </xf>
    <xf numFmtId="0" fontId="0" fillId="4" borderId="14" xfId="0" applyFill="1" applyBorder="1" applyAlignment="1" applyProtection="1">
      <alignment horizontal="left" vertical="center"/>
      <protection locked="0"/>
    </xf>
    <xf numFmtId="0" fontId="0" fillId="4" borderId="37" xfId="0"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7" xfId="0" applyFill="1" applyBorder="1" applyAlignment="1" applyProtection="1">
      <alignment horizontal="left" vertical="center"/>
      <protection locked="0"/>
    </xf>
    <xf numFmtId="0" fontId="0" fillId="4" borderId="17" xfId="0" applyFill="1" applyBorder="1" applyAlignment="1" applyProtection="1">
      <alignment horizontal="left" vertical="center"/>
      <protection locked="0"/>
    </xf>
    <xf numFmtId="0" fontId="0" fillId="4" borderId="10" xfId="0" applyFill="1" applyBorder="1" applyAlignment="1" applyProtection="1">
      <alignment horizontal="left" vertical="center"/>
      <protection locked="0"/>
    </xf>
    <xf numFmtId="0" fontId="0" fillId="4" borderId="11" xfId="0" applyFill="1" applyBorder="1" applyAlignment="1" applyProtection="1">
      <alignment horizontal="left" vertical="center"/>
      <protection locked="0"/>
    </xf>
    <xf numFmtId="0" fontId="0" fillId="4" borderId="36" xfId="0" applyFill="1" applyBorder="1" applyAlignment="1" applyProtection="1">
      <alignment horizontal="left" vertical="center"/>
    </xf>
    <xf numFmtId="0" fontId="0" fillId="4" borderId="14" xfId="0" applyFill="1" applyBorder="1" applyAlignment="1" applyProtection="1">
      <alignment horizontal="left" vertical="center"/>
    </xf>
    <xf numFmtId="0" fontId="0" fillId="4" borderId="37" xfId="0" applyFill="1" applyBorder="1" applyAlignment="1" applyProtection="1">
      <alignment horizontal="left" vertical="center"/>
    </xf>
    <xf numFmtId="0" fontId="0" fillId="4" borderId="6" xfId="0" applyFill="1" applyBorder="1" applyAlignment="1" applyProtection="1">
      <alignment horizontal="left" vertical="center"/>
    </xf>
    <xf numFmtId="0" fontId="0" fillId="4" borderId="0" xfId="0" applyFill="1" applyAlignment="1" applyProtection="1">
      <alignment horizontal="left" vertical="center"/>
    </xf>
    <xf numFmtId="0" fontId="0" fillId="4" borderId="7" xfId="0" applyFill="1" applyBorder="1" applyAlignment="1" applyProtection="1">
      <alignment horizontal="left" vertical="center"/>
    </xf>
    <xf numFmtId="0" fontId="0" fillId="4" borderId="17" xfId="0" applyFill="1" applyBorder="1" applyAlignment="1" applyProtection="1">
      <alignment horizontal="left" vertical="center"/>
    </xf>
    <xf numFmtId="0" fontId="0" fillId="4" borderId="10" xfId="0" applyFill="1" applyBorder="1" applyAlignment="1" applyProtection="1">
      <alignment horizontal="left" vertical="center"/>
    </xf>
    <xf numFmtId="0" fontId="0" fillId="4" borderId="11" xfId="0" applyFill="1" applyBorder="1" applyAlignment="1" applyProtection="1">
      <alignment horizontal="left" vertical="center"/>
    </xf>
    <xf numFmtId="0" fontId="10" fillId="2" borderId="45" xfId="0" applyFont="1" applyFill="1" applyBorder="1" applyAlignment="1" applyProtection="1">
      <alignment horizontal="left" vertical="center"/>
    </xf>
    <xf numFmtId="0" fontId="10" fillId="2" borderId="42" xfId="0" applyFont="1" applyFill="1" applyBorder="1" applyAlignment="1" applyProtection="1">
      <alignment horizontal="left" vertical="center"/>
    </xf>
    <xf numFmtId="0" fontId="0" fillId="8" borderId="45" xfId="0" applyFill="1" applyBorder="1" applyAlignment="1" applyProtection="1">
      <alignment horizontal="center" vertical="center"/>
    </xf>
    <xf numFmtId="197" fontId="0" fillId="8" borderId="42" xfId="0" applyNumberFormat="1" applyFill="1" applyBorder="1" applyAlignment="1" applyProtection="1">
      <alignment horizontal="center" vertical="center"/>
    </xf>
    <xf numFmtId="0" fontId="37" fillId="4" borderId="36" xfId="0" applyFont="1" applyFill="1" applyBorder="1" applyAlignment="1" applyProtection="1">
      <alignment horizontal="center" vertical="center"/>
      <protection locked="0"/>
    </xf>
    <xf numFmtId="0" fontId="37" fillId="4" borderId="14" xfId="0" applyFont="1" applyFill="1" applyBorder="1" applyAlignment="1" applyProtection="1">
      <alignment horizontal="center" vertical="center"/>
      <protection locked="0"/>
    </xf>
    <xf numFmtId="0" fontId="37" fillId="4" borderId="37" xfId="0" applyFont="1" applyFill="1" applyBorder="1" applyAlignment="1" applyProtection="1">
      <alignment horizontal="center" vertical="center"/>
      <protection locked="0"/>
    </xf>
    <xf numFmtId="0" fontId="37" fillId="4" borderId="6"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protection locked="0"/>
    </xf>
    <xf numFmtId="0" fontId="37" fillId="4" borderId="7" xfId="0" applyFont="1" applyFill="1" applyBorder="1" applyAlignment="1" applyProtection="1">
      <alignment horizontal="center" vertical="center"/>
      <protection locked="0"/>
    </xf>
    <xf numFmtId="0" fontId="37" fillId="4" borderId="17" xfId="0" applyFont="1" applyFill="1" applyBorder="1" applyAlignment="1" applyProtection="1">
      <alignment horizontal="center" vertical="center"/>
      <protection locked="0"/>
    </xf>
    <xf numFmtId="0" fontId="37" fillId="4" borderId="10" xfId="0" applyFont="1" applyFill="1" applyBorder="1" applyAlignment="1" applyProtection="1">
      <alignment horizontal="center" vertical="center"/>
      <protection locked="0"/>
    </xf>
    <xf numFmtId="0" fontId="37" fillId="4" borderId="11" xfId="0" applyFont="1" applyFill="1" applyBorder="1" applyAlignment="1" applyProtection="1">
      <alignment horizontal="center" vertical="center"/>
      <protection locked="0"/>
    </xf>
    <xf numFmtId="0" fontId="9" fillId="2" borderId="18" xfId="0" applyNumberFormat="1" applyFont="1" applyFill="1" applyBorder="1" applyAlignment="1" applyProtection="1">
      <alignment horizontal="center" vertical="center"/>
    </xf>
    <xf numFmtId="0" fontId="9" fillId="2" borderId="5" xfId="0" applyNumberFormat="1"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10" fillId="2" borderId="27" xfId="0" applyNumberFormat="1" applyFont="1" applyFill="1" applyBorder="1" applyAlignment="1" applyProtection="1">
      <alignment horizontal="center" vertical="center"/>
    </xf>
    <xf numFmtId="0" fontId="10" fillId="2" borderId="29" xfId="0" applyNumberFormat="1" applyFont="1" applyFill="1" applyBorder="1" applyAlignment="1" applyProtection="1">
      <alignment horizontal="center" vertical="center"/>
    </xf>
    <xf numFmtId="0" fontId="10" fillId="2" borderId="33" xfId="0" applyNumberFormat="1" applyFont="1" applyFill="1" applyBorder="1" applyAlignment="1" applyProtection="1">
      <alignment horizontal="center" vertical="center"/>
    </xf>
    <xf numFmtId="0" fontId="10" fillId="2" borderId="35" xfId="0" applyNumberFormat="1" applyFont="1" applyFill="1" applyBorder="1" applyAlignment="1" applyProtection="1">
      <alignment horizontal="center" vertical="center"/>
    </xf>
    <xf numFmtId="0" fontId="10" fillId="2" borderId="27" xfId="0" applyFont="1" applyFill="1" applyBorder="1" applyAlignment="1" applyProtection="1">
      <alignment horizontal="center" vertical="center"/>
    </xf>
    <xf numFmtId="0" fontId="10" fillId="2" borderId="29" xfId="0" applyFont="1" applyFill="1" applyBorder="1" applyAlignment="1" applyProtection="1">
      <alignment horizontal="center" vertical="center"/>
    </xf>
    <xf numFmtId="0" fontId="10" fillId="2" borderId="33" xfId="0" applyFont="1" applyFill="1" applyBorder="1" applyAlignment="1" applyProtection="1">
      <alignment horizontal="center" vertical="center"/>
    </xf>
    <xf numFmtId="0" fontId="10" fillId="2" borderId="35" xfId="0" applyFont="1" applyFill="1" applyBorder="1" applyAlignment="1" applyProtection="1">
      <alignment horizontal="center" vertical="center"/>
    </xf>
    <xf numFmtId="0" fontId="9" fillId="2" borderId="27" xfId="0" applyFont="1" applyFill="1" applyBorder="1" applyAlignment="1" applyProtection="1">
      <alignment horizontal="center" vertical="center"/>
    </xf>
    <xf numFmtId="0" fontId="9" fillId="2" borderId="20" xfId="0" applyFont="1" applyFill="1" applyBorder="1" applyAlignment="1" applyProtection="1">
      <alignment horizontal="center" vertical="center"/>
    </xf>
    <xf numFmtId="0" fontId="17" fillId="2" borderId="78" xfId="0" applyFont="1" applyFill="1" applyBorder="1" applyAlignment="1" applyProtection="1">
      <alignment horizontal="center" vertical="center" wrapText="1"/>
    </xf>
    <xf numFmtId="0" fontId="17" fillId="2" borderId="82" xfId="0" applyFont="1" applyFill="1" applyBorder="1" applyAlignment="1" applyProtection="1">
      <alignment horizontal="center" vertical="center" wrapText="1"/>
    </xf>
    <xf numFmtId="0" fontId="17" fillId="2" borderId="113"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81" xfId="0" applyFont="1" applyFill="1" applyBorder="1" applyAlignment="1" applyProtection="1">
      <alignment horizontal="center" vertical="center" wrapText="1"/>
    </xf>
    <xf numFmtId="0" fontId="17" fillId="2" borderId="44"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xf>
    <xf numFmtId="0" fontId="0" fillId="4" borderId="1" xfId="0" applyFill="1" applyBorder="1" applyAlignment="1" applyProtection="1">
      <alignment horizontal="center" vertical="center"/>
      <protection locked="0"/>
    </xf>
    <xf numFmtId="0" fontId="0" fillId="4" borderId="3" xfId="0" applyFill="1" applyBorder="1" applyAlignment="1" applyProtection="1">
      <alignment horizontal="center" vertical="center"/>
      <protection locked="0"/>
    </xf>
    <xf numFmtId="0" fontId="0" fillId="4" borderId="2"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0"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9" borderId="31" xfId="0" applyFill="1" applyBorder="1" applyAlignment="1" applyProtection="1">
      <alignment horizontal="center" vertical="center"/>
    </xf>
    <xf numFmtId="0" fontId="0" fillId="9" borderId="31" xfId="0" applyFill="1" applyBorder="1" applyAlignment="1" applyProtection="1">
      <alignment horizontal="center" vertical="center" wrapText="1"/>
    </xf>
    <xf numFmtId="0" fontId="0" fillId="2" borderId="81" xfId="0" applyFill="1" applyBorder="1" applyAlignment="1" applyProtection="1">
      <alignment horizontal="center" vertical="center"/>
    </xf>
    <xf numFmtId="0" fontId="0" fillId="2" borderId="44" xfId="0" applyFill="1" applyBorder="1" applyAlignment="1" applyProtection="1">
      <alignment horizontal="center" vertical="center"/>
    </xf>
    <xf numFmtId="0" fontId="0" fillId="2" borderId="27" xfId="0" applyFill="1" applyBorder="1" applyAlignment="1" applyProtection="1">
      <alignment horizontal="center" vertical="center"/>
    </xf>
    <xf numFmtId="0" fontId="0" fillId="2" borderId="33" xfId="0" applyFill="1" applyBorder="1" applyAlignment="1" applyProtection="1">
      <alignment horizontal="center" vertical="center"/>
    </xf>
    <xf numFmtId="0" fontId="0" fillId="2" borderId="34" xfId="0" applyFill="1" applyBorder="1" applyAlignment="1" applyProtection="1">
      <alignment horizontal="center" vertical="center"/>
    </xf>
    <xf numFmtId="0" fontId="0" fillId="9" borderId="81" xfId="0" applyFill="1" applyBorder="1" applyAlignment="1" applyProtection="1">
      <alignment horizontal="center" vertical="center"/>
    </xf>
    <xf numFmtId="0" fontId="0" fillId="9" borderId="96" xfId="0" applyFill="1" applyBorder="1" applyAlignment="1" applyProtection="1">
      <alignment horizontal="center" vertical="center"/>
    </xf>
    <xf numFmtId="0" fontId="0" fillId="9" borderId="44" xfId="0" applyFill="1" applyBorder="1" applyAlignment="1" applyProtection="1">
      <alignment horizontal="center" vertical="center"/>
    </xf>
    <xf numFmtId="0" fontId="10" fillId="9" borderId="1" xfId="0" applyFont="1" applyFill="1" applyBorder="1" applyAlignment="1" applyProtection="1">
      <alignment horizontal="center" vertical="center" textRotation="255" wrapText="1"/>
    </xf>
    <xf numFmtId="0" fontId="10" fillId="9" borderId="79" xfId="0" applyFont="1" applyFill="1" applyBorder="1" applyAlignment="1" applyProtection="1">
      <alignment horizontal="center" vertical="center" textRotation="255" wrapText="1"/>
    </xf>
    <xf numFmtId="0" fontId="10" fillId="9" borderId="6" xfId="0" applyFont="1" applyFill="1" applyBorder="1" applyAlignment="1" applyProtection="1">
      <alignment horizontal="center" vertical="center" textRotation="255" wrapText="1"/>
    </xf>
    <xf numFmtId="0" fontId="10" fillId="9" borderId="40" xfId="0" applyFont="1" applyFill="1" applyBorder="1" applyAlignment="1" applyProtection="1">
      <alignment horizontal="center" vertical="center" textRotation="255" wrapText="1"/>
    </xf>
    <xf numFmtId="0" fontId="10" fillId="9" borderId="106" xfId="0" applyFont="1" applyFill="1" applyBorder="1" applyAlignment="1" applyProtection="1">
      <alignment horizontal="center" vertical="center" textRotation="255" wrapText="1"/>
    </xf>
    <xf numFmtId="0" fontId="10" fillId="9" borderId="107" xfId="0" applyFont="1" applyFill="1" applyBorder="1" applyAlignment="1" applyProtection="1">
      <alignment horizontal="center" vertical="center" textRotation="255" wrapText="1"/>
    </xf>
    <xf numFmtId="0" fontId="0" fillId="9" borderId="28" xfId="0" applyFill="1" applyBorder="1" applyAlignment="1" applyProtection="1">
      <alignment horizontal="center" vertical="center"/>
    </xf>
    <xf numFmtId="0" fontId="32" fillId="9" borderId="31" xfId="0" applyFont="1" applyFill="1" applyBorder="1" applyAlignment="1" applyProtection="1">
      <alignment horizontal="center" vertical="center"/>
    </xf>
    <xf numFmtId="0" fontId="20" fillId="9" borderId="31" xfId="0" applyFont="1" applyFill="1" applyBorder="1" applyAlignment="1" applyProtection="1">
      <alignment horizontal="center" vertical="center"/>
    </xf>
    <xf numFmtId="0" fontId="10" fillId="9" borderId="31" xfId="0" applyFont="1" applyFill="1" applyBorder="1" applyAlignment="1" applyProtection="1">
      <alignment horizontal="center" vertical="center"/>
    </xf>
    <xf numFmtId="0" fontId="2" fillId="9" borderId="31" xfId="0" applyFont="1" applyFill="1" applyBorder="1" applyAlignment="1" applyProtection="1">
      <alignment horizontal="center" vertical="center"/>
    </xf>
    <xf numFmtId="0" fontId="0" fillId="9" borderId="105" xfId="0" applyFill="1" applyBorder="1" applyAlignment="1" applyProtection="1">
      <alignment horizontal="center" vertical="center"/>
    </xf>
    <xf numFmtId="0" fontId="0" fillId="9" borderId="14" xfId="0" applyFill="1" applyBorder="1" applyAlignment="1" applyProtection="1">
      <alignment horizontal="center" vertical="center"/>
    </xf>
    <xf numFmtId="0" fontId="0" fillId="9" borderId="48" xfId="0" applyFill="1" applyBorder="1" applyAlignment="1" applyProtection="1">
      <alignment horizontal="center" vertical="center"/>
    </xf>
    <xf numFmtId="0" fontId="0" fillId="9" borderId="108"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9" borderId="107" xfId="0" applyFill="1" applyBorder="1" applyAlignment="1" applyProtection="1">
      <alignment horizontal="center" vertical="center"/>
    </xf>
    <xf numFmtId="0" fontId="20" fillId="9" borderId="108" xfId="0" applyFont="1" applyFill="1" applyBorder="1" applyAlignment="1" applyProtection="1">
      <alignment horizontal="center" vertical="center"/>
    </xf>
    <xf numFmtId="0" fontId="20" fillId="9" borderId="12" xfId="0" applyFont="1" applyFill="1" applyBorder="1" applyAlignment="1" applyProtection="1">
      <alignment horizontal="center" vertical="center"/>
    </xf>
    <xf numFmtId="0" fontId="20" fillId="9" borderId="6" xfId="0" applyFont="1" applyFill="1" applyBorder="1" applyAlignment="1" applyProtection="1">
      <alignment horizontal="center" vertical="center" textRotation="255" wrapText="1"/>
    </xf>
    <xf numFmtId="0" fontId="20" fillId="9" borderId="40" xfId="0" applyFont="1" applyFill="1" applyBorder="1" applyAlignment="1" applyProtection="1">
      <alignment horizontal="center" vertical="center" textRotation="255" wrapText="1"/>
    </xf>
    <xf numFmtId="0" fontId="20" fillId="9" borderId="106" xfId="0" applyFont="1" applyFill="1" applyBorder="1" applyAlignment="1" applyProtection="1">
      <alignment horizontal="center" vertical="center" textRotation="255" wrapText="1"/>
    </xf>
    <xf numFmtId="0" fontId="20" fillId="9" borderId="107" xfId="0" applyFont="1" applyFill="1" applyBorder="1" applyAlignment="1" applyProtection="1">
      <alignment horizontal="center" vertical="center" textRotation="255" wrapText="1"/>
    </xf>
    <xf numFmtId="0" fontId="2" fillId="9" borderId="98" xfId="0" applyFont="1" applyFill="1" applyBorder="1" applyAlignment="1" applyProtection="1">
      <alignment horizontal="center" vertical="center"/>
    </xf>
    <xf numFmtId="0" fontId="20" fillId="9" borderId="98" xfId="0" applyFont="1" applyFill="1" applyBorder="1" applyAlignment="1" applyProtection="1">
      <alignment horizontal="center" vertical="center"/>
    </xf>
    <xf numFmtId="0" fontId="19" fillId="9" borderId="6" xfId="0" applyFont="1" applyFill="1" applyBorder="1" applyAlignment="1" applyProtection="1">
      <alignment horizontal="center" vertical="center" textRotation="255" wrapText="1"/>
    </xf>
    <xf numFmtId="0" fontId="19" fillId="9" borderId="40" xfId="0" applyFont="1" applyFill="1" applyBorder="1" applyAlignment="1" applyProtection="1">
      <alignment horizontal="center" vertical="center" textRotation="255" wrapText="1"/>
    </xf>
    <xf numFmtId="0" fontId="19" fillId="9" borderId="106" xfId="0" applyFont="1" applyFill="1" applyBorder="1" applyAlignment="1" applyProtection="1">
      <alignment horizontal="center" vertical="center" textRotation="255" wrapText="1"/>
    </xf>
    <xf numFmtId="0" fontId="19" fillId="9" borderId="107" xfId="0" applyFont="1" applyFill="1" applyBorder="1" applyAlignment="1" applyProtection="1">
      <alignment horizontal="center" vertical="center" textRotation="255" wrapText="1"/>
    </xf>
    <xf numFmtId="0" fontId="2" fillId="9" borderId="23" xfId="0" applyFont="1" applyFill="1" applyBorder="1" applyAlignment="1" applyProtection="1">
      <alignment horizontal="center" vertical="center"/>
    </xf>
    <xf numFmtId="0" fontId="2" fillId="9" borderId="8" xfId="0" applyFont="1" applyFill="1" applyBorder="1" applyAlignment="1" applyProtection="1">
      <alignment horizontal="center" vertical="center"/>
    </xf>
    <xf numFmtId="0" fontId="20" fillId="9" borderId="23" xfId="0" applyFont="1" applyFill="1" applyBorder="1" applyAlignment="1" applyProtection="1">
      <alignment horizontal="center" vertical="center"/>
    </xf>
    <xf numFmtId="0" fontId="20" fillId="9" borderId="8" xfId="0" applyFont="1" applyFill="1" applyBorder="1" applyAlignment="1" applyProtection="1">
      <alignment horizontal="center" vertical="center"/>
    </xf>
    <xf numFmtId="0" fontId="30" fillId="10" borderId="113" xfId="0" applyFont="1" applyFill="1" applyBorder="1" applyAlignment="1" applyProtection="1">
      <alignment horizontal="center" vertical="center" textRotation="255" wrapText="1"/>
    </xf>
    <xf numFmtId="0" fontId="30" fillId="10" borderId="79" xfId="0" applyFont="1" applyFill="1" applyBorder="1" applyAlignment="1" applyProtection="1">
      <alignment horizontal="center" vertical="center" textRotation="255" wrapText="1"/>
    </xf>
    <xf numFmtId="0" fontId="20" fillId="10" borderId="113" xfId="0" applyFont="1" applyFill="1" applyBorder="1" applyAlignment="1" applyProtection="1">
      <alignment horizontal="left" vertical="center"/>
    </xf>
    <xf numFmtId="0" fontId="20" fillId="10" borderId="4" xfId="0" applyFont="1" applyFill="1" applyBorder="1" applyAlignment="1" applyProtection="1">
      <alignment horizontal="left" vertical="center"/>
    </xf>
    <xf numFmtId="0" fontId="0" fillId="9" borderId="47" xfId="0" applyFill="1" applyBorder="1" applyAlignment="1" applyProtection="1">
      <alignment horizontal="center" vertical="center"/>
    </xf>
    <xf numFmtId="0" fontId="0" fillId="9" borderId="86" xfId="0" applyFill="1" applyBorder="1" applyAlignment="1" applyProtection="1">
      <alignment horizontal="center" vertical="center"/>
    </xf>
    <xf numFmtId="0" fontId="0" fillId="9" borderId="31" xfId="0" applyFill="1" applyBorder="1" applyAlignment="1" applyProtection="1">
      <alignment horizontal="center" vertical="center" textRotation="255" wrapText="1"/>
    </xf>
    <xf numFmtId="0" fontId="17" fillId="2" borderId="47" xfId="0" applyFont="1" applyFill="1" applyBorder="1" applyAlignment="1" applyProtection="1">
      <alignment horizontal="center" vertical="top"/>
    </xf>
    <xf numFmtId="0" fontId="17" fillId="2" borderId="46" xfId="0" applyFont="1" applyFill="1" applyBorder="1" applyAlignment="1" applyProtection="1">
      <alignment horizontal="center" vertical="top"/>
    </xf>
    <xf numFmtId="0" fontId="15" fillId="2" borderId="96" xfId="0" applyFont="1" applyFill="1" applyBorder="1" applyAlignment="1" applyProtection="1">
      <alignment horizontal="center" vertical="center"/>
      <protection locked="0"/>
    </xf>
    <xf numFmtId="0" fontId="15" fillId="2" borderId="44" xfId="0" applyFont="1" applyFill="1" applyBorder="1" applyAlignment="1" applyProtection="1">
      <alignment horizontal="center" vertical="center"/>
      <protection locked="0"/>
    </xf>
    <xf numFmtId="0" fontId="15" fillId="2" borderId="6" xfId="0" applyFont="1" applyFill="1" applyBorder="1" applyAlignment="1" applyProtection="1">
      <alignment horizontal="center" vertical="center"/>
      <protection locked="0"/>
    </xf>
    <xf numFmtId="0" fontId="15" fillId="2" borderId="82" xfId="0" applyFont="1" applyFill="1" applyBorder="1" applyAlignment="1" applyProtection="1">
      <alignment horizontal="center" vertical="center"/>
      <protection locked="0"/>
    </xf>
    <xf numFmtId="0" fontId="15" fillId="10" borderId="23" xfId="0" applyFont="1" applyFill="1" applyBorder="1" applyAlignment="1" applyProtection="1">
      <alignment horizontal="center" vertical="center"/>
      <protection locked="0"/>
    </xf>
    <xf numFmtId="0" fontId="15" fillId="10" borderId="8"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78"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47"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112" xfId="0" applyFont="1" applyBorder="1" applyAlignment="1" applyProtection="1">
      <alignment horizontal="center" vertical="center"/>
      <protection locked="0"/>
    </xf>
    <xf numFmtId="0" fontId="15" fillId="10" borderId="1" xfId="0" applyFont="1" applyFill="1" applyBorder="1" applyAlignment="1" applyProtection="1">
      <alignment horizontal="center" vertical="center"/>
      <protection locked="0"/>
    </xf>
    <xf numFmtId="0" fontId="15" fillId="10" borderId="6" xfId="0" applyFont="1" applyFill="1" applyBorder="1" applyAlignment="1" applyProtection="1">
      <alignment horizontal="center" vertical="center"/>
      <protection locked="0"/>
    </xf>
    <xf numFmtId="0" fontId="15" fillId="10" borderId="41" xfId="0" applyFont="1" applyFill="1" applyBorder="1" applyAlignment="1" applyProtection="1">
      <alignment horizontal="center" vertical="center"/>
      <protection locked="0"/>
    </xf>
    <xf numFmtId="0" fontId="15" fillId="10" borderId="98" xfId="0" applyFont="1" applyFill="1" applyBorder="1" applyAlignment="1" applyProtection="1">
      <alignment horizontal="center" vertical="center"/>
      <protection locked="0"/>
    </xf>
    <xf numFmtId="0" fontId="15" fillId="10" borderId="100" xfId="0" applyFont="1" applyFill="1" applyBorder="1" applyAlignment="1" applyProtection="1">
      <alignment horizontal="center" vertical="center"/>
      <protection locked="0"/>
    </xf>
    <xf numFmtId="0" fontId="15" fillId="10" borderId="31" xfId="0" applyFont="1" applyFill="1" applyBorder="1" applyAlignment="1" applyProtection="1">
      <alignment horizontal="center" vertical="center"/>
      <protection locked="0"/>
    </xf>
    <xf numFmtId="0" fontId="15" fillId="10" borderId="83" xfId="0" applyFont="1" applyFill="1" applyBorder="1" applyAlignment="1" applyProtection="1">
      <alignment horizontal="center" vertical="center"/>
      <protection locked="0"/>
    </xf>
    <xf numFmtId="0" fontId="15" fillId="10" borderId="105" xfId="0" applyFont="1" applyFill="1" applyBorder="1" applyAlignment="1" applyProtection="1">
      <alignment horizontal="center" vertical="center"/>
      <protection locked="0"/>
    </xf>
    <xf numFmtId="0" fontId="35" fillId="10" borderId="113" xfId="0" applyFont="1" applyFill="1" applyBorder="1" applyAlignment="1" applyProtection="1">
      <alignment horizontal="center" vertical="center" textRotation="255" wrapText="1"/>
      <protection locked="0"/>
    </xf>
    <xf numFmtId="0" fontId="35" fillId="10" borderId="79" xfId="0" applyFont="1" applyFill="1" applyBorder="1" applyAlignment="1" applyProtection="1">
      <alignment horizontal="center" vertical="center" textRotation="255" wrapText="1"/>
      <protection locked="0"/>
    </xf>
    <xf numFmtId="0" fontId="35" fillId="10" borderId="93" xfId="0" applyFont="1" applyFill="1" applyBorder="1" applyAlignment="1" applyProtection="1">
      <alignment horizontal="center" vertical="center" textRotation="255" wrapText="1"/>
      <protection locked="0"/>
    </xf>
    <xf numFmtId="0" fontId="35" fillId="10" borderId="40" xfId="0" applyFont="1" applyFill="1" applyBorder="1" applyAlignment="1" applyProtection="1">
      <alignment horizontal="center" vertical="center" textRotation="255" wrapText="1"/>
      <protection locked="0"/>
    </xf>
    <xf numFmtId="0" fontId="35" fillId="10" borderId="76" xfId="0" applyFont="1" applyFill="1" applyBorder="1" applyAlignment="1" applyProtection="1">
      <alignment horizontal="center" vertical="center" textRotation="255" wrapText="1"/>
      <protection locked="0"/>
    </xf>
    <xf numFmtId="0" fontId="35" fillId="10" borderId="62" xfId="0" applyFont="1" applyFill="1" applyBorder="1" applyAlignment="1" applyProtection="1">
      <alignment horizontal="center" vertical="center" textRotation="255" wrapText="1"/>
      <protection locked="0"/>
    </xf>
    <xf numFmtId="0" fontId="15" fillId="10" borderId="113" xfId="0" applyFont="1" applyFill="1" applyBorder="1" applyAlignment="1" applyProtection="1">
      <alignment horizontal="center" vertical="center"/>
      <protection locked="0"/>
    </xf>
    <xf numFmtId="0" fontId="15" fillId="10" borderId="3" xfId="0" applyFont="1" applyFill="1" applyBorder="1" applyAlignment="1" applyProtection="1">
      <alignment horizontal="center" vertical="center"/>
      <protection locked="0"/>
    </xf>
    <xf numFmtId="0" fontId="15" fillId="10" borderId="79" xfId="0" applyFont="1" applyFill="1" applyBorder="1" applyAlignment="1" applyProtection="1">
      <alignment horizontal="center" vertical="center"/>
      <protection locked="0"/>
    </xf>
    <xf numFmtId="0" fontId="15" fillId="10" borderId="14" xfId="0" applyFont="1" applyFill="1" applyBorder="1" applyAlignment="1" applyProtection="1">
      <alignment horizontal="center" vertical="center"/>
      <protection locked="0"/>
    </xf>
    <xf numFmtId="0" fontId="15" fillId="10" borderId="48" xfId="0" applyFont="1" applyFill="1" applyBorder="1" applyAlignment="1" applyProtection="1">
      <alignment horizontal="center" vertical="center"/>
      <protection locked="0"/>
    </xf>
    <xf numFmtId="0" fontId="35" fillId="10" borderId="3" xfId="0" applyFont="1" applyFill="1" applyBorder="1" applyAlignment="1" applyProtection="1">
      <alignment horizontal="center" vertical="center" textRotation="255" wrapText="1"/>
      <protection locked="0"/>
    </xf>
    <xf numFmtId="0" fontId="35" fillId="10" borderId="0" xfId="0" applyFont="1" applyFill="1" applyBorder="1" applyAlignment="1" applyProtection="1">
      <alignment horizontal="center" vertical="center" textRotation="255" wrapText="1"/>
      <protection locked="0"/>
    </xf>
    <xf numFmtId="0" fontId="35" fillId="10" borderId="10" xfId="0" applyFont="1" applyFill="1" applyBorder="1" applyAlignment="1" applyProtection="1">
      <alignment horizontal="center" vertical="center" textRotation="255" wrapText="1"/>
      <protection locked="0"/>
    </xf>
    <xf numFmtId="0" fontId="15" fillId="10" borderId="105" xfId="0" applyFont="1" applyFill="1" applyBorder="1" applyAlignment="1" applyProtection="1">
      <alignment horizontal="left" vertical="center"/>
      <protection locked="0"/>
    </xf>
    <xf numFmtId="0" fontId="15" fillId="10" borderId="8" xfId="0" applyFont="1" applyFill="1" applyBorder="1" applyAlignment="1" applyProtection="1">
      <alignment horizontal="left" vertical="center"/>
      <protection locked="0"/>
    </xf>
    <xf numFmtId="0" fontId="15" fillId="10" borderId="22" xfId="0" applyFont="1" applyFill="1" applyBorder="1" applyAlignment="1" applyProtection="1">
      <alignment horizontal="left" vertical="center"/>
      <protection locked="0"/>
    </xf>
    <xf numFmtId="0" fontId="15" fillId="10" borderId="20" xfId="0" applyFont="1" applyFill="1" applyBorder="1" applyAlignment="1" applyProtection="1">
      <alignment horizontal="left" vertical="center"/>
      <protection locked="0"/>
    </xf>
    <xf numFmtId="0" fontId="15" fillId="10" borderId="4" xfId="0" applyFont="1" applyFill="1" applyBorder="1" applyAlignment="1" applyProtection="1">
      <alignment horizontal="left" vertical="center"/>
      <protection locked="0"/>
    </xf>
    <xf numFmtId="0" fontId="15" fillId="10" borderId="19" xfId="0" applyFont="1" applyFill="1" applyBorder="1" applyAlignment="1" applyProtection="1">
      <alignment horizontal="left" vertical="center"/>
      <protection locked="0"/>
    </xf>
    <xf numFmtId="0" fontId="15" fillId="10" borderId="23" xfId="0" applyFont="1" applyFill="1" applyBorder="1" applyAlignment="1" applyProtection="1">
      <alignment horizontal="left" vertical="center"/>
      <protection locked="0"/>
    </xf>
    <xf numFmtId="0" fontId="15" fillId="6" borderId="78" xfId="0" applyFont="1" applyFill="1" applyBorder="1" applyAlignment="1" applyProtection="1">
      <alignment horizontal="center" vertical="center"/>
      <protection locked="0"/>
    </xf>
    <xf numFmtId="0" fontId="15" fillId="6" borderId="85" xfId="0" applyFont="1" applyFill="1" applyBorder="1" applyAlignment="1" applyProtection="1">
      <alignment horizontal="center" vertical="center"/>
      <protection locked="0"/>
    </xf>
    <xf numFmtId="0" fontId="15" fillId="10" borderId="36" xfId="0" applyFont="1" applyFill="1" applyBorder="1" applyAlignment="1" applyProtection="1">
      <alignment horizontal="center" vertical="center" textRotation="255" wrapText="1"/>
      <protection locked="0"/>
    </xf>
    <xf numFmtId="0" fontId="15" fillId="10" borderId="14" xfId="0" applyFont="1" applyFill="1" applyBorder="1" applyAlignment="1" applyProtection="1">
      <alignment horizontal="center" vertical="center" textRotation="255" wrapText="1"/>
      <protection locked="0"/>
    </xf>
    <xf numFmtId="0" fontId="15" fillId="10" borderId="6" xfId="0" applyFont="1" applyFill="1" applyBorder="1" applyAlignment="1" applyProtection="1">
      <alignment horizontal="center" vertical="center" textRotation="255" wrapText="1"/>
      <protection locked="0"/>
    </xf>
    <xf numFmtId="0" fontId="15" fillId="10" borderId="0" xfId="0" applyFont="1" applyFill="1" applyBorder="1" applyAlignment="1" applyProtection="1">
      <alignment horizontal="center" vertical="center" textRotation="255" wrapText="1"/>
      <protection locked="0"/>
    </xf>
    <xf numFmtId="0" fontId="15" fillId="10" borderId="17" xfId="0" applyFont="1" applyFill="1" applyBorder="1" applyAlignment="1" applyProtection="1">
      <alignment horizontal="center" vertical="center" textRotation="255" wrapText="1"/>
      <protection locked="0"/>
    </xf>
    <xf numFmtId="0" fontId="15" fillId="10" borderId="10" xfId="0" applyFont="1" applyFill="1" applyBorder="1" applyAlignment="1" applyProtection="1">
      <alignment horizontal="center" vertical="center" textRotation="255" wrapText="1"/>
      <protection locked="0"/>
    </xf>
    <xf numFmtId="0" fontId="15" fillId="9" borderId="1" xfId="0" applyFont="1" applyFill="1" applyBorder="1" applyAlignment="1" applyProtection="1">
      <alignment horizontal="center" vertical="center" textRotation="255" wrapText="1"/>
      <protection locked="0"/>
    </xf>
    <xf numFmtId="0" fontId="15" fillId="9" borderId="79" xfId="0" applyFont="1" applyFill="1" applyBorder="1" applyAlignment="1" applyProtection="1">
      <alignment horizontal="center" vertical="center" textRotation="255" wrapText="1"/>
      <protection locked="0"/>
    </xf>
    <xf numFmtId="0" fontId="15" fillId="9" borderId="6" xfId="0" applyFont="1" applyFill="1" applyBorder="1" applyAlignment="1" applyProtection="1">
      <alignment horizontal="center" vertical="center" textRotation="255" wrapText="1"/>
      <protection locked="0"/>
    </xf>
    <xf numFmtId="0" fontId="15" fillId="9" borderId="40" xfId="0" applyFont="1" applyFill="1" applyBorder="1" applyAlignment="1" applyProtection="1">
      <alignment horizontal="center" vertical="center" textRotation="255" wrapText="1"/>
      <protection locked="0"/>
    </xf>
    <xf numFmtId="0" fontId="15" fillId="9" borderId="17" xfId="0" applyFont="1" applyFill="1" applyBorder="1" applyAlignment="1" applyProtection="1">
      <alignment horizontal="center" vertical="center" textRotation="255" wrapText="1"/>
      <protection locked="0"/>
    </xf>
    <xf numFmtId="0" fontId="15" fillId="9" borderId="62" xfId="0" applyFont="1" applyFill="1" applyBorder="1" applyAlignment="1" applyProtection="1">
      <alignment horizontal="center" vertical="center" textRotation="255" wrapText="1"/>
      <protection locked="0"/>
    </xf>
    <xf numFmtId="0" fontId="15" fillId="9" borderId="28" xfId="0" applyFont="1" applyFill="1" applyBorder="1" applyAlignment="1" applyProtection="1">
      <alignment horizontal="center" vertical="center"/>
      <protection locked="0"/>
    </xf>
    <xf numFmtId="0" fontId="15" fillId="9" borderId="31" xfId="0" applyFont="1" applyFill="1" applyBorder="1" applyAlignment="1" applyProtection="1">
      <alignment horizontal="center" vertical="center"/>
      <protection locked="0"/>
    </xf>
    <xf numFmtId="0" fontId="15" fillId="2" borderId="47" xfId="0" applyFont="1" applyFill="1" applyBorder="1" applyAlignment="1" applyProtection="1">
      <alignment horizontal="center" vertical="center"/>
      <protection locked="0"/>
    </xf>
    <xf numFmtId="0" fontId="15" fillId="2" borderId="86" xfId="0" applyFont="1" applyFill="1" applyBorder="1" applyAlignment="1" applyProtection="1">
      <alignment horizontal="center" vertical="center"/>
      <protection locked="0"/>
    </xf>
    <xf numFmtId="0" fontId="15" fillId="10" borderId="113" xfId="0" applyFont="1" applyFill="1" applyBorder="1" applyAlignment="1" applyProtection="1">
      <alignment horizontal="left" vertical="center"/>
      <protection locked="0"/>
    </xf>
    <xf numFmtId="0" fontId="15" fillId="4" borderId="1" xfId="0" applyFont="1" applyFill="1" applyBorder="1" applyAlignment="1" applyProtection="1">
      <alignment horizontal="center" vertical="center"/>
      <protection locked="0"/>
    </xf>
    <xf numFmtId="0" fontId="15" fillId="4" borderId="3" xfId="0" applyFont="1" applyFill="1" applyBorder="1" applyAlignment="1" applyProtection="1">
      <alignment horizontal="center" vertical="center"/>
      <protection locked="0"/>
    </xf>
    <xf numFmtId="0" fontId="15" fillId="4" borderId="47" xfId="0" applyFont="1" applyFill="1" applyBorder="1" applyAlignment="1" applyProtection="1">
      <alignment horizontal="center" vertical="center"/>
      <protection locked="0"/>
    </xf>
    <xf numFmtId="0" fontId="15" fillId="4" borderId="86" xfId="0" applyFont="1" applyFill="1" applyBorder="1" applyAlignment="1" applyProtection="1">
      <alignment horizontal="center" vertical="center"/>
      <protection locked="0"/>
    </xf>
    <xf numFmtId="0" fontId="35" fillId="10" borderId="23" xfId="0" applyFont="1" applyFill="1" applyBorder="1" applyAlignment="1" applyProtection="1">
      <alignment horizontal="center" vertical="center" textRotation="255" wrapText="1"/>
      <protection locked="0"/>
    </xf>
    <xf numFmtId="0" fontId="35" fillId="10" borderId="8" xfId="0" applyFont="1" applyFill="1" applyBorder="1" applyAlignment="1" applyProtection="1">
      <alignment horizontal="center" vertical="center" textRotation="255" wrapText="1"/>
      <protection locked="0"/>
    </xf>
    <xf numFmtId="0" fontId="35" fillId="10" borderId="26" xfId="0" applyFont="1" applyFill="1" applyBorder="1" applyAlignment="1" applyProtection="1">
      <alignment horizontal="center" vertical="center" textRotation="255" wrapText="1"/>
      <protection locked="0"/>
    </xf>
    <xf numFmtId="0" fontId="35" fillId="10" borderId="15" xfId="0" applyFont="1" applyFill="1" applyBorder="1" applyAlignment="1" applyProtection="1">
      <alignment horizontal="center" vertical="center" textRotation="255" wrapText="1"/>
      <protection locked="0"/>
    </xf>
    <xf numFmtId="0" fontId="15" fillId="10" borderId="26" xfId="0" applyFont="1" applyFill="1" applyBorder="1" applyAlignment="1" applyProtection="1">
      <alignment horizontal="left" vertical="center"/>
      <protection locked="0"/>
    </xf>
    <xf numFmtId="0" fontId="15" fillId="10" borderId="15" xfId="0" applyFont="1" applyFill="1" applyBorder="1" applyAlignment="1" applyProtection="1">
      <alignment horizontal="left" vertical="center"/>
      <protection locked="0"/>
    </xf>
    <xf numFmtId="0" fontId="15" fillId="9" borderId="31" xfId="0" applyFont="1" applyFill="1" applyBorder="1" applyAlignment="1" applyProtection="1">
      <alignment horizontal="center" vertical="center" wrapText="1"/>
      <protection locked="0"/>
    </xf>
    <xf numFmtId="0" fontId="15" fillId="10" borderId="20" xfId="0" applyFont="1" applyFill="1" applyBorder="1" applyAlignment="1" applyProtection="1">
      <alignment horizontal="center" vertical="center"/>
      <protection locked="0"/>
    </xf>
    <xf numFmtId="0" fontId="15" fillId="10" borderId="4" xfId="0" applyFont="1" applyFill="1" applyBorder="1" applyAlignment="1" applyProtection="1">
      <alignment horizontal="center" vertical="center"/>
      <protection locked="0"/>
    </xf>
    <xf numFmtId="0" fontId="15" fillId="10" borderId="19" xfId="0" applyFont="1" applyFill="1" applyBorder="1" applyAlignment="1" applyProtection="1">
      <alignment horizontal="center" vertical="center"/>
      <protection locked="0"/>
    </xf>
    <xf numFmtId="0" fontId="15" fillId="9" borderId="23" xfId="0" applyFont="1" applyFill="1" applyBorder="1" applyAlignment="1" applyProtection="1">
      <alignment horizontal="center" vertical="center"/>
      <protection locked="0"/>
    </xf>
    <xf numFmtId="0" fontId="15" fillId="9" borderId="8" xfId="0" applyFont="1" applyFill="1" applyBorder="1" applyAlignment="1" applyProtection="1">
      <alignment horizontal="center" vertical="center"/>
      <protection locked="0"/>
    </xf>
    <xf numFmtId="0" fontId="15" fillId="9" borderId="22" xfId="0" applyFont="1" applyFill="1" applyBorder="1" applyAlignment="1" applyProtection="1">
      <alignment horizontal="center" vertical="center"/>
      <protection locked="0"/>
    </xf>
    <xf numFmtId="0" fontId="23" fillId="9" borderId="105" xfId="0" applyFont="1" applyFill="1" applyBorder="1" applyAlignment="1" applyProtection="1">
      <alignment horizontal="center" vertical="center" textRotation="255" wrapText="1"/>
      <protection locked="0"/>
    </xf>
    <xf numFmtId="0" fontId="23" fillId="9" borderId="48" xfId="0" applyFont="1" applyFill="1" applyBorder="1" applyAlignment="1" applyProtection="1">
      <alignment horizontal="center" vertical="center" textRotation="255" wrapText="1"/>
      <protection locked="0"/>
    </xf>
    <xf numFmtId="0" fontId="23" fillId="9" borderId="108" xfId="0" applyFont="1" applyFill="1" applyBorder="1" applyAlignment="1" applyProtection="1">
      <alignment horizontal="center" vertical="center" textRotation="255" wrapText="1"/>
      <protection locked="0"/>
    </xf>
    <xf numFmtId="0" fontId="23" fillId="9" borderId="107" xfId="0" applyFont="1" applyFill="1" applyBorder="1" applyAlignment="1" applyProtection="1">
      <alignment horizontal="center" vertical="center" textRotation="255" wrapText="1"/>
      <protection locked="0"/>
    </xf>
    <xf numFmtId="0" fontId="15" fillId="9" borderId="81" xfId="0" applyFont="1" applyFill="1" applyBorder="1" applyAlignment="1" applyProtection="1">
      <alignment horizontal="center" vertical="center"/>
      <protection locked="0"/>
    </xf>
    <xf numFmtId="0" fontId="15" fillId="9" borderId="96" xfId="0" applyFont="1" applyFill="1" applyBorder="1" applyAlignment="1" applyProtection="1">
      <alignment horizontal="center" vertical="center"/>
      <protection locked="0"/>
    </xf>
    <xf numFmtId="0" fontId="15" fillId="9" borderId="44" xfId="0" applyFont="1" applyFill="1" applyBorder="1" applyAlignment="1" applyProtection="1">
      <alignment horizontal="center" vertical="center"/>
      <protection locked="0"/>
    </xf>
    <xf numFmtId="0" fontId="15" fillId="9" borderId="1" xfId="0" applyFont="1" applyFill="1" applyBorder="1" applyAlignment="1" applyProtection="1">
      <alignment horizontal="center" vertical="center" wrapText="1"/>
      <protection locked="0"/>
    </xf>
    <xf numFmtId="0" fontId="15" fillId="9" borderId="6" xfId="0" applyFont="1" applyFill="1" applyBorder="1" applyAlignment="1" applyProtection="1">
      <alignment horizontal="center" vertical="center" wrapText="1"/>
      <protection locked="0"/>
    </xf>
    <xf numFmtId="0" fontId="15" fillId="9" borderId="17" xfId="0" applyFont="1" applyFill="1" applyBorder="1" applyAlignment="1" applyProtection="1">
      <alignment horizontal="center" vertical="center" wrapText="1"/>
      <protection locked="0"/>
    </xf>
    <xf numFmtId="0" fontId="15" fillId="9" borderId="3" xfId="0" applyFont="1" applyFill="1" applyBorder="1" applyAlignment="1" applyProtection="1">
      <alignment horizontal="center" vertical="center" textRotation="255" wrapText="1"/>
      <protection locked="0"/>
    </xf>
    <xf numFmtId="0" fontId="15" fillId="9" borderId="0" xfId="0" applyFont="1" applyFill="1" applyBorder="1" applyAlignment="1" applyProtection="1">
      <alignment horizontal="center" vertical="center" textRotation="255" wrapText="1"/>
      <protection locked="0"/>
    </xf>
    <xf numFmtId="0" fontId="15" fillId="9" borderId="10" xfId="0" applyFont="1" applyFill="1" applyBorder="1" applyAlignment="1" applyProtection="1">
      <alignment horizontal="center" vertical="center" textRotation="255" wrapText="1"/>
      <protection locked="0"/>
    </xf>
    <xf numFmtId="0" fontId="15" fillId="9" borderId="1" xfId="0" applyFont="1" applyFill="1" applyBorder="1" applyAlignment="1" applyProtection="1">
      <alignment horizontal="center" vertical="center"/>
      <protection locked="0"/>
    </xf>
    <xf numFmtId="0" fontId="15" fillId="9" borderId="3" xfId="0" applyFont="1" applyFill="1" applyBorder="1" applyAlignment="1" applyProtection="1">
      <alignment horizontal="center" vertical="center"/>
      <protection locked="0"/>
    </xf>
    <xf numFmtId="0" fontId="15" fillId="9" borderId="79" xfId="0" applyFont="1" applyFill="1" applyBorder="1" applyAlignment="1" applyProtection="1">
      <alignment horizontal="center" vertical="center"/>
      <protection locked="0"/>
    </xf>
    <xf numFmtId="0" fontId="15" fillId="9" borderId="6" xfId="0" applyFont="1" applyFill="1" applyBorder="1" applyAlignment="1" applyProtection="1">
      <alignment horizontal="center" vertical="center"/>
      <protection locked="0"/>
    </xf>
    <xf numFmtId="0" fontId="15" fillId="9" borderId="0" xfId="0" applyFont="1" applyFill="1" applyBorder="1" applyAlignment="1" applyProtection="1">
      <alignment horizontal="center" vertical="center"/>
      <protection locked="0"/>
    </xf>
    <xf numFmtId="0" fontId="15" fillId="9" borderId="40" xfId="0" applyFont="1" applyFill="1" applyBorder="1" applyAlignment="1" applyProtection="1">
      <alignment horizontal="center" vertical="center"/>
      <protection locked="0"/>
    </xf>
    <xf numFmtId="0" fontId="15" fillId="9" borderId="17" xfId="0" applyFont="1" applyFill="1" applyBorder="1" applyAlignment="1" applyProtection="1">
      <alignment horizontal="center" vertical="center"/>
      <protection locked="0"/>
    </xf>
    <xf numFmtId="0" fontId="15" fillId="9" borderId="10" xfId="0" applyFont="1" applyFill="1" applyBorder="1" applyAlignment="1" applyProtection="1">
      <alignment horizontal="center" vertical="center"/>
      <protection locked="0"/>
    </xf>
    <xf numFmtId="0" fontId="15" fillId="9" borderId="62" xfId="0" applyFont="1" applyFill="1" applyBorder="1" applyAlignment="1" applyProtection="1">
      <alignment horizontal="center" vertical="center"/>
      <protection locked="0"/>
    </xf>
    <xf numFmtId="0" fontId="15" fillId="9" borderId="34" xfId="0" applyFont="1" applyFill="1" applyBorder="1" applyAlignment="1" applyProtection="1">
      <alignment horizontal="center" vertical="center"/>
      <protection locked="0"/>
    </xf>
    <xf numFmtId="0" fontId="15" fillId="9" borderId="102" xfId="0" applyFont="1" applyFill="1" applyBorder="1" applyAlignment="1" applyProtection="1">
      <alignment horizontal="center" vertical="center"/>
      <protection locked="0"/>
    </xf>
    <xf numFmtId="0" fontId="15" fillId="9" borderId="85" xfId="0" applyFont="1" applyFill="1" applyBorder="1" applyAlignment="1" applyProtection="1">
      <alignment horizontal="center" vertical="center"/>
      <protection locked="0"/>
    </xf>
    <xf numFmtId="0" fontId="15" fillId="9" borderId="108" xfId="0" applyFont="1" applyFill="1" applyBorder="1" applyAlignment="1" applyProtection="1">
      <alignment horizontal="center" vertical="center"/>
      <protection locked="0"/>
    </xf>
    <xf numFmtId="0" fontId="15" fillId="9" borderId="12" xfId="0" applyFont="1" applyFill="1" applyBorder="1" applyAlignment="1" applyProtection="1">
      <alignment horizontal="center" vertical="center"/>
      <protection locked="0"/>
    </xf>
    <xf numFmtId="0" fontId="15" fillId="9" borderId="107" xfId="0" applyFont="1" applyFill="1" applyBorder="1" applyAlignment="1" applyProtection="1">
      <alignment horizontal="center" vertical="center"/>
      <protection locked="0"/>
    </xf>
    <xf numFmtId="0" fontId="15" fillId="9" borderId="105" xfId="0" applyFont="1" applyFill="1" applyBorder="1" applyAlignment="1" applyProtection="1">
      <alignment horizontal="center" vertical="center"/>
      <protection locked="0"/>
    </xf>
    <xf numFmtId="0" fontId="15" fillId="9" borderId="14" xfId="0" applyFont="1" applyFill="1" applyBorder="1" applyAlignment="1" applyProtection="1">
      <alignment horizontal="center" vertical="center"/>
      <protection locked="0"/>
    </xf>
    <xf numFmtId="0" fontId="15" fillId="9" borderId="48" xfId="0" applyFont="1" applyFill="1" applyBorder="1" applyAlignment="1" applyProtection="1">
      <alignment horizontal="center" vertical="center"/>
      <protection locked="0"/>
    </xf>
    <xf numFmtId="0" fontId="15" fillId="9" borderId="76" xfId="0" applyFont="1" applyFill="1" applyBorder="1" applyAlignment="1" applyProtection="1">
      <alignment horizontal="center" vertical="center"/>
      <protection locked="0"/>
    </xf>
    <xf numFmtId="0" fontId="15" fillId="9" borderId="106" xfId="0" applyFont="1" applyFill="1" applyBorder="1" applyAlignment="1" applyProtection="1">
      <alignment horizontal="center" vertical="center" textRotation="255" wrapText="1"/>
      <protection locked="0"/>
    </xf>
    <xf numFmtId="0" fontId="15" fillId="9" borderId="107" xfId="0" applyFont="1" applyFill="1" applyBorder="1" applyAlignment="1" applyProtection="1">
      <alignment horizontal="center" vertical="center" textRotation="255" wrapText="1"/>
      <protection locked="0"/>
    </xf>
    <xf numFmtId="0" fontId="15" fillId="9" borderId="98" xfId="0" applyFont="1" applyFill="1" applyBorder="1" applyAlignment="1" applyProtection="1">
      <alignment horizontal="center" vertical="center"/>
      <protection locked="0"/>
    </xf>
    <xf numFmtId="0" fontId="15" fillId="9" borderId="93" xfId="0" applyFont="1" applyFill="1" applyBorder="1" applyAlignment="1" applyProtection="1">
      <alignment horizontal="center" vertical="center"/>
      <protection locked="0"/>
    </xf>
    <xf numFmtId="0" fontId="15" fillId="10" borderId="74" xfId="0" applyFont="1" applyFill="1" applyBorder="1" applyAlignment="1" applyProtection="1">
      <alignment horizontal="left" vertical="center"/>
      <protection locked="0"/>
    </xf>
    <xf numFmtId="0" fontId="15" fillId="10" borderId="86" xfId="0" applyFont="1" applyFill="1" applyBorder="1" applyAlignment="1" applyProtection="1">
      <alignment horizontal="left" vertical="center"/>
      <protection locked="0"/>
    </xf>
    <xf numFmtId="0" fontId="15" fillId="10" borderId="112" xfId="0" applyFont="1" applyFill="1" applyBorder="1" applyAlignment="1" applyProtection="1">
      <alignment horizontal="left" vertical="center"/>
      <protection locked="0"/>
    </xf>
    <xf numFmtId="0" fontId="35" fillId="10" borderId="74" xfId="0" applyFont="1" applyFill="1" applyBorder="1" applyAlignment="1" applyProtection="1">
      <alignment horizontal="center" vertical="center" textRotation="255" wrapText="1"/>
      <protection locked="0"/>
    </xf>
    <xf numFmtId="0" fontId="35" fillId="10" borderId="112" xfId="0" applyFont="1" applyFill="1" applyBorder="1" applyAlignment="1" applyProtection="1">
      <alignment horizontal="center" vertical="center" textRotation="255" wrapText="1"/>
      <protection locked="0"/>
    </xf>
    <xf numFmtId="0" fontId="15" fillId="9" borderId="113" xfId="0" applyFont="1" applyFill="1" applyBorder="1" applyAlignment="1" applyProtection="1">
      <alignment horizontal="center" vertical="center"/>
      <protection locked="0"/>
    </xf>
  </cellXfs>
  <cellStyles count="6">
    <cellStyle name="ハイパーリンク" xfId="2" builtinId="8"/>
    <cellStyle name="桁区切り" xfId="1" builtinId="6"/>
    <cellStyle name="標準" xfId="0" builtinId="0"/>
    <cellStyle name="標準 2 2" xfId="5" xr:uid="{D8E17067-1B16-4C18-8D42-E62077CD6AFD}"/>
    <cellStyle name="標準 4 2" xfId="3" xr:uid="{788AF554-AE21-44AE-A0E0-36903B165CF9}"/>
    <cellStyle name="標準 4 2 2" xfId="4" xr:uid="{EBC9A405-8D84-461A-BD5E-8D48D7DDBEA1}"/>
  </cellStyles>
  <dxfs count="131">
    <dxf>
      <fill>
        <patternFill>
          <bgColor theme="0" tint="-0.34998626667073579"/>
        </patternFill>
      </fill>
    </dxf>
    <dxf>
      <fill>
        <patternFill>
          <bgColor theme="0" tint="-0.34998626667073579"/>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none">
          <bgColor auto="1"/>
        </patternFill>
      </fill>
      <border>
        <left/>
        <right/>
        <top style="thin">
          <color auto="1"/>
        </top>
        <bottom/>
        <vertical/>
        <horizontal/>
      </border>
    </dxf>
    <dxf>
      <border>
        <left/>
        <right/>
        <top/>
        <bottom/>
        <vertical/>
        <horizontal/>
      </border>
    </dxf>
    <dxf>
      <fill>
        <patternFill patternType="none">
          <bgColor auto="1"/>
        </patternFill>
      </fill>
      <border>
        <left/>
        <right/>
        <top style="thin">
          <color auto="1"/>
        </top>
        <bottom/>
        <vertical/>
        <horizontal/>
      </border>
    </dxf>
    <dxf>
      <border>
        <left/>
        <right/>
        <top/>
        <bottom/>
        <vertical/>
        <horizontal/>
      </border>
    </dxf>
    <dxf>
      <fill>
        <patternFill patternType="none">
          <bgColor auto="1"/>
        </patternFill>
      </fill>
      <border>
        <left/>
        <right/>
        <top style="thin">
          <color auto="1"/>
        </top>
        <bottom/>
        <vertical/>
        <horizontal/>
      </border>
    </dxf>
    <dxf>
      <border>
        <left/>
        <right/>
        <top/>
        <bottom/>
        <vertical/>
        <horizontal/>
      </border>
    </dxf>
    <dxf>
      <fill>
        <patternFill patternType="none">
          <bgColor auto="1"/>
        </patternFill>
      </fill>
      <border>
        <left/>
        <right/>
        <top style="thin">
          <color auto="1"/>
        </top>
        <bottom/>
        <vertical/>
        <horizontal/>
      </border>
    </dxf>
    <dxf>
      <border>
        <left/>
        <right/>
        <top/>
        <bottom/>
        <vertical/>
        <horizontal/>
      </border>
    </dxf>
    <dxf>
      <fill>
        <patternFill>
          <bgColor theme="0" tint="-0.34998626667073579"/>
        </patternFill>
      </fill>
    </dxf>
  </dxfs>
  <tableStyles count="0" defaultTableStyle="TableStyleMedium2" defaultPivotStyle="PivotStyleLight16"/>
  <colors>
    <mruColors>
      <color rgb="FF70FF5F"/>
      <color rgb="FFFB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FFA888-0EA6-41E0-8CB1-1DD007E3C8A7}" name="テーブル1" displayName="テーブル1" ref="D32:E34" totalsRowShown="0">
  <autoFilter ref="D32:E34" xr:uid="{41FFA888-0EA6-41E0-8CB1-1DD007E3C8A7}"/>
  <tableColumns count="2">
    <tableColumn id="1" xr3:uid="{E914F2AE-C5AD-44AA-A59F-D59BA97BB357}" name="間接排出量リスト"/>
    <tableColumn id="2" xr3:uid="{C2A5151C-AFA7-4A3D-AF4D-2FA5C000DB50}" name="排出の在り方"/>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DefaultNRI">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0092C5"/>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FD2B-F7C5-493E-A81A-8FC01FC913D3}">
  <sheetPr codeName="Sheet7">
    <tabColor theme="1" tint="0.499984740745262"/>
  </sheetPr>
  <dimension ref="B3:X57"/>
  <sheetViews>
    <sheetView showGridLines="0" topLeftCell="J1" zoomScale="85" zoomScaleNormal="85" workbookViewId="0">
      <selection activeCell="S2" sqref="S2"/>
    </sheetView>
  </sheetViews>
  <sheetFormatPr defaultRowHeight="18.75"/>
  <cols>
    <col min="1" max="1" width="3.125" customWidth="1"/>
    <col min="2" max="2" width="22" customWidth="1"/>
    <col min="4" max="4" width="16.875" customWidth="1"/>
    <col min="6" max="6" width="14.375" bestFit="1" customWidth="1"/>
    <col min="7" max="8" width="34.25" bestFit="1" customWidth="1"/>
    <col min="14" max="14" width="33.875" bestFit="1" customWidth="1"/>
    <col min="16" max="16" width="12.375" bestFit="1" customWidth="1"/>
    <col min="18" max="18" width="21.75" bestFit="1" customWidth="1"/>
    <col min="20" max="20" width="18.125" bestFit="1" customWidth="1"/>
    <col min="22" max="22" width="18.25" bestFit="1" customWidth="1"/>
    <col min="24" max="24" width="12" bestFit="1" customWidth="1"/>
  </cols>
  <sheetData>
    <row r="3" spans="2:24">
      <c r="C3" t="s">
        <v>337</v>
      </c>
      <c r="D3" t="s">
        <v>338</v>
      </c>
      <c r="F3" t="s">
        <v>339</v>
      </c>
      <c r="H3" t="s">
        <v>343</v>
      </c>
      <c r="J3" t="s">
        <v>349</v>
      </c>
      <c r="L3" t="s">
        <v>350</v>
      </c>
      <c r="N3" t="s">
        <v>344</v>
      </c>
      <c r="P3" t="s">
        <v>344</v>
      </c>
    </row>
    <row r="5" spans="2:24">
      <c r="B5" t="s">
        <v>347</v>
      </c>
      <c r="D5" s="14" t="s">
        <v>340</v>
      </c>
      <c r="F5" s="14" t="s">
        <v>107</v>
      </c>
      <c r="H5" s="14" t="s">
        <v>341</v>
      </c>
      <c r="J5" s="14" t="s">
        <v>342</v>
      </c>
      <c r="L5" s="14" t="s">
        <v>348</v>
      </c>
      <c r="N5" s="14" t="s">
        <v>106</v>
      </c>
      <c r="O5" s="11"/>
      <c r="P5" s="14" t="s">
        <v>105</v>
      </c>
      <c r="Q5" s="11"/>
      <c r="R5" s="14" t="s">
        <v>104</v>
      </c>
      <c r="S5" s="11"/>
      <c r="T5" s="14" t="s">
        <v>103</v>
      </c>
      <c r="U5" s="11"/>
      <c r="V5" s="14" t="s">
        <v>102</v>
      </c>
      <c r="W5" s="11"/>
      <c r="X5" s="14" t="s">
        <v>1478</v>
      </c>
    </row>
    <row r="6" spans="2:24">
      <c r="D6" s="9" t="s">
        <v>5</v>
      </c>
      <c r="F6" s="9" t="s">
        <v>12</v>
      </c>
      <c r="H6" s="9" t="s">
        <v>345</v>
      </c>
      <c r="J6" s="9" t="s">
        <v>38</v>
      </c>
      <c r="L6" s="9" t="s">
        <v>47</v>
      </c>
      <c r="N6" s="9" t="s">
        <v>100</v>
      </c>
      <c r="O6" s="11"/>
      <c r="P6" s="9" t="s">
        <v>99</v>
      </c>
      <c r="Q6" s="11"/>
      <c r="R6" s="9">
        <v>2013</v>
      </c>
      <c r="S6" s="11"/>
      <c r="T6" s="9">
        <v>2011</v>
      </c>
      <c r="U6" s="13" t="s">
        <v>98</v>
      </c>
      <c r="V6" s="9" t="s">
        <v>97</v>
      </c>
      <c r="W6" s="11"/>
      <c r="X6" s="9" t="s">
        <v>1476</v>
      </c>
    </row>
    <row r="7" spans="2:24">
      <c r="D7" s="9" t="s">
        <v>53</v>
      </c>
      <c r="F7" s="9" t="s">
        <v>96</v>
      </c>
      <c r="H7" s="9" t="s">
        <v>346</v>
      </c>
      <c r="J7" s="9" t="s">
        <v>46</v>
      </c>
      <c r="L7" s="9" t="s">
        <v>40</v>
      </c>
      <c r="N7" s="9" t="s">
        <v>95</v>
      </c>
      <c r="O7" s="11"/>
      <c r="P7" s="9" t="s">
        <v>94</v>
      </c>
      <c r="Q7" s="11"/>
      <c r="R7" s="9">
        <v>2014</v>
      </c>
      <c r="S7" s="11"/>
      <c r="T7" s="9">
        <v>2012</v>
      </c>
      <c r="U7" s="13" t="s">
        <v>93</v>
      </c>
      <c r="V7" t="s">
        <v>92</v>
      </c>
      <c r="W7" s="11"/>
      <c r="X7" s="9" t="s">
        <v>1477</v>
      </c>
    </row>
    <row r="8" spans="2:24">
      <c r="D8" s="9" t="s">
        <v>51</v>
      </c>
      <c r="F8" s="9"/>
      <c r="H8" s="9"/>
      <c r="J8" s="9"/>
      <c r="L8" s="9"/>
      <c r="N8" s="9" t="s">
        <v>91</v>
      </c>
      <c r="O8" s="11"/>
      <c r="P8" s="9" t="s">
        <v>90</v>
      </c>
      <c r="Q8" s="11"/>
      <c r="R8" s="9">
        <v>2015</v>
      </c>
      <c r="S8" s="11"/>
      <c r="T8" s="9">
        <v>2013</v>
      </c>
      <c r="U8" s="12" t="s">
        <v>89</v>
      </c>
      <c r="V8" s="9" t="s">
        <v>88</v>
      </c>
      <c r="W8" s="11"/>
      <c r="X8" s="9"/>
    </row>
    <row r="9" spans="2:24">
      <c r="F9" s="10"/>
      <c r="H9" s="10"/>
      <c r="J9" s="10"/>
      <c r="N9" s="9" t="s">
        <v>87</v>
      </c>
      <c r="O9" s="11"/>
      <c r="P9" s="9" t="s">
        <v>86</v>
      </c>
      <c r="Q9" s="11"/>
      <c r="R9" s="9">
        <v>2016</v>
      </c>
      <c r="S9" s="11"/>
      <c r="T9" s="9">
        <v>2014</v>
      </c>
      <c r="U9" s="12" t="s">
        <v>85</v>
      </c>
      <c r="V9" s="9" t="s">
        <v>84</v>
      </c>
      <c r="W9" s="11"/>
      <c r="X9" s="9"/>
    </row>
    <row r="10" spans="2:24">
      <c r="F10" s="20"/>
      <c r="N10" s="9" t="s">
        <v>83</v>
      </c>
      <c r="O10" s="11"/>
      <c r="P10" s="9" t="s">
        <v>82</v>
      </c>
      <c r="Q10" s="11"/>
      <c r="R10" s="9">
        <v>2017</v>
      </c>
      <c r="S10" s="11"/>
      <c r="T10" s="9">
        <v>2015</v>
      </c>
      <c r="U10" s="12" t="s">
        <v>81</v>
      </c>
      <c r="V10" s="9" t="s">
        <v>80</v>
      </c>
      <c r="W10" s="11"/>
      <c r="X10" s="9"/>
    </row>
    <row r="11" spans="2:24">
      <c r="F11" s="20"/>
      <c r="N11" s="9" t="s">
        <v>79</v>
      </c>
      <c r="O11" s="11"/>
      <c r="P11" s="9" t="s">
        <v>78</v>
      </c>
      <c r="Q11" s="11"/>
      <c r="R11" s="9">
        <v>2018</v>
      </c>
      <c r="S11" s="11"/>
      <c r="T11" s="9">
        <v>2016</v>
      </c>
      <c r="U11" s="12" t="s">
        <v>77</v>
      </c>
      <c r="V11" s="9" t="s">
        <v>76</v>
      </c>
      <c r="W11" s="11"/>
      <c r="X11" s="9"/>
    </row>
    <row r="12" spans="2:24">
      <c r="F12" s="20"/>
      <c r="N12" s="9" t="s">
        <v>75</v>
      </c>
      <c r="O12" s="11"/>
      <c r="P12" s="9" t="s">
        <v>74</v>
      </c>
      <c r="Q12" s="11"/>
      <c r="R12" s="9">
        <v>2019</v>
      </c>
      <c r="S12" s="11"/>
      <c r="T12" s="9">
        <v>2017</v>
      </c>
      <c r="U12" s="12" t="s">
        <v>73</v>
      </c>
      <c r="V12" s="9" t="s">
        <v>72</v>
      </c>
      <c r="W12" s="11"/>
      <c r="X12" s="9"/>
    </row>
    <row r="13" spans="2:24">
      <c r="F13" s="20"/>
      <c r="N13" s="9" t="s">
        <v>71</v>
      </c>
      <c r="O13" s="11"/>
      <c r="P13" s="9" t="s">
        <v>70</v>
      </c>
      <c r="Q13" s="11"/>
      <c r="R13" s="9">
        <v>2020</v>
      </c>
      <c r="S13" s="11"/>
      <c r="T13" s="9">
        <v>2018</v>
      </c>
      <c r="U13" s="12" t="s">
        <v>69</v>
      </c>
      <c r="V13" s="9" t="s">
        <v>68</v>
      </c>
      <c r="W13" s="11"/>
      <c r="X13" s="9"/>
    </row>
    <row r="14" spans="2:24">
      <c r="F14" s="20"/>
      <c r="N14" s="9" t="s">
        <v>67</v>
      </c>
      <c r="O14" s="11"/>
      <c r="P14" s="9" t="s">
        <v>66</v>
      </c>
      <c r="Q14" s="11"/>
      <c r="R14" s="9">
        <v>2021</v>
      </c>
      <c r="S14" s="11"/>
      <c r="T14" s="9">
        <v>2019</v>
      </c>
      <c r="U14" s="12" t="s">
        <v>65</v>
      </c>
      <c r="V14" s="9"/>
      <c r="W14" s="11"/>
      <c r="X14" s="9"/>
    </row>
    <row r="15" spans="2:24">
      <c r="F15" s="20"/>
      <c r="N15" s="9" t="s">
        <v>64</v>
      </c>
      <c r="O15" s="11"/>
      <c r="P15" s="9" t="s">
        <v>63</v>
      </c>
      <c r="Q15" s="11"/>
      <c r="R15" s="9"/>
      <c r="S15" s="11"/>
      <c r="T15" s="9"/>
      <c r="U15" s="11"/>
      <c r="V15" s="9"/>
      <c r="W15" s="11"/>
      <c r="X15" s="9"/>
    </row>
    <row r="16" spans="2:24">
      <c r="F16" s="20"/>
      <c r="N16" s="9" t="s">
        <v>62</v>
      </c>
      <c r="O16" s="11"/>
      <c r="P16" s="9" t="s">
        <v>61</v>
      </c>
      <c r="Q16" s="11"/>
      <c r="R16" s="9"/>
      <c r="S16" s="11"/>
      <c r="T16" s="9"/>
      <c r="U16" s="11"/>
      <c r="V16" s="9"/>
      <c r="W16" s="11"/>
      <c r="X16" s="9"/>
    </row>
    <row r="17" spans="2:24">
      <c r="F17" s="20"/>
      <c r="N17" s="9" t="s">
        <v>60</v>
      </c>
      <c r="O17" s="11"/>
      <c r="P17" s="9"/>
      <c r="Q17" s="11"/>
      <c r="R17" s="9"/>
      <c r="S17" s="11"/>
      <c r="T17" s="9"/>
      <c r="U17" s="11"/>
      <c r="V17" s="9"/>
      <c r="W17" s="11"/>
      <c r="X17" s="9"/>
    </row>
    <row r="18" spans="2:24">
      <c r="F18" s="20"/>
      <c r="N18" s="9" t="s">
        <v>59</v>
      </c>
      <c r="O18" s="11"/>
      <c r="P18" s="9"/>
      <c r="Q18" s="11"/>
      <c r="R18" s="9"/>
      <c r="S18" s="11"/>
      <c r="T18" s="9"/>
      <c r="U18" s="11"/>
      <c r="V18" s="9"/>
      <c r="W18" s="11"/>
      <c r="X18" s="9"/>
    </row>
    <row r="19" spans="2:24">
      <c r="F19" s="20"/>
      <c r="N19" s="9" t="s">
        <v>58</v>
      </c>
      <c r="O19" s="11"/>
      <c r="P19" s="9"/>
      <c r="Q19" s="11"/>
      <c r="R19" s="9"/>
      <c r="S19" s="11"/>
      <c r="T19" s="9"/>
      <c r="U19" s="11"/>
      <c r="V19" s="9"/>
      <c r="W19" s="11"/>
      <c r="X19" s="9"/>
    </row>
    <row r="20" spans="2:24">
      <c r="F20" s="20"/>
      <c r="N20" s="9" t="s">
        <v>57</v>
      </c>
      <c r="O20" s="11"/>
      <c r="P20" s="9"/>
      <c r="Q20" s="11"/>
      <c r="R20" s="9"/>
      <c r="S20" s="11"/>
      <c r="T20" s="9"/>
      <c r="U20" s="11"/>
      <c r="V20" s="9"/>
      <c r="W20" s="11"/>
      <c r="X20" s="9"/>
    </row>
    <row r="21" spans="2:24">
      <c r="F21" s="20"/>
      <c r="N21" s="9" t="s">
        <v>56</v>
      </c>
      <c r="O21" s="11"/>
      <c r="P21" s="9"/>
      <c r="Q21" s="11"/>
      <c r="R21" s="9"/>
      <c r="S21" s="11"/>
      <c r="T21" s="9"/>
      <c r="U21" s="11"/>
      <c r="V21" s="9"/>
      <c r="W21" s="11"/>
      <c r="X21" s="9"/>
    </row>
    <row r="22" spans="2:24">
      <c r="F22" s="20"/>
      <c r="N22" s="9" t="s">
        <v>55</v>
      </c>
      <c r="O22" s="11"/>
      <c r="P22" s="9"/>
      <c r="Q22" s="11"/>
      <c r="R22" s="9"/>
      <c r="S22" s="11"/>
      <c r="T22" s="9"/>
      <c r="U22" s="11"/>
      <c r="V22" s="9"/>
      <c r="W22" s="11"/>
      <c r="X22" s="9"/>
    </row>
    <row r="23" spans="2:24">
      <c r="F23" s="20"/>
      <c r="N23" s="9" t="s">
        <v>48</v>
      </c>
      <c r="O23" s="11"/>
      <c r="P23" s="9"/>
      <c r="Q23" s="11"/>
      <c r="R23" s="9"/>
      <c r="S23" s="11"/>
      <c r="T23" s="9"/>
      <c r="U23" s="11"/>
      <c r="V23" s="9"/>
      <c r="W23" s="11"/>
      <c r="X23" s="9"/>
    </row>
    <row r="24" spans="2:24" ht="19.5" thickBot="1">
      <c r="F24" s="20"/>
    </row>
    <row r="25" spans="2:24">
      <c r="F25" s="18" t="s">
        <v>157</v>
      </c>
    </row>
    <row r="26" spans="2:24">
      <c r="B26" t="s">
        <v>1297</v>
      </c>
      <c r="D26" s="9" t="s">
        <v>1298</v>
      </c>
      <c r="F26" s="16" t="s">
        <v>1339</v>
      </c>
    </row>
    <row r="27" spans="2:24">
      <c r="D27" s="9"/>
      <c r="F27" s="16" t="s">
        <v>1340</v>
      </c>
    </row>
    <row r="28" spans="2:24" ht="19.5" thickBot="1">
      <c r="F28" s="17" t="s">
        <v>147</v>
      </c>
    </row>
    <row r="29" spans="2:24">
      <c r="F29" s="20"/>
    </row>
    <row r="30" spans="2:24" ht="19.5" thickBot="1">
      <c r="F30" s="20"/>
    </row>
    <row r="31" spans="2:24" ht="19.5" thickBot="1">
      <c r="F31" s="20"/>
      <c r="J31" s="65" t="s">
        <v>1342</v>
      </c>
      <c r="L31" s="65" t="s">
        <v>1343</v>
      </c>
      <c r="N31" s="65" t="s">
        <v>1341</v>
      </c>
      <c r="P31" s="14" t="s">
        <v>1361</v>
      </c>
    </row>
    <row r="32" spans="2:24">
      <c r="B32" t="s">
        <v>1320</v>
      </c>
      <c r="D32" t="s">
        <v>412</v>
      </c>
      <c r="E32" t="s">
        <v>413</v>
      </c>
      <c r="F32" s="20"/>
      <c r="G32" s="61" t="s">
        <v>1321</v>
      </c>
      <c r="J32" s="64" t="s">
        <v>151</v>
      </c>
      <c r="L32" s="64" t="s">
        <v>1325</v>
      </c>
      <c r="N32" s="64">
        <v>1</v>
      </c>
      <c r="P32" s="9" t="s">
        <v>1298</v>
      </c>
    </row>
    <row r="33" spans="2:17">
      <c r="D33" t="s">
        <v>152</v>
      </c>
      <c r="E33" t="s">
        <v>411</v>
      </c>
      <c r="F33" s="20"/>
      <c r="G33" s="16" t="s">
        <v>112</v>
      </c>
      <c r="J33" s="16" t="s">
        <v>117</v>
      </c>
      <c r="L33" s="16" t="s">
        <v>1326</v>
      </c>
      <c r="N33" s="16">
        <v>2</v>
      </c>
      <c r="P33" s="9"/>
    </row>
    <row r="34" spans="2:17">
      <c r="D34" t="s">
        <v>148</v>
      </c>
      <c r="E34" t="s">
        <v>411</v>
      </c>
      <c r="F34" s="20"/>
      <c r="G34" s="16" t="s">
        <v>111</v>
      </c>
      <c r="J34" s="16" t="s">
        <v>145</v>
      </c>
      <c r="L34" s="16" t="s">
        <v>1327</v>
      </c>
      <c r="N34" s="16">
        <v>3</v>
      </c>
    </row>
    <row r="35" spans="2:17" ht="19.5" thickBot="1">
      <c r="F35" s="20"/>
      <c r="G35" s="15" t="s">
        <v>110</v>
      </c>
      <c r="J35" s="16" t="s">
        <v>115</v>
      </c>
      <c r="L35" s="16" t="s">
        <v>1328</v>
      </c>
      <c r="N35" s="16">
        <v>4</v>
      </c>
    </row>
    <row r="36" spans="2:17" ht="19.5" thickBot="1">
      <c r="F36" s="20"/>
      <c r="J36" s="15" t="s">
        <v>116</v>
      </c>
      <c r="L36" s="15" t="s">
        <v>1329</v>
      </c>
      <c r="N36" s="15" t="s">
        <v>1362</v>
      </c>
    </row>
    <row r="37" spans="2:17" ht="19.5" thickBot="1">
      <c r="F37" s="20"/>
      <c r="J37" s="65" t="s">
        <v>114</v>
      </c>
      <c r="L37" s="65" t="s">
        <v>123</v>
      </c>
    </row>
    <row r="38" spans="2:17">
      <c r="F38" s="20"/>
      <c r="J38" s="64" t="s">
        <v>142</v>
      </c>
      <c r="L38" s="64"/>
    </row>
    <row r="39" spans="2:17">
      <c r="F39" s="20"/>
      <c r="J39" s="16" t="s">
        <v>141</v>
      </c>
    </row>
    <row r="40" spans="2:17">
      <c r="F40" s="20"/>
      <c r="J40" s="16" t="s">
        <v>113</v>
      </c>
    </row>
    <row r="41" spans="2:17">
      <c r="F41" s="20"/>
      <c r="J41" s="16" t="s">
        <v>108</v>
      </c>
    </row>
    <row r="42" spans="2:17" ht="19.5" thickBot="1">
      <c r="F42" s="20"/>
      <c r="J42" s="15" t="s">
        <v>1324</v>
      </c>
    </row>
    <row r="43" spans="2:17">
      <c r="F43" s="20"/>
      <c r="H43" t="s">
        <v>1459</v>
      </c>
    </row>
    <row r="44" spans="2:17">
      <c r="B44" t="s">
        <v>1296</v>
      </c>
      <c r="D44" s="14" t="s">
        <v>101</v>
      </c>
      <c r="F44" s="14" t="s">
        <v>1306</v>
      </c>
      <c r="G44" s="9" t="s">
        <v>1464</v>
      </c>
      <c r="H44" s="353" t="s">
        <v>1306</v>
      </c>
      <c r="J44" s="14" t="s">
        <v>1307</v>
      </c>
      <c r="L44" s="14" t="s">
        <v>23</v>
      </c>
      <c r="O44" s="9"/>
      <c r="Q44" s="9"/>
    </row>
    <row r="45" spans="2:17">
      <c r="D45" s="9" t="s">
        <v>119</v>
      </c>
      <c r="F45" s="9" t="s">
        <v>54</v>
      </c>
      <c r="G45" s="9" t="s">
        <v>1457</v>
      </c>
      <c r="H45" s="354" t="s">
        <v>1457</v>
      </c>
      <c r="J45" s="9" t="s">
        <v>1309</v>
      </c>
      <c r="L45" s="9" t="s">
        <v>1229</v>
      </c>
      <c r="O45" s="9"/>
      <c r="Q45" s="9"/>
    </row>
    <row r="46" spans="2:17">
      <c r="D46" s="9" t="s">
        <v>109</v>
      </c>
      <c r="F46" s="9" t="s">
        <v>52</v>
      </c>
      <c r="G46" s="9" t="s">
        <v>1457</v>
      </c>
      <c r="H46" s="354" t="s">
        <v>1469</v>
      </c>
      <c r="J46" s="9" t="s">
        <v>1308</v>
      </c>
      <c r="L46" s="9" t="s">
        <v>26</v>
      </c>
      <c r="Q46" s="9"/>
    </row>
    <row r="47" spans="2:17">
      <c r="D47" s="20"/>
      <c r="F47" s="60" t="s">
        <v>1295</v>
      </c>
      <c r="G47" s="9" t="s">
        <v>1457</v>
      </c>
      <c r="H47" s="354" t="s">
        <v>1435</v>
      </c>
      <c r="Q47" s="9"/>
    </row>
    <row r="48" spans="2:17">
      <c r="D48" s="20"/>
      <c r="F48" s="60" t="s">
        <v>1300</v>
      </c>
      <c r="G48" s="9" t="s">
        <v>1457</v>
      </c>
      <c r="Q48" s="9"/>
    </row>
    <row r="49" spans="2:18">
      <c r="D49" s="20"/>
      <c r="F49" s="9" t="s">
        <v>50</v>
      </c>
      <c r="G49" s="9" t="s">
        <v>1469</v>
      </c>
      <c r="Q49" s="9"/>
    </row>
    <row r="50" spans="2:18">
      <c r="D50" s="20"/>
      <c r="F50" s="9" t="s">
        <v>49</v>
      </c>
      <c r="G50" s="9" t="s">
        <v>1469</v>
      </c>
      <c r="R50" s="20"/>
    </row>
    <row r="51" spans="2:18">
      <c r="D51" s="20"/>
      <c r="F51" s="60" t="s">
        <v>1435</v>
      </c>
      <c r="G51" s="9" t="s">
        <v>1435</v>
      </c>
    </row>
    <row r="54" spans="2:18">
      <c r="B54" t="s">
        <v>1458</v>
      </c>
      <c r="D54" s="59" t="s">
        <v>1314</v>
      </c>
    </row>
    <row r="55" spans="2:18">
      <c r="D55" t="s">
        <v>1299</v>
      </c>
      <c r="E55" s="7">
        <f>E56*E57</f>
        <v>4.6279999999999997E-4</v>
      </c>
    </row>
    <row r="56" spans="2:18">
      <c r="D56" s="8" t="s">
        <v>1312</v>
      </c>
      <c r="E56">
        <v>4.4499999999999997E-4</v>
      </c>
    </row>
    <row r="57" spans="2:18">
      <c r="D57" s="8" t="s">
        <v>1313</v>
      </c>
      <c r="E57">
        <v>1.04</v>
      </c>
    </row>
  </sheetData>
  <sheetProtection algorithmName="SHA-512" hashValue="FZ8WGi5+U/SH67Mj6JsN2jwv2wvIOUQtC3wJwXOwvPp/IZQiRxVew7WMaF8j0jwua69Wuz7+l+s6TDWGD0GrJw==" saltValue="WzipeYYHA66dj2nmBTn0Ig==" spinCount="100000" sheet="1" scenarios="1" formatCells="0" formatColumns="0" formatRows="0" sort="0" autoFilter="0"/>
  <phoneticPr fontId="4"/>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5F9AD-42DB-4A3D-B359-9759F80F209C}">
  <sheetPr codeName="Sheet14"/>
  <dimension ref="B1:I17"/>
  <sheetViews>
    <sheetView showGridLines="0" view="pageBreakPreview" zoomScale="85" zoomScaleNormal="100" zoomScaleSheetLayoutView="85" workbookViewId="0">
      <pane ySplit="7" topLeftCell="A8" activePane="bottomLeft" state="frozen"/>
      <selection activeCell="L7" sqref="L7"/>
      <selection pane="bottomLeft" activeCell="E19" sqref="E19"/>
    </sheetView>
  </sheetViews>
  <sheetFormatPr defaultRowHeight="18.75"/>
  <cols>
    <col min="1" max="1" width="2.75" style="355" customWidth="1"/>
    <col min="2" max="2" width="20.25" style="355" customWidth="1"/>
    <col min="3" max="3" width="20.25" style="369" customWidth="1"/>
    <col min="4" max="4" width="20.25" style="622" customWidth="1"/>
    <col min="5" max="5" width="20.25" style="355" customWidth="1"/>
    <col min="6" max="9" width="11.875" style="355" customWidth="1"/>
    <col min="10" max="10" width="9" style="355"/>
    <col min="11" max="11" width="23.75" style="355" bestFit="1" customWidth="1"/>
    <col min="12" max="16384" width="9" style="355"/>
  </cols>
  <sheetData>
    <row r="1" spans="2:9">
      <c r="B1" s="356"/>
      <c r="D1" s="618"/>
    </row>
    <row r="2" spans="2:9" ht="19.5" thickBot="1">
      <c r="B2" s="371" t="s">
        <v>1291</v>
      </c>
      <c r="D2" s="618"/>
    </row>
    <row r="3" spans="2:9" s="357" customFormat="1" ht="21" customHeight="1">
      <c r="B3" s="391" t="s">
        <v>1122</v>
      </c>
      <c r="C3" s="375">
        <f>'S1'!$H$8</f>
        <v>0</v>
      </c>
      <c r="D3" s="619"/>
      <c r="E3" s="363"/>
      <c r="F3" s="363"/>
      <c r="G3" s="392"/>
      <c r="H3" s="392"/>
      <c r="I3" s="392"/>
    </row>
    <row r="4" spans="2:9" s="357" customFormat="1" ht="21" customHeight="1" thickBot="1">
      <c r="B4" s="428" t="s">
        <v>1121</v>
      </c>
      <c r="C4" s="388">
        <f>'S1'!$H$10</f>
        <v>0</v>
      </c>
      <c r="D4" s="619"/>
      <c r="E4" s="363"/>
      <c r="F4" s="363"/>
      <c r="G4" s="392"/>
      <c r="H4" s="392"/>
      <c r="I4" s="392"/>
    </row>
    <row r="5" spans="2:9" ht="21" customHeight="1" thickBot="1">
      <c r="B5" s="398"/>
      <c r="C5" s="399"/>
      <c r="D5" s="620"/>
      <c r="E5" s="361"/>
      <c r="F5" s="362"/>
      <c r="G5" s="362"/>
      <c r="H5" s="362"/>
      <c r="I5" s="362"/>
    </row>
    <row r="6" spans="2:9">
      <c r="B6" s="848" t="s">
        <v>351</v>
      </c>
      <c r="C6" s="866"/>
      <c r="D6" s="848" t="s">
        <v>357</v>
      </c>
      <c r="E6" s="866"/>
      <c r="F6" s="848" t="s">
        <v>363</v>
      </c>
      <c r="G6" s="866"/>
      <c r="H6" s="866"/>
      <c r="I6" s="849"/>
    </row>
    <row r="7" spans="2:9" ht="19.5" thickBot="1">
      <c r="B7" s="373" t="s">
        <v>364</v>
      </c>
      <c r="C7" s="429" t="s">
        <v>353</v>
      </c>
      <c r="D7" s="621" t="s">
        <v>356</v>
      </c>
      <c r="E7" s="430" t="s">
        <v>355</v>
      </c>
      <c r="F7" s="431" t="s">
        <v>119</v>
      </c>
      <c r="G7" s="432" t="s">
        <v>109</v>
      </c>
      <c r="H7" s="433" t="s">
        <v>28</v>
      </c>
      <c r="I7" s="434" t="s">
        <v>1463</v>
      </c>
    </row>
    <row r="8" spans="2:9">
      <c r="B8" s="435" t="str" cm="1">
        <f t="array" aca="1" ref="B8" ca="1">IF(E8&lt;&gt;"",IFERROR(INDIRECT("'S3'!C"&amp;MATCH('S6'!$E8,'S3'!$E:$E,0)),""),"")</f>
        <v/>
      </c>
      <c r="C8" s="413" t="str" cm="1">
        <f t="array" aca="1" ref="C8" ca="1">IF(E8&lt;&gt;"",IFERROR(INDIRECT("'S3'!B"&amp;MATCH('S6'!$E8,'S3'!$E:$E,0)),""),"")</f>
        <v/>
      </c>
      <c r="D8" s="623" t="str" cm="1">
        <f t="array" aca="1" ref="D8" ca="1">IF(E8&lt;&gt;"",IFERROR(INDIRECT("'S3'!D"&amp;MATCH('S6'!$E8,'S3'!$E:$E,0)),""),"")</f>
        <v/>
      </c>
      <c r="E8" s="437" t="str">
        <f>IFERROR(IF('S3'!E8&lt;&gt;"",'S3'!E8,""),"")</f>
        <v/>
      </c>
      <c r="F8" s="414">
        <f>IF(E8=0,"",'S8-S00001'!F3)</f>
        <v>0</v>
      </c>
      <c r="G8" s="415">
        <f>IF(E8=0,"",'S8-S00001'!F4)</f>
        <v>0</v>
      </c>
      <c r="H8" s="417">
        <f>IFERROR(F8+G8,"")</f>
        <v>0</v>
      </c>
      <c r="I8" s="417">
        <f>IF(E8=0,"",'S8-S00001'!H3)</f>
        <v>0</v>
      </c>
    </row>
    <row r="9" spans="2:9">
      <c r="B9" s="438" t="str" cm="1">
        <f t="array" aca="1" ref="B9" ca="1">IF(E9&lt;&gt;"",IFERROR(INDIRECT("'S3'!C"&amp;MATCH('S6'!$E9,'S3'!$E:$E,0)),""),"")</f>
        <v/>
      </c>
      <c r="C9" s="204" t="str" cm="1">
        <f t="array" aca="1" ref="C9" ca="1">IF(E9&lt;&gt;"",IFERROR(INDIRECT("'S3'!B"&amp;MATCH('S6'!$E9,'S3'!$E:$E,0)),""),"")</f>
        <v/>
      </c>
      <c r="D9" s="624" t="str" cm="1">
        <f t="array" aca="1" ref="D9" ca="1">IF(E9&lt;&gt;"",IFERROR(INDIRECT("'S3'!D"&amp;MATCH('S6'!$E9,'S3'!$E:$E,0)),""),"")</f>
        <v/>
      </c>
      <c r="E9" s="440" t="str">
        <f>IFERROR(IF('S3'!E9&lt;&gt;"",'S3'!E9,""),"")</f>
        <v/>
      </c>
      <c r="F9" s="419">
        <f>IF(E8=0,"",'S8-S00002'!F3)</f>
        <v>0</v>
      </c>
      <c r="G9" s="420">
        <f>IF(E8=0,"",'S8-S00002'!F4)</f>
        <v>0</v>
      </c>
      <c r="H9" s="422">
        <f t="shared" ref="H9:H17" si="0">IFERROR(F9+G9,"")</f>
        <v>0</v>
      </c>
      <c r="I9" s="422">
        <f>IF(E8=0,"",'S8-S00002'!H3)</f>
        <v>0</v>
      </c>
    </row>
    <row r="10" spans="2:9">
      <c r="B10" s="438" t="str" cm="1">
        <f t="array" aca="1" ref="B10" ca="1">IF(E10&lt;&gt;"",IFERROR(INDIRECT("'S3'!C"&amp;MATCH('S6'!$E10,'S3'!$E:$E,0)),""),"")</f>
        <v/>
      </c>
      <c r="C10" s="204" t="str" cm="1">
        <f t="array" aca="1" ref="C10" ca="1">IF(E10&lt;&gt;"",IFERROR(INDIRECT("'S3'!B"&amp;MATCH('S6'!$E10,'S3'!$E:$E,0)),""),"")</f>
        <v/>
      </c>
      <c r="D10" s="624" t="str" cm="1">
        <f t="array" aca="1" ref="D10" ca="1">IF(E10&lt;&gt;"",IFERROR(INDIRECT("'S3'!D"&amp;MATCH('S6'!$E10,'S3'!$E:$E,0)),""),"")</f>
        <v/>
      </c>
      <c r="E10" s="440" t="str">
        <f>IFERROR(IF('S3'!E10&lt;&gt;"",'S3'!E10,""),"")</f>
        <v/>
      </c>
      <c r="F10" s="419">
        <f>IF(E8=0,"",'S8-S00003'!F3)</f>
        <v>0</v>
      </c>
      <c r="G10" s="441">
        <f>IF(E8=0,"",'S8-S00003'!F4)</f>
        <v>0</v>
      </c>
      <c r="H10" s="422">
        <f t="shared" si="0"/>
        <v>0</v>
      </c>
      <c r="I10" s="422">
        <f>IF(E8=0,"",'S8-S00003'!H3)</f>
        <v>0</v>
      </c>
    </row>
    <row r="11" spans="2:9">
      <c r="B11" s="438" t="str" cm="1">
        <f t="array" aca="1" ref="B11" ca="1">IF(E11&lt;&gt;"",IFERROR(INDIRECT("'S3'!C"&amp;MATCH('S6'!$E11,'S3'!$E:$E,0)),""),"")</f>
        <v/>
      </c>
      <c r="C11" s="204" t="str" cm="1">
        <f t="array" aca="1" ref="C11" ca="1">IF(E11&lt;&gt;"",IFERROR(INDIRECT("'S3'!B"&amp;MATCH('S6'!$E11,'S3'!$E:$E,0)),""),"")</f>
        <v/>
      </c>
      <c r="D11" s="624" t="str" cm="1">
        <f t="array" aca="1" ref="D11" ca="1">IF(E11&lt;&gt;"",IFERROR(INDIRECT("'S3'!D"&amp;MATCH('S6'!$E11,'S3'!$E:$E,0)),""),"")</f>
        <v/>
      </c>
      <c r="E11" s="440" t="str">
        <f>IFERROR(IF('S3'!E11&lt;&gt;"",'S3'!E11,""),"")</f>
        <v/>
      </c>
      <c r="F11" s="419">
        <f>IF(E8=0,"",'S8-S00004'!F3)</f>
        <v>0</v>
      </c>
      <c r="G11" s="441">
        <f>IF(E8=0,"",'S8-S00004'!F4)</f>
        <v>0</v>
      </c>
      <c r="H11" s="422">
        <f t="shared" si="0"/>
        <v>0</v>
      </c>
      <c r="I11" s="422">
        <f>IF(E8=0,"",'S8-S00004'!H3)</f>
        <v>0</v>
      </c>
    </row>
    <row r="12" spans="2:9">
      <c r="B12" s="438" t="str" cm="1">
        <f t="array" aca="1" ref="B12" ca="1">IF(E12&lt;&gt;"",IFERROR(INDIRECT("'S3'!C"&amp;MATCH('S6'!$E12,'S3'!$E:$E,0)),""),"")</f>
        <v/>
      </c>
      <c r="C12" s="442" t="str" cm="1">
        <f t="array" aca="1" ref="C12" ca="1">IF(E12&lt;&gt;"",IFERROR(INDIRECT("'S3'!B"&amp;MATCH('S6'!$E12,'S3'!$E:$E,0)),""),"")</f>
        <v/>
      </c>
      <c r="D12" s="624" t="str" cm="1">
        <f t="array" aca="1" ref="D12" ca="1">IF(E12&lt;&gt;"",IFERROR(INDIRECT("'S3'!D"&amp;MATCH('S6'!$E12,'S3'!$E:$E,0)),""),"")</f>
        <v/>
      </c>
      <c r="E12" s="440" t="str">
        <f>IFERROR(IF('S3'!E12&lt;&gt;"",'S3'!E12,""),"")</f>
        <v/>
      </c>
      <c r="F12" s="419">
        <f>IF(E8=0,"",'S8-S00005'!F3)</f>
        <v>0</v>
      </c>
      <c r="G12" s="441">
        <f>IF(E8=0,"",'S8-S00005'!F4)</f>
        <v>0</v>
      </c>
      <c r="H12" s="422">
        <f t="shared" si="0"/>
        <v>0</v>
      </c>
      <c r="I12" s="422">
        <f>IF(E8=0,"",'S8-S00005'!H3)</f>
        <v>0</v>
      </c>
    </row>
    <row r="13" spans="2:9">
      <c r="B13" s="438" t="str" cm="1">
        <f t="array" aca="1" ref="B13" ca="1">IF(E13&lt;&gt;"",IFERROR(INDIRECT("'S3'!C"&amp;MATCH('S6'!$E13,'S3'!$E:$E,0)),""),"")</f>
        <v/>
      </c>
      <c r="C13" s="204" t="str" cm="1">
        <f t="array" aca="1" ref="C13" ca="1">IF(E13&lt;&gt;"",IFERROR(INDIRECT("'S3'!B"&amp;MATCH('S6'!$E13,'S3'!$E:$E,0)),""),"")</f>
        <v/>
      </c>
      <c r="D13" s="624" t="str" cm="1">
        <f t="array" aca="1" ref="D13" ca="1">IF(E13&lt;&gt;"",IFERROR(INDIRECT("'S3'!D"&amp;MATCH('S6'!$E13,'S3'!$E:$E,0)),""),"")</f>
        <v/>
      </c>
      <c r="E13" s="440" t="str">
        <f>IFERROR(IF('S3'!E13&lt;&gt;"",'S3'!E13,""),"")</f>
        <v/>
      </c>
      <c r="F13" s="419">
        <f>IF(E8=0,"",'S8-S00006'!F3)</f>
        <v>0</v>
      </c>
      <c r="G13" s="441">
        <f>IF(E8=0,"",'S8-S00006'!F4)</f>
        <v>0</v>
      </c>
      <c r="H13" s="422">
        <f t="shared" si="0"/>
        <v>0</v>
      </c>
      <c r="I13" s="422">
        <f>IF(E8=0,"",'S8-S00006'!H3)</f>
        <v>0</v>
      </c>
    </row>
    <row r="14" spans="2:9">
      <c r="B14" s="443" t="str" cm="1">
        <f t="array" aca="1" ref="B14" ca="1">IF(E14&lt;&gt;"",IFERROR(INDIRECT("'S3'!C"&amp;MATCH('S6'!$E14,'S3'!$E:$E,0)),""),"")</f>
        <v/>
      </c>
      <c r="C14" s="444" t="str" cm="1">
        <f t="array" aca="1" ref="C14" ca="1">IF(E14&lt;&gt;"",IFERROR(INDIRECT("'S3'!B"&amp;MATCH('S6'!$E14,'S3'!$E:$E,0)),""),"")</f>
        <v/>
      </c>
      <c r="D14" s="624" t="str" cm="1">
        <f t="array" aca="1" ref="D14" ca="1">IF(E14&lt;&gt;"",IFERROR(INDIRECT("'S3'!D"&amp;MATCH('S6'!$E14,'S3'!$E:$E,0)),""),"")</f>
        <v/>
      </c>
      <c r="E14" s="440" t="str">
        <f>IFERROR(IF('S3'!E14&lt;&gt;"",'S3'!E14,""),"")</f>
        <v/>
      </c>
      <c r="F14" s="419">
        <f>IF(E8=0,"",'S8-S00007'!F3)</f>
        <v>0</v>
      </c>
      <c r="G14" s="441">
        <f>IF(E8=0,"",'S8-S00007'!F4)</f>
        <v>0</v>
      </c>
      <c r="H14" s="422">
        <f t="shared" si="0"/>
        <v>0</v>
      </c>
      <c r="I14" s="422">
        <f>IF(E8=0,"",'S8-S00007'!H3)</f>
        <v>0</v>
      </c>
    </row>
    <row r="15" spans="2:9">
      <c r="B15" s="443" t="str" cm="1">
        <f t="array" aca="1" ref="B15" ca="1">IF(E15&lt;&gt;"",IFERROR(INDIRECT("'S3'!C"&amp;MATCH('S6'!$E15,'S3'!$E:$E,0)),""),"")</f>
        <v/>
      </c>
      <c r="C15" s="444" t="str" cm="1">
        <f t="array" aca="1" ref="C15" ca="1">IF(E15&lt;&gt;"",IFERROR(INDIRECT("'S3'!B"&amp;MATCH('S6'!$E15,'S3'!$E:$E,0)),""),"")</f>
        <v/>
      </c>
      <c r="D15" s="624" t="str" cm="1">
        <f t="array" aca="1" ref="D15" ca="1">IF(E15&lt;&gt;"",IFERROR(INDIRECT("'S3'!D"&amp;MATCH('S6'!$E15,'S3'!$E:$E,0)),""),"")</f>
        <v/>
      </c>
      <c r="E15" s="440" t="str">
        <f>IFERROR(IF('S3'!E15&lt;&gt;"",'S3'!E15,""),"")</f>
        <v/>
      </c>
      <c r="F15" s="419">
        <f>IF(E8=0,"",'S8-S00008'!F3)</f>
        <v>0</v>
      </c>
      <c r="G15" s="441">
        <f>IF(E8=0,"",'S8-S00008'!F4)</f>
        <v>0</v>
      </c>
      <c r="H15" s="422">
        <f t="shared" si="0"/>
        <v>0</v>
      </c>
      <c r="I15" s="422">
        <f>IF(E8=0,"",'S8-S00008'!H3)</f>
        <v>0</v>
      </c>
    </row>
    <row r="16" spans="2:9">
      <c r="B16" s="443" t="str" cm="1">
        <f t="array" aca="1" ref="B16" ca="1">IF(E16&lt;&gt;"",IFERROR(INDIRECT("'S3'!C"&amp;MATCH('S6'!$E16,'S3'!$E:$E,0)),""),"")</f>
        <v/>
      </c>
      <c r="C16" s="444" t="str" cm="1">
        <f t="array" aca="1" ref="C16" ca="1">IF(E16&lt;&gt;"",IFERROR(INDIRECT("'S3'!B"&amp;MATCH('S6'!$E16,'S3'!$E:$E,0)),""),"")</f>
        <v/>
      </c>
      <c r="D16" s="624" t="str" cm="1">
        <f t="array" aca="1" ref="D16" ca="1">IF(E16&lt;&gt;"",IFERROR(INDIRECT("'S3'!D"&amp;MATCH('S6'!$E16,'S3'!$E:$E,0)),""),"")</f>
        <v/>
      </c>
      <c r="E16" s="440" t="str">
        <f>IFERROR(IF('S3'!E16&lt;&gt;"",'S3'!E16,""),"")</f>
        <v/>
      </c>
      <c r="F16" s="419">
        <f>IF(E8=0,"",'S8-S00009'!F3)</f>
        <v>0</v>
      </c>
      <c r="G16" s="441">
        <f>IF(E8=0,"",'S8-S00009'!F4)</f>
        <v>0</v>
      </c>
      <c r="H16" s="422">
        <f t="shared" si="0"/>
        <v>0</v>
      </c>
      <c r="I16" s="422">
        <f>IF(E8=0,"",'S8-S00009'!H3)</f>
        <v>0</v>
      </c>
    </row>
    <row r="17" spans="2:9" ht="19.5" thickBot="1">
      <c r="B17" s="445" t="str" cm="1">
        <f t="array" aca="1" ref="B17" ca="1">IF(E17&lt;&gt;"",IFERROR(INDIRECT("'S3'!C"&amp;MATCH('S6'!$E17,'S3'!$E:$E,0)),""),"")</f>
        <v/>
      </c>
      <c r="C17" s="446" t="str" cm="1">
        <f t="array" aca="1" ref="C17" ca="1">IF(E17&lt;&gt;"",IFERROR(INDIRECT("'S3'!B"&amp;MATCH('S6'!$E17,'S3'!$E:$E,0)),""),"")</f>
        <v/>
      </c>
      <c r="D17" s="625" t="str" cm="1">
        <f t="array" aca="1" ref="D17" ca="1">IF(E17&lt;&gt;"",IFERROR(INDIRECT("'S3'!D"&amp;MATCH('S6'!$E17,'S3'!$E:$E,0)),""),"")</f>
        <v/>
      </c>
      <c r="E17" s="448" t="str">
        <f>IFERROR(IF('S3'!E17&lt;&gt;"",'S3'!E17,""),"")</f>
        <v/>
      </c>
      <c r="F17" s="424">
        <f>IF(E8=0,"",'S8-S00010'!F3)</f>
        <v>0</v>
      </c>
      <c r="G17" s="449">
        <f>IF(E8=0,"",'S8-S00010'!F4)</f>
        <v>0</v>
      </c>
      <c r="H17" s="427">
        <f t="shared" si="0"/>
        <v>0</v>
      </c>
      <c r="I17" s="427">
        <f>IF(E8=0,"",'S8-S00010'!H3)</f>
        <v>0</v>
      </c>
    </row>
  </sheetData>
  <sheetProtection algorithmName="SHA-512" hashValue="qI9LT8TmuPZwTH1Oiq04f8lKItnt0PV8moY2dxhZ1qqYADcf9uTHvqhCo3TOC42nAMDiKHsFGoYGxLT+lZKmug==" saltValue="AvtbJmFzot6GxM/JGSuqoA==" spinCount="100000" sheet="1" scenarios="1" formatCells="0" formatColumns="0" formatRows="0" sort="0" autoFilter="0"/>
  <mergeCells count="3">
    <mergeCell ref="B6:C6"/>
    <mergeCell ref="D6:E6"/>
    <mergeCell ref="F6:I6"/>
  </mergeCells>
  <phoneticPr fontId="4"/>
  <pageMargins left="0.7" right="0.7" top="0.75" bottom="0.75" header="0.3" footer="0.3"/>
  <pageSetup paperSize="9" scale="5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0104-6FED-4A3E-A274-941DAD0FF63A}">
  <sheetPr codeName="Sheet16">
    <tabColor theme="9" tint="0.79998168889431442"/>
  </sheetPr>
  <dimension ref="B1:M237"/>
  <sheetViews>
    <sheetView showGridLines="0" zoomScale="85" zoomScaleNormal="85" workbookViewId="0"/>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456" t="e" cm="1">
        <f t="array" aca="1" ref="C5" ca="1">INDIRECT("'S3'!D"&amp;MATCH(C6,'S3'!E:E,0))</f>
        <v>#N/A</v>
      </c>
    </row>
    <row r="6" spans="2:11" ht="19.5" thickBot="1">
      <c r="B6" s="457" t="s">
        <v>355</v>
      </c>
      <c r="C6" s="458" t="s">
        <v>367</v>
      </c>
    </row>
    <row r="7" spans="2:11" ht="19.5" thickBot="1">
      <c r="B7" s="451"/>
      <c r="C7" s="459"/>
      <c r="D7" s="358"/>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2qp6pSjQOT1GCVF8mHHk6WY540dg92X1ypbMa1ThOtqEZUV83cbphSDrnEkEiWFPncfhsrxUGvOSzzxZLX7VSA==" saltValue="+ejMGtAjrpszfX7X+KgH5g=="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B084CB8-6A5C-4B2A-8CEF-9E1C2290C859}">
          <x14:formula1>
            <xm:f>排出活動_Master!$B$5:$B$39</xm:f>
          </x14:formula1>
          <xm:sqref>D38:D237</xm:sqref>
        </x14:dataValidation>
        <x14:dataValidation type="list" allowBlank="1" showInputMessage="1" showErrorMessage="1" xr:uid="{00C75E50-8704-4820-B8E2-F2E5EF1D0763}">
          <x14:formula1>
            <xm:f>選択肢①!$D$26:$D$27</xm:f>
          </x14:formula1>
          <xm:sqref>H38:H237</xm:sqref>
        </x14:dataValidation>
        <x14:dataValidation type="list" allowBlank="1" showInputMessage="1" showErrorMessage="1" xr:uid="{8970C722-1F7D-4C65-BFB9-985638FCA905}">
          <x14:formula1>
            <xm:f>選択肢①!$F$26:$F$28</xm:f>
          </x14:formula1>
          <xm:sqref>E38:E237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BAB5B-D557-4F05-8722-2ABC63B7A529}">
  <sheetPr codeName="Sheet8">
    <tabColor theme="9" tint="0.79998168889431442"/>
  </sheetPr>
  <dimension ref="A1:BJ209"/>
  <sheetViews>
    <sheetView showGridLines="0" view="pageBreakPreview" zoomScaleNormal="70" zoomScaleSheetLayoutView="100" workbookViewId="0"/>
  </sheetViews>
  <sheetFormatPr defaultRowHeight="18.75"/>
  <cols>
    <col min="1" max="1" width="7.25" style="355" bestFit="1" customWidth="1"/>
    <col min="2" max="2" width="23.75" style="358" customWidth="1"/>
    <col min="3" max="4" width="20.25" style="358" customWidth="1"/>
    <col min="5" max="5" width="16.25" style="358" customWidth="1"/>
    <col min="6" max="7" width="16.125" style="358" customWidth="1"/>
    <col min="8" max="8" width="33.25" style="358" bestFit="1" customWidth="1"/>
    <col min="9" max="9" width="36.75" style="358" customWidth="1"/>
    <col min="10" max="10" width="19.375" style="358" customWidth="1"/>
    <col min="11" max="11" width="10.625" style="358" customWidth="1"/>
    <col min="12" max="12" width="26.875" style="358" customWidth="1"/>
    <col min="13" max="13" width="21.625" style="358" customWidth="1"/>
    <col min="14" max="16" width="31.375" style="358" customWidth="1"/>
    <col min="17" max="17" width="16.25" style="358" customWidth="1"/>
    <col min="18" max="18" width="12.75" style="358" customWidth="1"/>
    <col min="19" max="19" width="13.25" style="358" customWidth="1"/>
    <col min="20" max="21" width="13.25" style="581" customWidth="1"/>
    <col min="22" max="22" width="11" style="358" customWidth="1"/>
    <col min="23" max="23" width="11.875" style="358" customWidth="1"/>
    <col min="24" max="24" width="26.625" style="364" customWidth="1"/>
    <col min="25" max="25" width="10.25" style="358" customWidth="1"/>
    <col min="26" max="26" width="11" style="358" customWidth="1"/>
    <col min="27" max="27" width="14.125" style="358" customWidth="1"/>
    <col min="28" max="28" width="20.875" style="358" customWidth="1"/>
    <col min="29" max="29" width="26.625" style="364" customWidth="1"/>
    <col min="30" max="30" width="13.25" style="358" customWidth="1"/>
    <col min="31" max="32" width="20.875" style="358" customWidth="1"/>
    <col min="33" max="33" width="26.625" style="364" customWidth="1"/>
    <col min="34" max="34" width="13.25" style="358" customWidth="1"/>
    <col min="35" max="35" width="20.875" style="358" customWidth="1"/>
    <col min="36" max="36" width="6.5" style="358" customWidth="1"/>
    <col min="37" max="37" width="5.125" style="355" customWidth="1"/>
    <col min="38" max="41" width="20.875" style="358" hidden="1" customWidth="1"/>
    <col min="42" max="42" width="33.25" style="358"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358"/>
      <c r="AB1" s="358"/>
      <c r="AC1" s="480"/>
      <c r="AD1" s="392"/>
      <c r="AE1" s="358"/>
      <c r="AF1" s="358"/>
      <c r="AG1" s="480"/>
      <c r="AH1" s="392"/>
      <c r="AI1" s="358"/>
      <c r="AK1" s="358"/>
      <c r="AL1" s="358"/>
      <c r="AM1" s="358"/>
      <c r="AN1" s="358"/>
      <c r="AO1" s="358"/>
      <c r="AP1" s="358"/>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358"/>
      <c r="AB2" s="358"/>
      <c r="AC2" s="480"/>
      <c r="AD2" s="392"/>
      <c r="AE2" s="358"/>
      <c r="AF2" s="358"/>
      <c r="AG2" s="480"/>
      <c r="AH2" s="392"/>
      <c r="AI2" s="358"/>
      <c r="AK2" s="358"/>
      <c r="AL2" s="358"/>
      <c r="AM2" s="358"/>
      <c r="AN2" s="358"/>
      <c r="AO2" s="358"/>
      <c r="AP2" s="358"/>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358"/>
      <c r="AA3" s="358"/>
      <c r="AB3" s="358"/>
      <c r="AC3" s="392"/>
      <c r="AD3" s="480"/>
      <c r="AE3" s="358"/>
      <c r="AF3" s="358"/>
      <c r="AG3" s="392"/>
      <c r="AH3" s="480"/>
      <c r="AJ3" s="358"/>
      <c r="AK3" s="358"/>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358"/>
      <c r="U4" s="358"/>
      <c r="V4" s="364"/>
      <c r="X4" s="358"/>
      <c r="AC4" s="358"/>
      <c r="AG4" s="358"/>
      <c r="AI4" s="355"/>
      <c r="AK4" s="358"/>
      <c r="AL4" s="355"/>
      <c r="AM4" s="355"/>
      <c r="AN4" s="355"/>
      <c r="AO4" s="355"/>
      <c r="AP4" s="355"/>
      <c r="AQ4" s="357"/>
      <c r="AR4" s="498" t="s">
        <v>1123</v>
      </c>
      <c r="BF4" s="357"/>
      <c r="BG4" s="357"/>
      <c r="BH4" s="495"/>
      <c r="BI4" s="495"/>
      <c r="BJ4" s="357"/>
    </row>
    <row r="5" spans="1:62" ht="21" customHeight="1" thickTop="1" thickBot="1">
      <c r="B5" s="457" t="s">
        <v>355</v>
      </c>
      <c r="C5" s="458" t="s">
        <v>365</v>
      </c>
      <c r="D5" s="492"/>
      <c r="E5" s="400" t="s">
        <v>28</v>
      </c>
      <c r="F5" s="499">
        <f>F3+F4</f>
        <v>0</v>
      </c>
      <c r="G5" s="492"/>
      <c r="T5" s="358"/>
      <c r="U5" s="358"/>
      <c r="W5" s="364"/>
      <c r="X5" s="358"/>
      <c r="AC5" s="358"/>
      <c r="AG5" s="358"/>
      <c r="AJ5" s="355"/>
      <c r="AK5" s="358"/>
      <c r="AQ5" s="357"/>
      <c r="AR5" s="500"/>
      <c r="AS5" s="501"/>
      <c r="AT5" s="502"/>
      <c r="AU5" s="502"/>
      <c r="AV5" s="502"/>
      <c r="AW5" s="502"/>
      <c r="AX5" s="502"/>
      <c r="AY5" s="502"/>
      <c r="AZ5" s="502"/>
      <c r="BA5" s="502"/>
      <c r="BB5" s="502"/>
      <c r="BC5" s="502"/>
      <c r="BD5" s="502"/>
      <c r="BE5" s="502"/>
      <c r="BF5" s="503"/>
      <c r="BG5" s="503"/>
      <c r="BH5" s="504" t="s">
        <v>1428</v>
      </c>
      <c r="BI5" s="504" t="s">
        <v>1429</v>
      </c>
      <c r="BJ5" s="357"/>
    </row>
    <row r="6" spans="1:62" ht="38.25" thickBot="1">
      <c r="T6" s="358"/>
      <c r="U6" s="358"/>
      <c r="W6" s="364"/>
      <c r="X6" s="358"/>
      <c r="AC6" s="358"/>
      <c r="AG6" s="358"/>
      <c r="AJ6" s="355"/>
      <c r="AK6" s="358"/>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1363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1338</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IFERROR(INDIRECT("'S7-"&amp;$C$5&amp;"'!G"&amp;MATCH('S8-S00001'!B10,INDIRECT("'S7-"&amp;$C$5&amp;"'!F:F"),0)),"")</f>
        <v/>
      </c>
      <c r="D10" s="546" t="str" cm="1">
        <f t="array" aca="1" ref="D10" ca="1">IFERROR(INDIRECT("'S7-"&amp;$C$5&amp;"'!E"&amp;MATCH('S8-S00001'!B10,INDIRECT("'S7-"&amp;$C$5&amp;"'!F:F"),0)),"")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IFERROR(INDIRECT("'S7-"&amp;$C$5&amp;"'!G"&amp;MATCH('S8-S00001'!B11,INDIRECT("'S7-"&amp;$C$5&amp;"'!F:F"),0)),"")</f>
        <v/>
      </c>
      <c r="D11" s="555" t="str" cm="1">
        <f t="array" aca="1" ref="D11" ca="1">IFERROR(INDIRECT("'S7-"&amp;$C$5&amp;"'!E"&amp;MATCH('S8-S00001'!B11,INDIRECT("'S7-"&amp;$C$5&amp;"'!F:F"),0)),"")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IFERROR(INDIRECT("'S7-"&amp;$C$5&amp;"'!G"&amp;MATCH('S8-S00001'!B12,INDIRECT("'S7-"&amp;$C$5&amp;"'!F:F"),0)),"")</f>
        <v/>
      </c>
      <c r="D12" s="555" t="str" cm="1">
        <f t="array" aca="1" ref="D12" ca="1">IFERROR(INDIRECT("'S7-"&amp;$C$5&amp;"'!E"&amp;MATCH('S8-S00001'!B12,INDIRECT("'S7-"&amp;$C$5&amp;"'!F:F"),0)),"")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IFERROR(INDIRECT("'S7-"&amp;$C$5&amp;"'!G"&amp;MATCH('S8-S00001'!B13,INDIRECT("'S7-"&amp;$C$5&amp;"'!F:F"),0)),"")</f>
        <v/>
      </c>
      <c r="D13" s="555" t="str" cm="1">
        <f t="array" aca="1" ref="D13" ca="1">IFERROR(INDIRECT("'S7-"&amp;$C$5&amp;"'!E"&amp;MATCH('S8-S00001'!B13,INDIRECT("'S7-"&amp;$C$5&amp;"'!F:F"),0)),"")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IFERROR(INDIRECT("'S7-"&amp;$C$5&amp;"'!G"&amp;MATCH('S8-S00001'!B14,INDIRECT("'S7-"&amp;$C$5&amp;"'!F:F"),0)),"")</f>
        <v/>
      </c>
      <c r="D14" s="555" t="str" cm="1">
        <f t="array" aca="1" ref="D14" ca="1">IFERROR(INDIRECT("'S7-"&amp;$C$5&amp;"'!E"&amp;MATCH('S8-S00001'!B14,INDIRECT("'S7-"&amp;$C$5&amp;"'!F:F"),0)),"")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IFERROR(INDIRECT("'S7-"&amp;$C$5&amp;"'!G"&amp;MATCH('S8-S00001'!B15,INDIRECT("'S7-"&amp;$C$5&amp;"'!F:F"),0)),"")</f>
        <v/>
      </c>
      <c r="D15" s="555" t="str" cm="1">
        <f t="array" aca="1" ref="D15" ca="1">IFERROR(INDIRECT("'S7-"&amp;$C$5&amp;"'!E"&amp;MATCH('S8-S00001'!B15,INDIRECT("'S7-"&amp;$C$5&amp;"'!F:F"),0)),"")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IFERROR(INDIRECT("'S7-"&amp;$C$5&amp;"'!G"&amp;MATCH('S8-S00001'!B16,INDIRECT("'S7-"&amp;$C$5&amp;"'!F:F"),0)),"")</f>
        <v/>
      </c>
      <c r="D16" s="555" t="str" cm="1">
        <f t="array" aca="1" ref="D16" ca="1">IFERROR(INDIRECT("'S7-"&amp;$C$5&amp;"'!E"&amp;MATCH('S8-S00001'!B16,INDIRECT("'S7-"&amp;$C$5&amp;"'!F:F"),0)),"")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IFERROR(INDIRECT("'S7-"&amp;$C$5&amp;"'!G"&amp;MATCH('S8-S00001'!B17,INDIRECT("'S7-"&amp;$C$5&amp;"'!F:F"),0)),"")</f>
        <v/>
      </c>
      <c r="D17" s="555" t="str" cm="1">
        <f t="array" aca="1" ref="D17" ca="1">IFERROR(INDIRECT("'S7-"&amp;$C$5&amp;"'!E"&amp;MATCH('S8-S00001'!B17,INDIRECT("'S7-"&amp;$C$5&amp;"'!F:F"),0)),"")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IFERROR(INDIRECT("'S7-"&amp;$C$5&amp;"'!G"&amp;MATCH('S8-S00001'!B18,INDIRECT("'S7-"&amp;$C$5&amp;"'!F:F"),0)),"")</f>
        <v/>
      </c>
      <c r="D18" s="555" t="str" cm="1">
        <f t="array" aca="1" ref="D18" ca="1">IFERROR(INDIRECT("'S7-"&amp;$C$5&amp;"'!E"&amp;MATCH('S8-S00001'!B18,INDIRECT("'S7-"&amp;$C$5&amp;"'!F:F"),0)),"")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IFERROR(INDIRECT("'S7-"&amp;$C$5&amp;"'!G"&amp;MATCH('S8-S00001'!B19,INDIRECT("'S7-"&amp;$C$5&amp;"'!F:F"),0)),"")</f>
        <v/>
      </c>
      <c r="D19" s="555" t="str" cm="1">
        <f t="array" aca="1" ref="D19" ca="1">IFERROR(INDIRECT("'S7-"&amp;$C$5&amp;"'!E"&amp;MATCH('S8-S00001'!B19,INDIRECT("'S7-"&amp;$C$5&amp;"'!F:F"),0)),"")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IFERROR(INDIRECT("'S7-"&amp;$C$5&amp;"'!G"&amp;MATCH('S8-S00001'!B20,INDIRECT("'S7-"&amp;$C$5&amp;"'!F:F"),0)),"")</f>
        <v/>
      </c>
      <c r="D20" s="555" t="str" cm="1">
        <f t="array" aca="1" ref="D20" ca="1">IFERROR(INDIRECT("'S7-"&amp;$C$5&amp;"'!E"&amp;MATCH('S8-S00001'!B20,INDIRECT("'S7-"&amp;$C$5&amp;"'!F:F"),0)),"")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IFERROR(INDIRECT("'S7-"&amp;$C$5&amp;"'!G"&amp;MATCH('S8-S00001'!B21,INDIRECT("'S7-"&amp;$C$5&amp;"'!F:F"),0)),"")</f>
        <v/>
      </c>
      <c r="D21" s="555" t="str" cm="1">
        <f t="array" aca="1" ref="D21" ca="1">IFERROR(INDIRECT("'S7-"&amp;$C$5&amp;"'!E"&amp;MATCH('S8-S00001'!B21,INDIRECT("'S7-"&amp;$C$5&amp;"'!F:F"),0)),"")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IFERROR(INDIRECT("'S7-"&amp;$C$5&amp;"'!G"&amp;MATCH('S8-S00001'!B22,INDIRECT("'S7-"&amp;$C$5&amp;"'!F:F"),0)),"")</f>
        <v/>
      </c>
      <c r="D22" s="555" t="str" cm="1">
        <f t="array" aca="1" ref="D22" ca="1">IFERROR(INDIRECT("'S7-"&amp;$C$5&amp;"'!E"&amp;MATCH('S8-S00001'!B22,INDIRECT("'S7-"&amp;$C$5&amp;"'!F:F"),0)),"")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IFERROR(INDIRECT("'S7-"&amp;$C$5&amp;"'!G"&amp;MATCH('S8-S00001'!B23,INDIRECT("'S7-"&amp;$C$5&amp;"'!F:F"),0)),"")</f>
        <v/>
      </c>
      <c r="D23" s="555" t="str" cm="1">
        <f t="array" aca="1" ref="D23" ca="1">IFERROR(INDIRECT("'S7-"&amp;$C$5&amp;"'!E"&amp;MATCH('S8-S00001'!B23,INDIRECT("'S7-"&amp;$C$5&amp;"'!F:F"),0)),"")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IFERROR(INDIRECT("'S7-"&amp;$C$5&amp;"'!G"&amp;MATCH('S8-S00001'!B24,INDIRECT("'S7-"&amp;$C$5&amp;"'!F:F"),0)),"")</f>
        <v/>
      </c>
      <c r="D24" s="555" t="str" cm="1">
        <f t="array" aca="1" ref="D24" ca="1">IFERROR(INDIRECT("'S7-"&amp;$C$5&amp;"'!E"&amp;MATCH('S8-S00001'!B24,INDIRECT("'S7-"&amp;$C$5&amp;"'!F:F"),0)),"")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IFERROR(INDIRECT("'S7-"&amp;$C$5&amp;"'!G"&amp;MATCH('S8-S00001'!B25,INDIRECT("'S7-"&amp;$C$5&amp;"'!F:F"),0)),"")</f>
        <v/>
      </c>
      <c r="D25" s="555" t="str" cm="1">
        <f t="array" aca="1" ref="D25" ca="1">IFERROR(INDIRECT("'S7-"&amp;$C$5&amp;"'!E"&amp;MATCH('S8-S00001'!B25,INDIRECT("'S7-"&amp;$C$5&amp;"'!F:F"),0)),"")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IFERROR(INDIRECT("'S7-"&amp;$C$5&amp;"'!G"&amp;MATCH('S8-S00001'!B26,INDIRECT("'S7-"&amp;$C$5&amp;"'!F:F"),0)),"")</f>
        <v/>
      </c>
      <c r="D26" s="555" t="str" cm="1">
        <f t="array" aca="1" ref="D26" ca="1">IFERROR(INDIRECT("'S7-"&amp;$C$5&amp;"'!E"&amp;MATCH('S8-S00001'!B26,INDIRECT("'S7-"&amp;$C$5&amp;"'!F:F"),0)),"")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IFERROR(INDIRECT("'S7-"&amp;$C$5&amp;"'!G"&amp;MATCH('S8-S00001'!B27,INDIRECT("'S7-"&amp;$C$5&amp;"'!F:F"),0)),"")</f>
        <v/>
      </c>
      <c r="D27" s="555" t="str" cm="1">
        <f t="array" aca="1" ref="D27" ca="1">IFERROR(INDIRECT("'S7-"&amp;$C$5&amp;"'!E"&amp;MATCH('S8-S00001'!B27,INDIRECT("'S7-"&amp;$C$5&amp;"'!F:F"),0)),"")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IFERROR(INDIRECT("'S7-"&amp;$C$5&amp;"'!G"&amp;MATCH('S8-S00001'!B28,INDIRECT("'S7-"&amp;$C$5&amp;"'!F:F"),0)),"")</f>
        <v/>
      </c>
      <c r="D28" s="555" t="str" cm="1">
        <f t="array" aca="1" ref="D28" ca="1">IFERROR(INDIRECT("'S7-"&amp;$C$5&amp;"'!E"&amp;MATCH('S8-S00001'!B28,INDIRECT("'S7-"&amp;$C$5&amp;"'!F:F"),0)),"")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IFERROR(INDIRECT("'S7-"&amp;$C$5&amp;"'!G"&amp;MATCH('S8-S00001'!B29,INDIRECT("'S7-"&amp;$C$5&amp;"'!F:F"),0)),"")</f>
        <v/>
      </c>
      <c r="D29" s="555" t="str" cm="1">
        <f t="array" aca="1" ref="D29" ca="1">IFERROR(INDIRECT("'S7-"&amp;$C$5&amp;"'!E"&amp;MATCH('S8-S00001'!B29,INDIRECT("'S7-"&amp;$C$5&amp;"'!F:F"),0)),"")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IFERROR(INDIRECT("'S7-"&amp;$C$5&amp;"'!G"&amp;MATCH('S8-S00001'!B30,INDIRECT("'S7-"&amp;$C$5&amp;"'!F:F"),0)),"")</f>
        <v/>
      </c>
      <c r="D30" s="555" t="str" cm="1">
        <f t="array" aca="1" ref="D30" ca="1">IFERROR(INDIRECT("'S7-"&amp;$C$5&amp;"'!E"&amp;MATCH('S8-S00001'!B30,INDIRECT("'S7-"&amp;$C$5&amp;"'!F:F"),0)),"")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IFERROR(INDIRECT("'S7-"&amp;$C$5&amp;"'!G"&amp;MATCH('S8-S00001'!B31,INDIRECT("'S7-"&amp;$C$5&amp;"'!F:F"),0)),"")</f>
        <v/>
      </c>
      <c r="D31" s="555" t="str" cm="1">
        <f t="array" aca="1" ref="D31" ca="1">IFERROR(INDIRECT("'S7-"&amp;$C$5&amp;"'!E"&amp;MATCH('S8-S00001'!B31,INDIRECT("'S7-"&amp;$C$5&amp;"'!F:F"),0)),"")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IFERROR(INDIRECT("'S7-"&amp;$C$5&amp;"'!G"&amp;MATCH('S8-S00001'!B32,INDIRECT("'S7-"&amp;$C$5&amp;"'!F:F"),0)),"")</f>
        <v/>
      </c>
      <c r="D32" s="555" t="str" cm="1">
        <f t="array" aca="1" ref="D32" ca="1">IFERROR(INDIRECT("'S7-"&amp;$C$5&amp;"'!E"&amp;MATCH('S8-S00001'!B32,INDIRECT("'S7-"&amp;$C$5&amp;"'!F:F"),0)),"")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IFERROR(INDIRECT("'S7-"&amp;$C$5&amp;"'!G"&amp;MATCH('S8-S00001'!B33,INDIRECT("'S7-"&amp;$C$5&amp;"'!F:F"),0)),"")</f>
        <v/>
      </c>
      <c r="D33" s="555" t="str" cm="1">
        <f t="array" aca="1" ref="D33" ca="1">IFERROR(INDIRECT("'S7-"&amp;$C$5&amp;"'!E"&amp;MATCH('S8-S00001'!B33,INDIRECT("'S7-"&amp;$C$5&amp;"'!F:F"),0)),"")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IFERROR(INDIRECT("'S7-"&amp;$C$5&amp;"'!G"&amp;MATCH('S8-S00001'!B34,INDIRECT("'S7-"&amp;$C$5&amp;"'!F:F"),0)),"")</f>
        <v/>
      </c>
      <c r="D34" s="555" t="str" cm="1">
        <f t="array" aca="1" ref="D34" ca="1">IFERROR(INDIRECT("'S7-"&amp;$C$5&amp;"'!E"&amp;MATCH('S8-S00001'!B34,INDIRECT("'S7-"&amp;$C$5&amp;"'!F:F"),0)),"")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IFERROR(INDIRECT("'S7-"&amp;$C$5&amp;"'!G"&amp;MATCH('S8-S00001'!B35,INDIRECT("'S7-"&amp;$C$5&amp;"'!F:F"),0)),"")</f>
        <v/>
      </c>
      <c r="D35" s="555" t="str" cm="1">
        <f t="array" aca="1" ref="D35" ca="1">IFERROR(INDIRECT("'S7-"&amp;$C$5&amp;"'!E"&amp;MATCH('S8-S00001'!B35,INDIRECT("'S7-"&amp;$C$5&amp;"'!F:F"),0)),"")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358" customFormat="1">
      <c r="B36" s="554"/>
      <c r="C36" s="555" t="str" cm="1">
        <f t="array" aca="1" ref="C36" ca="1">IFERROR(INDIRECT("'S7-"&amp;$C$5&amp;"'!G"&amp;MATCH('S8-S00001'!B36,INDIRECT("'S7-"&amp;$C$5&amp;"'!F:F"),0)),"")</f>
        <v/>
      </c>
      <c r="D36" s="555" t="str" cm="1">
        <f t="array" aca="1" ref="D36" ca="1">IFERROR(INDIRECT("'S7-"&amp;$C$5&amp;"'!E"&amp;MATCH('S8-S00001'!B36,INDIRECT("'S7-"&amp;$C$5&amp;"'!F:F"),0)),"")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358" customFormat="1">
      <c r="B37" s="554"/>
      <c r="C37" s="555" t="str" cm="1">
        <f t="array" aca="1" ref="C37" ca="1">IFERROR(INDIRECT("'S7-"&amp;$C$5&amp;"'!G"&amp;MATCH('S8-S00001'!B37,INDIRECT("'S7-"&amp;$C$5&amp;"'!F:F"),0)),"")</f>
        <v/>
      </c>
      <c r="D37" s="555" t="str" cm="1">
        <f t="array" aca="1" ref="D37" ca="1">IFERROR(INDIRECT("'S7-"&amp;$C$5&amp;"'!E"&amp;MATCH('S8-S00001'!B37,INDIRECT("'S7-"&amp;$C$5&amp;"'!F:F"),0)),"")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358" customFormat="1">
      <c r="B38" s="554"/>
      <c r="C38" s="555" t="str" cm="1">
        <f t="array" aca="1" ref="C38" ca="1">IFERROR(INDIRECT("'S7-"&amp;$C$5&amp;"'!G"&amp;MATCH('S8-S00001'!B38,INDIRECT("'S7-"&amp;$C$5&amp;"'!F:F"),0)),"")</f>
        <v/>
      </c>
      <c r="D38" s="555" t="str" cm="1">
        <f t="array" aca="1" ref="D38" ca="1">IFERROR(INDIRECT("'S7-"&amp;$C$5&amp;"'!E"&amp;MATCH('S8-S00001'!B38,INDIRECT("'S7-"&amp;$C$5&amp;"'!F:F"),0)),"")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358" customFormat="1">
      <c r="B39" s="554"/>
      <c r="C39" s="555" t="str" cm="1">
        <f t="array" aca="1" ref="C39" ca="1">IFERROR(INDIRECT("'S7-"&amp;$C$5&amp;"'!G"&amp;MATCH('S8-S00001'!B39,INDIRECT("'S7-"&amp;$C$5&amp;"'!F:F"),0)),"")</f>
        <v/>
      </c>
      <c r="D39" s="555" t="str" cm="1">
        <f t="array" aca="1" ref="D39" ca="1">IFERROR(INDIRECT("'S7-"&amp;$C$5&amp;"'!E"&amp;MATCH('S8-S00001'!B39,INDIRECT("'S7-"&amp;$C$5&amp;"'!F:F"),0)),"")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358" customFormat="1">
      <c r="B40" s="554"/>
      <c r="C40" s="555" t="str" cm="1">
        <f t="array" aca="1" ref="C40" ca="1">IFERROR(INDIRECT("'S7-"&amp;$C$5&amp;"'!G"&amp;MATCH('S8-S00001'!B40,INDIRECT("'S7-"&amp;$C$5&amp;"'!F:F"),0)),"")</f>
        <v/>
      </c>
      <c r="D40" s="555" t="str" cm="1">
        <f t="array" aca="1" ref="D40" ca="1">IFERROR(INDIRECT("'S7-"&amp;$C$5&amp;"'!E"&amp;MATCH('S8-S00001'!B40,INDIRECT("'S7-"&amp;$C$5&amp;"'!F:F"),0)),"")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358" customFormat="1">
      <c r="B41" s="554"/>
      <c r="C41" s="555" t="str" cm="1">
        <f t="array" aca="1" ref="C41" ca="1">IFERROR(INDIRECT("'S7-"&amp;$C$5&amp;"'!G"&amp;MATCH('S8-S00001'!B41,INDIRECT("'S7-"&amp;$C$5&amp;"'!F:F"),0)),"")</f>
        <v/>
      </c>
      <c r="D41" s="555" t="str" cm="1">
        <f t="array" aca="1" ref="D41" ca="1">IFERROR(INDIRECT("'S7-"&amp;$C$5&amp;"'!E"&amp;MATCH('S8-S00001'!B41,INDIRECT("'S7-"&amp;$C$5&amp;"'!F:F"),0)),"")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358" customFormat="1">
      <c r="B42" s="554"/>
      <c r="C42" s="555" t="str" cm="1">
        <f t="array" aca="1" ref="C42" ca="1">IFERROR(INDIRECT("'S7-"&amp;$C$5&amp;"'!G"&amp;MATCH('S8-S00001'!B42,INDIRECT("'S7-"&amp;$C$5&amp;"'!F:F"),0)),"")</f>
        <v/>
      </c>
      <c r="D42" s="555" t="str" cm="1">
        <f t="array" aca="1" ref="D42" ca="1">IFERROR(INDIRECT("'S7-"&amp;$C$5&amp;"'!E"&amp;MATCH('S8-S00001'!B42,INDIRECT("'S7-"&amp;$C$5&amp;"'!F:F"),0)),"")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358" customFormat="1">
      <c r="B43" s="554"/>
      <c r="C43" s="555" t="str" cm="1">
        <f t="array" aca="1" ref="C43" ca="1">IFERROR(INDIRECT("'S7-"&amp;$C$5&amp;"'!G"&amp;MATCH('S8-S00001'!B43,INDIRECT("'S7-"&amp;$C$5&amp;"'!F:F"),0)),"")</f>
        <v/>
      </c>
      <c r="D43" s="555" t="str" cm="1">
        <f t="array" aca="1" ref="D43" ca="1">IFERROR(INDIRECT("'S7-"&amp;$C$5&amp;"'!E"&amp;MATCH('S8-S00001'!B43,INDIRECT("'S7-"&amp;$C$5&amp;"'!F:F"),0)),"")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358" customFormat="1">
      <c r="B44" s="554"/>
      <c r="C44" s="555" t="str" cm="1">
        <f t="array" aca="1" ref="C44" ca="1">IFERROR(INDIRECT("'S7-"&amp;$C$5&amp;"'!G"&amp;MATCH('S8-S00001'!B44,INDIRECT("'S7-"&amp;$C$5&amp;"'!F:F"),0)),"")</f>
        <v/>
      </c>
      <c r="D44" s="555" t="str" cm="1">
        <f t="array" aca="1" ref="D44" ca="1">IFERROR(INDIRECT("'S7-"&amp;$C$5&amp;"'!E"&amp;MATCH('S8-S00001'!B44,INDIRECT("'S7-"&amp;$C$5&amp;"'!F:F"),0)),"")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358" customFormat="1">
      <c r="B45" s="554"/>
      <c r="C45" s="555" t="str" cm="1">
        <f t="array" aca="1" ref="C45" ca="1">IFERROR(INDIRECT("'S7-"&amp;$C$5&amp;"'!G"&amp;MATCH('S8-S00001'!B45,INDIRECT("'S7-"&amp;$C$5&amp;"'!F:F"),0)),"")</f>
        <v/>
      </c>
      <c r="D45" s="555" t="str" cm="1">
        <f t="array" aca="1" ref="D45" ca="1">IFERROR(INDIRECT("'S7-"&amp;$C$5&amp;"'!E"&amp;MATCH('S8-S00001'!B45,INDIRECT("'S7-"&amp;$C$5&amp;"'!F:F"),0)),"")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358" customFormat="1">
      <c r="B46" s="554"/>
      <c r="C46" s="555" t="str" cm="1">
        <f t="array" aca="1" ref="C46" ca="1">IFERROR(INDIRECT("'S7-"&amp;$C$5&amp;"'!G"&amp;MATCH('S8-S00001'!B46,INDIRECT("'S7-"&amp;$C$5&amp;"'!F:F"),0)),"")</f>
        <v/>
      </c>
      <c r="D46" s="555" t="str" cm="1">
        <f t="array" aca="1" ref="D46" ca="1">IFERROR(INDIRECT("'S7-"&amp;$C$5&amp;"'!E"&amp;MATCH('S8-S00001'!B46,INDIRECT("'S7-"&amp;$C$5&amp;"'!F:F"),0)),"")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358" customFormat="1">
      <c r="B47" s="554"/>
      <c r="C47" s="555" t="str" cm="1">
        <f t="array" aca="1" ref="C47" ca="1">IFERROR(INDIRECT("'S7-"&amp;$C$5&amp;"'!G"&amp;MATCH('S8-S00001'!B47,INDIRECT("'S7-"&amp;$C$5&amp;"'!F:F"),0)),"")</f>
        <v/>
      </c>
      <c r="D47" s="555" t="str" cm="1">
        <f t="array" aca="1" ref="D47" ca="1">IFERROR(INDIRECT("'S7-"&amp;$C$5&amp;"'!E"&amp;MATCH('S8-S00001'!B47,INDIRECT("'S7-"&amp;$C$5&amp;"'!F:F"),0)),"")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358" customFormat="1">
      <c r="B48" s="554"/>
      <c r="C48" s="555" t="str" cm="1">
        <f t="array" aca="1" ref="C48" ca="1">IFERROR(INDIRECT("'S7-"&amp;$C$5&amp;"'!G"&amp;MATCH('S8-S00001'!B48,INDIRECT("'S7-"&amp;$C$5&amp;"'!F:F"),0)),"")</f>
        <v/>
      </c>
      <c r="D48" s="555" t="str" cm="1">
        <f t="array" aca="1" ref="D48" ca="1">IFERROR(INDIRECT("'S7-"&amp;$C$5&amp;"'!E"&amp;MATCH('S8-S00001'!B48,INDIRECT("'S7-"&amp;$C$5&amp;"'!F:F"),0)),"")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358" customFormat="1">
      <c r="B49" s="554"/>
      <c r="C49" s="555" t="str" cm="1">
        <f t="array" aca="1" ref="C49" ca="1">IFERROR(INDIRECT("'S7-"&amp;$C$5&amp;"'!G"&amp;MATCH('S8-S00001'!B49,INDIRECT("'S7-"&amp;$C$5&amp;"'!F:F"),0)),"")</f>
        <v/>
      </c>
      <c r="D49" s="555" t="str" cm="1">
        <f t="array" aca="1" ref="D49" ca="1">IFERROR(INDIRECT("'S7-"&amp;$C$5&amp;"'!E"&amp;MATCH('S8-S00001'!B49,INDIRECT("'S7-"&amp;$C$5&amp;"'!F:F"),0)),"")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358" customFormat="1">
      <c r="B50" s="554"/>
      <c r="C50" s="555" t="str" cm="1">
        <f t="array" aca="1" ref="C50" ca="1">IFERROR(INDIRECT("'S7-"&amp;$C$5&amp;"'!G"&amp;MATCH('S8-S00001'!B50,INDIRECT("'S7-"&amp;$C$5&amp;"'!F:F"),0)),"")</f>
        <v/>
      </c>
      <c r="D50" s="555" t="str" cm="1">
        <f t="array" aca="1" ref="D50" ca="1">IFERROR(INDIRECT("'S7-"&amp;$C$5&amp;"'!E"&amp;MATCH('S8-S00001'!B50,INDIRECT("'S7-"&amp;$C$5&amp;"'!F:F"),0)),"")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358" customFormat="1">
      <c r="B51" s="554"/>
      <c r="C51" s="555" t="str" cm="1">
        <f t="array" aca="1" ref="C51" ca="1">IFERROR(INDIRECT("'S7-"&amp;$C$5&amp;"'!G"&amp;MATCH('S8-S00001'!B51,INDIRECT("'S7-"&amp;$C$5&amp;"'!F:F"),0)),"")</f>
        <v/>
      </c>
      <c r="D51" s="555" t="str" cm="1">
        <f t="array" aca="1" ref="D51" ca="1">IFERROR(INDIRECT("'S7-"&amp;$C$5&amp;"'!E"&amp;MATCH('S8-S00001'!B51,INDIRECT("'S7-"&amp;$C$5&amp;"'!F:F"),0)),"")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358" customFormat="1">
      <c r="B52" s="554"/>
      <c r="C52" s="555" t="str" cm="1">
        <f t="array" aca="1" ref="C52" ca="1">IFERROR(INDIRECT("'S7-"&amp;$C$5&amp;"'!G"&amp;MATCH('S8-S00001'!B52,INDIRECT("'S7-"&amp;$C$5&amp;"'!F:F"),0)),"")</f>
        <v/>
      </c>
      <c r="D52" s="555" t="str" cm="1">
        <f t="array" aca="1" ref="D52" ca="1">IFERROR(INDIRECT("'S7-"&amp;$C$5&amp;"'!E"&amp;MATCH('S8-S00001'!B52,INDIRECT("'S7-"&amp;$C$5&amp;"'!F:F"),0)),"")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358" customFormat="1">
      <c r="B53" s="554"/>
      <c r="C53" s="555" t="str" cm="1">
        <f t="array" aca="1" ref="C53" ca="1">IFERROR(INDIRECT("'S7-"&amp;$C$5&amp;"'!G"&amp;MATCH('S8-S00001'!B53,INDIRECT("'S7-"&amp;$C$5&amp;"'!F:F"),0)),"")</f>
        <v/>
      </c>
      <c r="D53" s="555" t="str" cm="1">
        <f t="array" aca="1" ref="D53" ca="1">IFERROR(INDIRECT("'S7-"&amp;$C$5&amp;"'!E"&amp;MATCH('S8-S00001'!B53,INDIRECT("'S7-"&amp;$C$5&amp;"'!F:F"),0)),"")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358" customFormat="1">
      <c r="B54" s="554"/>
      <c r="C54" s="555" t="str" cm="1">
        <f t="array" aca="1" ref="C54" ca="1">IFERROR(INDIRECT("'S7-"&amp;$C$5&amp;"'!G"&amp;MATCH('S8-S00001'!B54,INDIRECT("'S7-"&amp;$C$5&amp;"'!F:F"),0)),"")</f>
        <v/>
      </c>
      <c r="D54" s="555" t="str" cm="1">
        <f t="array" aca="1" ref="D54" ca="1">IFERROR(INDIRECT("'S7-"&amp;$C$5&amp;"'!E"&amp;MATCH('S8-S00001'!B54,INDIRECT("'S7-"&amp;$C$5&amp;"'!F:F"),0)),"")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358" customFormat="1">
      <c r="B55" s="554"/>
      <c r="C55" s="555" t="str" cm="1">
        <f t="array" aca="1" ref="C55" ca="1">IFERROR(INDIRECT("'S7-"&amp;$C$5&amp;"'!G"&amp;MATCH('S8-S00001'!B55,INDIRECT("'S7-"&amp;$C$5&amp;"'!F:F"),0)),"")</f>
        <v/>
      </c>
      <c r="D55" s="555" t="str" cm="1">
        <f t="array" aca="1" ref="D55" ca="1">IFERROR(INDIRECT("'S7-"&amp;$C$5&amp;"'!E"&amp;MATCH('S8-S00001'!B55,INDIRECT("'S7-"&amp;$C$5&amp;"'!F:F"),0)),"")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358" customFormat="1" ht="19.5" thickBot="1">
      <c r="B56" s="554"/>
      <c r="C56" s="555" t="str" cm="1">
        <f t="array" aca="1" ref="C56" ca="1">IFERROR(INDIRECT("'S7-"&amp;$C$5&amp;"'!G"&amp;MATCH('S8-S00001'!B56,INDIRECT("'S7-"&amp;$C$5&amp;"'!F:F"),0)),"")</f>
        <v/>
      </c>
      <c r="D56" s="555" t="str" cm="1">
        <f t="array" aca="1" ref="D56" ca="1">IFERROR(INDIRECT("'S7-"&amp;$C$5&amp;"'!E"&amp;MATCH('S8-S00001'!B56,INDIRECT("'S7-"&amp;$C$5&amp;"'!F:F"),0)),"")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569"/>
      <c r="AT56" s="570"/>
      <c r="AU56" s="903" t="s">
        <v>1161</v>
      </c>
      <c r="AV56" s="904"/>
      <c r="AW56" s="904"/>
      <c r="AX56" s="904"/>
      <c r="AY56" s="904"/>
      <c r="AZ56" s="904"/>
      <c r="BA56" s="904"/>
      <c r="BB56" s="904"/>
      <c r="BC56" s="904"/>
      <c r="BD56" s="904"/>
      <c r="BE56" s="904"/>
      <c r="BF56" s="571"/>
      <c r="BG56" s="571"/>
      <c r="BH56" s="572"/>
      <c r="BI56" s="572"/>
    </row>
    <row r="57" spans="2:62" s="358" customFormat="1" ht="19.5" thickBot="1">
      <c r="B57" s="554"/>
      <c r="C57" s="555" t="str" cm="1">
        <f t="array" aca="1" ref="C57" ca="1">IFERROR(INDIRECT("'S7-"&amp;$C$5&amp;"'!G"&amp;MATCH('S8-S00001'!B57,INDIRECT("'S7-"&amp;$C$5&amp;"'!F:F"),0)),"")</f>
        <v/>
      </c>
      <c r="D57" s="555" t="str" cm="1">
        <f t="array" aca="1" ref="D57" ca="1">IFERROR(INDIRECT("'S7-"&amp;$C$5&amp;"'!E"&amp;MATCH('S8-S00001'!B57,INDIRECT("'S7-"&amp;$C$5&amp;"'!F:F"),0)),"")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358" customFormat="1">
      <c r="B58" s="554"/>
      <c r="C58" s="555" t="str" cm="1">
        <f t="array" aca="1" ref="C58" ca="1">IFERROR(INDIRECT("'S7-"&amp;$C$5&amp;"'!G"&amp;MATCH('S8-S00001'!B58,INDIRECT("'S7-"&amp;$C$5&amp;"'!F:F"),0)),"")</f>
        <v/>
      </c>
      <c r="D58" s="555" t="str" cm="1">
        <f t="array" aca="1" ref="D58" ca="1">IFERROR(INDIRECT("'S7-"&amp;$C$5&amp;"'!E"&amp;MATCH('S8-S00001'!B58,INDIRECT("'S7-"&amp;$C$5&amp;"'!F:F"),0)),"")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358" customFormat="1">
      <c r="B59" s="554"/>
      <c r="C59" s="555" t="str" cm="1">
        <f t="array" aca="1" ref="C59" ca="1">IFERROR(INDIRECT("'S7-"&amp;$C$5&amp;"'!G"&amp;MATCH('S8-S00001'!B59,INDIRECT("'S7-"&amp;$C$5&amp;"'!F:F"),0)),"")</f>
        <v/>
      </c>
      <c r="D59" s="555" t="str" cm="1">
        <f t="array" aca="1" ref="D59" ca="1">IFERROR(INDIRECT("'S7-"&amp;$C$5&amp;"'!E"&amp;MATCH('S8-S00001'!B59,INDIRECT("'S7-"&amp;$C$5&amp;"'!F:F"),0)),"")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358" customFormat="1">
      <c r="B60" s="554"/>
      <c r="C60" s="555" t="str" cm="1">
        <f t="array" aca="1" ref="C60" ca="1">IFERROR(INDIRECT("'S7-"&amp;$C$5&amp;"'!G"&amp;MATCH('S8-S00001'!B60,INDIRECT("'S7-"&amp;$C$5&amp;"'!F:F"),0)),"")</f>
        <v/>
      </c>
      <c r="D60" s="555" t="str" cm="1">
        <f t="array" aca="1" ref="D60" ca="1">IFERROR(INDIRECT("'S7-"&amp;$C$5&amp;"'!E"&amp;MATCH('S8-S00001'!B60,INDIRECT("'S7-"&amp;$C$5&amp;"'!F:F"),0)),"")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358" customFormat="1">
      <c r="B61" s="554"/>
      <c r="C61" s="555" t="str" cm="1">
        <f t="array" aca="1" ref="C61" ca="1">IFERROR(INDIRECT("'S7-"&amp;$C$5&amp;"'!G"&amp;MATCH('S8-S00001'!B61,INDIRECT("'S7-"&amp;$C$5&amp;"'!F:F"),0)),"")</f>
        <v/>
      </c>
      <c r="D61" s="555" t="str" cm="1">
        <f t="array" aca="1" ref="D61" ca="1">IFERROR(INDIRECT("'S7-"&amp;$C$5&amp;"'!E"&amp;MATCH('S8-S00001'!B61,INDIRECT("'S7-"&amp;$C$5&amp;"'!F:F"),0)),"")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358" customFormat="1">
      <c r="B62" s="554"/>
      <c r="C62" s="555" t="str" cm="1">
        <f t="array" aca="1" ref="C62" ca="1">IFERROR(INDIRECT("'S7-"&amp;$C$5&amp;"'!G"&amp;MATCH('S8-S00001'!B62,INDIRECT("'S7-"&amp;$C$5&amp;"'!F:F"),0)),"")</f>
        <v/>
      </c>
      <c r="D62" s="555" t="str" cm="1">
        <f t="array" aca="1" ref="D62" ca="1">IFERROR(INDIRECT("'S7-"&amp;$C$5&amp;"'!E"&amp;MATCH('S8-S00001'!B62,INDIRECT("'S7-"&amp;$C$5&amp;"'!F:F"),0)),"")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358" customFormat="1">
      <c r="B63" s="554"/>
      <c r="C63" s="555" t="str" cm="1">
        <f t="array" aca="1" ref="C63" ca="1">IFERROR(INDIRECT("'S7-"&amp;$C$5&amp;"'!G"&amp;MATCH('S8-S00001'!B63,INDIRECT("'S7-"&amp;$C$5&amp;"'!F:F"),0)),"")</f>
        <v/>
      </c>
      <c r="D63" s="555" t="str" cm="1">
        <f t="array" aca="1" ref="D63" ca="1">IFERROR(INDIRECT("'S7-"&amp;$C$5&amp;"'!E"&amp;MATCH('S8-S00001'!B63,INDIRECT("'S7-"&amp;$C$5&amp;"'!F:F"),0)),"")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358" customFormat="1">
      <c r="B64" s="554"/>
      <c r="C64" s="555" t="str" cm="1">
        <f t="array" aca="1" ref="C64" ca="1">IFERROR(INDIRECT("'S7-"&amp;$C$5&amp;"'!G"&amp;MATCH('S8-S00001'!B64,INDIRECT("'S7-"&amp;$C$5&amp;"'!F:F"),0)),"")</f>
        <v/>
      </c>
      <c r="D64" s="555" t="str" cm="1">
        <f t="array" aca="1" ref="D64" ca="1">IFERROR(INDIRECT("'S7-"&amp;$C$5&amp;"'!E"&amp;MATCH('S8-S00001'!B64,INDIRECT("'S7-"&amp;$C$5&amp;"'!F:F"),0)),"")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358" customFormat="1">
      <c r="B65" s="554"/>
      <c r="C65" s="555" t="str" cm="1">
        <f t="array" aca="1" ref="C65" ca="1">IFERROR(INDIRECT("'S7-"&amp;$C$5&amp;"'!G"&amp;MATCH('S8-S00001'!B65,INDIRECT("'S7-"&amp;$C$5&amp;"'!F:F"),0)),"")</f>
        <v/>
      </c>
      <c r="D65" s="555" t="str" cm="1">
        <f t="array" aca="1" ref="D65" ca="1">IFERROR(INDIRECT("'S7-"&amp;$C$5&amp;"'!E"&amp;MATCH('S8-S00001'!B65,INDIRECT("'S7-"&amp;$C$5&amp;"'!F:F"),0)),"")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358" customFormat="1" ht="18.75" customHeight="1">
      <c r="B66" s="554"/>
      <c r="C66" s="555" t="str" cm="1">
        <f t="array" aca="1" ref="C66" ca="1">IFERROR(INDIRECT("'S7-"&amp;$C$5&amp;"'!G"&amp;MATCH('S8-S00001'!B66,INDIRECT("'S7-"&amp;$C$5&amp;"'!F:F"),0)),"")</f>
        <v/>
      </c>
      <c r="D66" s="555" t="str" cm="1">
        <f t="array" aca="1" ref="D66" ca="1">IFERROR(INDIRECT("'S7-"&amp;$C$5&amp;"'!E"&amp;MATCH('S8-S00001'!B66,INDIRECT("'S7-"&amp;$C$5&amp;"'!F:F"),0)),"")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358" customFormat="1">
      <c r="B67" s="554"/>
      <c r="C67" s="555" t="str" cm="1">
        <f t="array" aca="1" ref="C67" ca="1">IFERROR(INDIRECT("'S7-"&amp;$C$5&amp;"'!G"&amp;MATCH('S8-S00001'!B67,INDIRECT("'S7-"&amp;$C$5&amp;"'!F:F"),0)),"")</f>
        <v/>
      </c>
      <c r="D67" s="555" t="str" cm="1">
        <f t="array" aca="1" ref="D67" ca="1">IFERROR(INDIRECT("'S7-"&amp;$C$5&amp;"'!E"&amp;MATCH('S8-S00001'!B67,INDIRECT("'S7-"&amp;$C$5&amp;"'!F:F"),0)),"")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358" customFormat="1" ht="19.5" thickBot="1">
      <c r="B68" s="554"/>
      <c r="C68" s="555" t="str" cm="1">
        <f t="array" aca="1" ref="C68" ca="1">IFERROR(INDIRECT("'S7-"&amp;$C$5&amp;"'!G"&amp;MATCH('S8-S00001'!B68,INDIRECT("'S7-"&amp;$C$5&amp;"'!F:F"),0)),"")</f>
        <v/>
      </c>
      <c r="D68" s="555" t="str" cm="1">
        <f t="array" aca="1" ref="D68" ca="1">IFERROR(INDIRECT("'S7-"&amp;$C$5&amp;"'!E"&amp;MATCH('S8-S00001'!B68,INDIRECT("'S7-"&amp;$C$5&amp;"'!F:F"),0)),"")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358" customFormat="1">
      <c r="B69" s="554"/>
      <c r="C69" s="555" t="str" cm="1">
        <f t="array" aca="1" ref="C69" ca="1">IFERROR(INDIRECT("'S7-"&amp;$C$5&amp;"'!G"&amp;MATCH('S8-S00001'!B69,INDIRECT("'S7-"&amp;$C$5&amp;"'!F:F"),0)),"")</f>
        <v/>
      </c>
      <c r="D69" s="555" t="str" cm="1">
        <f t="array" aca="1" ref="D69" ca="1">IFERROR(INDIRECT("'S7-"&amp;$C$5&amp;"'!E"&amp;MATCH('S8-S00001'!B69,INDIRECT("'S7-"&amp;$C$5&amp;"'!F:F"),0)),"")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358" customFormat="1">
      <c r="B70" s="554"/>
      <c r="C70" s="555" t="str" cm="1">
        <f t="array" aca="1" ref="C70" ca="1">IFERROR(INDIRECT("'S7-"&amp;$C$5&amp;"'!G"&amp;MATCH('S8-S00001'!B70,INDIRECT("'S7-"&amp;$C$5&amp;"'!F:F"),0)),"")</f>
        <v/>
      </c>
      <c r="D70" s="555" t="str" cm="1">
        <f t="array" aca="1" ref="D70" ca="1">IFERROR(INDIRECT("'S7-"&amp;$C$5&amp;"'!E"&amp;MATCH('S8-S00001'!B70,INDIRECT("'S7-"&amp;$C$5&amp;"'!F:F"),0)),"")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06"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358" customFormat="1">
      <c r="B71" s="554"/>
      <c r="C71" s="555" t="str" cm="1">
        <f t="array" aca="1" ref="C71" ca="1">IFERROR(INDIRECT("'S7-"&amp;$C$5&amp;"'!G"&amp;MATCH('S8-S00001'!B71,INDIRECT("'S7-"&amp;$C$5&amp;"'!F:F"),0)),"")</f>
        <v/>
      </c>
      <c r="D71" s="555" t="str" cm="1">
        <f t="array" aca="1" ref="D71" ca="1">IFERROR(INDIRECT("'S7-"&amp;$C$5&amp;"'!E"&amp;MATCH('S8-S00001'!B71,INDIRECT("'S7-"&amp;$C$5&amp;"'!F:F"),0)),"")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358" customFormat="1">
      <c r="B72" s="554"/>
      <c r="C72" s="555" t="str" cm="1">
        <f t="array" aca="1" ref="C72" ca="1">IFERROR(INDIRECT("'S7-"&amp;$C$5&amp;"'!G"&amp;MATCH('S8-S00001'!B72,INDIRECT("'S7-"&amp;$C$5&amp;"'!F:F"),0)),"")</f>
        <v/>
      </c>
      <c r="D72" s="555" t="str" cm="1">
        <f t="array" aca="1" ref="D72" ca="1">IFERROR(INDIRECT("'S7-"&amp;$C$5&amp;"'!E"&amp;MATCH('S8-S00001'!B72,INDIRECT("'S7-"&amp;$C$5&amp;"'!F:F"),0)),"")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358" customFormat="1">
      <c r="B73" s="554"/>
      <c r="C73" s="555" t="str" cm="1">
        <f t="array" aca="1" ref="C73" ca="1">IFERROR(INDIRECT("'S7-"&amp;$C$5&amp;"'!G"&amp;MATCH('S8-S00001'!B73,INDIRECT("'S7-"&amp;$C$5&amp;"'!F:F"),0)),"")</f>
        <v/>
      </c>
      <c r="D73" s="555" t="str" cm="1">
        <f t="array" aca="1" ref="D73" ca="1">IFERROR(INDIRECT("'S7-"&amp;$C$5&amp;"'!E"&amp;MATCH('S8-S00001'!B73,INDIRECT("'S7-"&amp;$C$5&amp;"'!F:F"),0)),"")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358" customFormat="1">
      <c r="B74" s="554"/>
      <c r="C74" s="555" t="str" cm="1">
        <f t="array" aca="1" ref="C74" ca="1">IFERROR(INDIRECT("'S7-"&amp;$C$5&amp;"'!G"&amp;MATCH('S8-S00001'!B74,INDIRECT("'S7-"&amp;$C$5&amp;"'!F:F"),0)),"")</f>
        <v/>
      </c>
      <c r="D74" s="555" t="str" cm="1">
        <f t="array" aca="1" ref="D74" ca="1">IFERROR(INDIRECT("'S7-"&amp;$C$5&amp;"'!E"&amp;MATCH('S8-S00001'!B74,INDIRECT("'S7-"&amp;$C$5&amp;"'!F:F"),0)),"")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358" customFormat="1">
      <c r="B75" s="554"/>
      <c r="C75" s="555" t="str" cm="1">
        <f t="array" aca="1" ref="C75" ca="1">IFERROR(INDIRECT("'S7-"&amp;$C$5&amp;"'!G"&amp;MATCH('S8-S00001'!B75,INDIRECT("'S7-"&amp;$C$5&amp;"'!F:F"),0)),"")</f>
        <v/>
      </c>
      <c r="D75" s="555" t="str" cm="1">
        <f t="array" aca="1" ref="D75" ca="1">IFERROR(INDIRECT("'S7-"&amp;$C$5&amp;"'!E"&amp;MATCH('S8-S00001'!B75,INDIRECT("'S7-"&amp;$C$5&amp;"'!F:F"),0)),"")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06" ca="1" si="12">W75</f>
        <v>-</v>
      </c>
      <c r="AD75" s="80"/>
      <c r="AE75" s="82"/>
      <c r="AF75" s="76"/>
      <c r="AG75" s="550" t="str">
        <f t="shared" ca="1" si="10"/>
        <v/>
      </c>
      <c r="AH75" s="80"/>
      <c r="AI75" s="82"/>
      <c r="AK75" s="355"/>
      <c r="AL75" s="477">
        <f t="shared" ref="AL75:AL106" ca="1" si="13">IF(AB75="",IF(V75="-",1,V75),AB75)</f>
        <v>1</v>
      </c>
      <c r="AM75" s="477"/>
      <c r="AN75" s="477">
        <f t="shared" ref="AN75:AN106"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358" customFormat="1">
      <c r="B76" s="554"/>
      <c r="C76" s="555" t="str" cm="1">
        <f t="array" aca="1" ref="C76" ca="1">IFERROR(INDIRECT("'S7-"&amp;$C$5&amp;"'!G"&amp;MATCH('S8-S00001'!B76,INDIRECT("'S7-"&amp;$C$5&amp;"'!F:F"),0)),"")</f>
        <v/>
      </c>
      <c r="D76" s="555" t="str" cm="1">
        <f t="array" aca="1" ref="D76" ca="1">IFERROR(INDIRECT("'S7-"&amp;$C$5&amp;"'!E"&amp;MATCH('S8-S00001'!B76,INDIRECT("'S7-"&amp;$C$5&amp;"'!F:F"),0)),"")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358" customFormat="1">
      <c r="B77" s="554"/>
      <c r="C77" s="555" t="str" cm="1">
        <f t="array" aca="1" ref="C77" ca="1">IFERROR(INDIRECT("'S7-"&amp;$C$5&amp;"'!G"&amp;MATCH('S8-S00001'!B77,INDIRECT("'S7-"&amp;$C$5&amp;"'!F:F"),0)),"")</f>
        <v/>
      </c>
      <c r="D77" s="555" t="str" cm="1">
        <f t="array" aca="1" ref="D77" ca="1">IFERROR(INDIRECT("'S7-"&amp;$C$5&amp;"'!E"&amp;MATCH('S8-S00001'!B77,INDIRECT("'S7-"&amp;$C$5&amp;"'!F:F"),0)),"")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358" customFormat="1">
      <c r="B78" s="554"/>
      <c r="C78" s="555" t="str" cm="1">
        <f t="array" aca="1" ref="C78" ca="1">IFERROR(INDIRECT("'S7-"&amp;$C$5&amp;"'!G"&amp;MATCH('S8-S00001'!B78,INDIRECT("'S7-"&amp;$C$5&amp;"'!F:F"),0)),"")</f>
        <v/>
      </c>
      <c r="D78" s="555" t="str" cm="1">
        <f t="array" aca="1" ref="D78" ca="1">IFERROR(INDIRECT("'S7-"&amp;$C$5&amp;"'!E"&amp;MATCH('S8-S00001'!B78,INDIRECT("'S7-"&amp;$C$5&amp;"'!F:F"),0)),"")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358" customFormat="1">
      <c r="B79" s="554"/>
      <c r="C79" s="555" t="str" cm="1">
        <f t="array" aca="1" ref="C79" ca="1">IFERROR(INDIRECT("'S7-"&amp;$C$5&amp;"'!G"&amp;MATCH('S8-S00001'!B79,INDIRECT("'S7-"&amp;$C$5&amp;"'!F:F"),0)),"")</f>
        <v/>
      </c>
      <c r="D79" s="555" t="str" cm="1">
        <f t="array" aca="1" ref="D79" ca="1">IFERROR(INDIRECT("'S7-"&amp;$C$5&amp;"'!E"&amp;MATCH('S8-S00001'!B79,INDIRECT("'S7-"&amp;$C$5&amp;"'!F:F"),0)),"")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358" customFormat="1">
      <c r="B80" s="554"/>
      <c r="C80" s="555" t="str" cm="1">
        <f t="array" aca="1" ref="C80" ca="1">IFERROR(INDIRECT("'S7-"&amp;$C$5&amp;"'!G"&amp;MATCH('S8-S00001'!B80,INDIRECT("'S7-"&amp;$C$5&amp;"'!F:F"),0)),"")</f>
        <v/>
      </c>
      <c r="D80" s="555" t="str" cm="1">
        <f t="array" aca="1" ref="D80" ca="1">IFERROR(INDIRECT("'S7-"&amp;$C$5&amp;"'!E"&amp;MATCH('S8-S00001'!B80,INDIRECT("'S7-"&amp;$C$5&amp;"'!F:F"),0)),"")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358" customFormat="1">
      <c r="B81" s="554"/>
      <c r="C81" s="555" t="str" cm="1">
        <f t="array" aca="1" ref="C81" ca="1">IFERROR(INDIRECT("'S7-"&amp;$C$5&amp;"'!G"&amp;MATCH('S8-S00001'!B81,INDIRECT("'S7-"&amp;$C$5&amp;"'!F:F"),0)),"")</f>
        <v/>
      </c>
      <c r="D81" s="555" t="str" cm="1">
        <f t="array" aca="1" ref="D81" ca="1">IFERROR(INDIRECT("'S7-"&amp;$C$5&amp;"'!E"&amp;MATCH('S8-S00001'!B81,INDIRECT("'S7-"&amp;$C$5&amp;"'!F:F"),0)),"")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358" customFormat="1">
      <c r="B82" s="554"/>
      <c r="C82" s="555" t="str" cm="1">
        <f t="array" aca="1" ref="C82" ca="1">IFERROR(INDIRECT("'S7-"&amp;$C$5&amp;"'!G"&amp;MATCH('S8-S00001'!B82,INDIRECT("'S7-"&amp;$C$5&amp;"'!F:F"),0)),"")</f>
        <v/>
      </c>
      <c r="D82" s="555" t="str" cm="1">
        <f t="array" aca="1" ref="D82" ca="1">IFERROR(INDIRECT("'S7-"&amp;$C$5&amp;"'!E"&amp;MATCH('S8-S00001'!B82,INDIRECT("'S7-"&amp;$C$5&amp;"'!F:F"),0)),"")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358" customFormat="1">
      <c r="B83" s="554"/>
      <c r="C83" s="555" t="str" cm="1">
        <f t="array" aca="1" ref="C83" ca="1">IFERROR(INDIRECT("'S7-"&amp;$C$5&amp;"'!G"&amp;MATCH('S8-S00001'!B83,INDIRECT("'S7-"&amp;$C$5&amp;"'!F:F"),0)),"")</f>
        <v/>
      </c>
      <c r="D83" s="555" t="str" cm="1">
        <f t="array" aca="1" ref="D83" ca="1">IFERROR(INDIRECT("'S7-"&amp;$C$5&amp;"'!E"&amp;MATCH('S8-S00001'!B83,INDIRECT("'S7-"&amp;$C$5&amp;"'!F:F"),0)),"")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358" customFormat="1">
      <c r="B84" s="554"/>
      <c r="C84" s="555" t="str" cm="1">
        <f t="array" aca="1" ref="C84" ca="1">IFERROR(INDIRECT("'S7-"&amp;$C$5&amp;"'!G"&amp;MATCH('S8-S00001'!B84,INDIRECT("'S7-"&amp;$C$5&amp;"'!F:F"),0)),"")</f>
        <v/>
      </c>
      <c r="D84" s="555" t="str" cm="1">
        <f t="array" aca="1" ref="D84" ca="1">IFERROR(INDIRECT("'S7-"&amp;$C$5&amp;"'!E"&amp;MATCH('S8-S00001'!B84,INDIRECT("'S7-"&amp;$C$5&amp;"'!F:F"),0)),"")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358" customFormat="1">
      <c r="B85" s="554"/>
      <c r="C85" s="555" t="str" cm="1">
        <f t="array" aca="1" ref="C85" ca="1">IFERROR(INDIRECT("'S7-"&amp;$C$5&amp;"'!G"&amp;MATCH('S8-S00001'!B85,INDIRECT("'S7-"&amp;$C$5&amp;"'!F:F"),0)),"")</f>
        <v/>
      </c>
      <c r="D85" s="555" t="str" cm="1">
        <f t="array" aca="1" ref="D85" ca="1">IFERROR(INDIRECT("'S7-"&amp;$C$5&amp;"'!E"&amp;MATCH('S8-S00001'!B85,INDIRECT("'S7-"&amp;$C$5&amp;"'!F:F"),0)),"")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358" customFormat="1">
      <c r="B86" s="554"/>
      <c r="C86" s="555" t="str" cm="1">
        <f t="array" aca="1" ref="C86" ca="1">IFERROR(INDIRECT("'S7-"&amp;$C$5&amp;"'!G"&amp;MATCH('S8-S00001'!B86,INDIRECT("'S7-"&amp;$C$5&amp;"'!F:F"),0)),"")</f>
        <v/>
      </c>
      <c r="D86" s="555" t="str" cm="1">
        <f t="array" aca="1" ref="D86" ca="1">IFERROR(INDIRECT("'S7-"&amp;$C$5&amp;"'!E"&amp;MATCH('S8-S00001'!B86,INDIRECT("'S7-"&amp;$C$5&amp;"'!F:F"),0)),"")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358" customFormat="1">
      <c r="B87" s="554"/>
      <c r="C87" s="555" t="str" cm="1">
        <f t="array" aca="1" ref="C87" ca="1">IFERROR(INDIRECT("'S7-"&amp;$C$5&amp;"'!G"&amp;MATCH('S8-S00001'!B87,INDIRECT("'S7-"&amp;$C$5&amp;"'!F:F"),0)),"")</f>
        <v/>
      </c>
      <c r="D87" s="555" t="str" cm="1">
        <f t="array" aca="1" ref="D87" ca="1">IFERROR(INDIRECT("'S7-"&amp;$C$5&amp;"'!E"&amp;MATCH('S8-S00001'!B87,INDIRECT("'S7-"&amp;$C$5&amp;"'!F:F"),0)),"")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358" customFormat="1">
      <c r="B88" s="554"/>
      <c r="C88" s="555" t="str" cm="1">
        <f t="array" aca="1" ref="C88" ca="1">IFERROR(INDIRECT("'S7-"&amp;$C$5&amp;"'!G"&amp;MATCH('S8-S00001'!B88,INDIRECT("'S7-"&amp;$C$5&amp;"'!F:F"),0)),"")</f>
        <v/>
      </c>
      <c r="D88" s="555" t="str" cm="1">
        <f t="array" aca="1" ref="D88" ca="1">IFERROR(INDIRECT("'S7-"&amp;$C$5&amp;"'!E"&amp;MATCH('S8-S00001'!B88,INDIRECT("'S7-"&amp;$C$5&amp;"'!F:F"),0)),"")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358" customFormat="1">
      <c r="B89" s="554"/>
      <c r="C89" s="555" t="str" cm="1">
        <f t="array" aca="1" ref="C89" ca="1">IFERROR(INDIRECT("'S7-"&amp;$C$5&amp;"'!G"&amp;MATCH('S8-S00001'!B89,INDIRECT("'S7-"&amp;$C$5&amp;"'!F:F"),0)),"")</f>
        <v/>
      </c>
      <c r="D89" s="555" t="str" cm="1">
        <f t="array" aca="1" ref="D89" ca="1">IFERROR(INDIRECT("'S7-"&amp;$C$5&amp;"'!E"&amp;MATCH('S8-S00001'!B89,INDIRECT("'S7-"&amp;$C$5&amp;"'!F:F"),0)),"")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358" customFormat="1">
      <c r="B90" s="554"/>
      <c r="C90" s="555" t="str" cm="1">
        <f t="array" aca="1" ref="C90" ca="1">IFERROR(INDIRECT("'S7-"&amp;$C$5&amp;"'!G"&amp;MATCH('S8-S00001'!B90,INDIRECT("'S7-"&amp;$C$5&amp;"'!F:F"),0)),"")</f>
        <v/>
      </c>
      <c r="D90" s="555" t="str" cm="1">
        <f t="array" aca="1" ref="D90" ca="1">IFERROR(INDIRECT("'S7-"&amp;$C$5&amp;"'!E"&amp;MATCH('S8-S00001'!B90,INDIRECT("'S7-"&amp;$C$5&amp;"'!F:F"),0)),"")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358" customFormat="1">
      <c r="B91" s="554"/>
      <c r="C91" s="555" t="str" cm="1">
        <f t="array" aca="1" ref="C91" ca="1">IFERROR(INDIRECT("'S7-"&amp;$C$5&amp;"'!G"&amp;MATCH('S8-S00001'!B91,INDIRECT("'S7-"&amp;$C$5&amp;"'!F:F"),0)),"")</f>
        <v/>
      </c>
      <c r="D91" s="555" t="str" cm="1">
        <f t="array" aca="1" ref="D91" ca="1">IFERROR(INDIRECT("'S7-"&amp;$C$5&amp;"'!E"&amp;MATCH('S8-S00001'!B91,INDIRECT("'S7-"&amp;$C$5&amp;"'!F:F"),0)),"")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358" customFormat="1">
      <c r="B92" s="554"/>
      <c r="C92" s="555" t="str" cm="1">
        <f t="array" aca="1" ref="C92" ca="1">IFERROR(INDIRECT("'S7-"&amp;$C$5&amp;"'!G"&amp;MATCH('S8-S00001'!B92,INDIRECT("'S7-"&amp;$C$5&amp;"'!F:F"),0)),"")</f>
        <v/>
      </c>
      <c r="D92" s="555" t="str" cm="1">
        <f t="array" aca="1" ref="D92" ca="1">IFERROR(INDIRECT("'S7-"&amp;$C$5&amp;"'!E"&amp;MATCH('S8-S00001'!B92,INDIRECT("'S7-"&amp;$C$5&amp;"'!F:F"),0)),"")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358" customFormat="1">
      <c r="B93" s="554"/>
      <c r="C93" s="555" t="str" cm="1">
        <f t="array" aca="1" ref="C93" ca="1">IFERROR(INDIRECT("'S7-"&amp;$C$5&amp;"'!G"&amp;MATCH('S8-S00001'!B93,INDIRECT("'S7-"&amp;$C$5&amp;"'!F:F"),0)),"")</f>
        <v/>
      </c>
      <c r="D93" s="555" t="str" cm="1">
        <f t="array" aca="1" ref="D93" ca="1">IFERROR(INDIRECT("'S7-"&amp;$C$5&amp;"'!E"&amp;MATCH('S8-S00001'!B93,INDIRECT("'S7-"&amp;$C$5&amp;"'!F:F"),0)),"")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358" customFormat="1">
      <c r="B94" s="554"/>
      <c r="C94" s="555" t="str" cm="1">
        <f t="array" aca="1" ref="C94" ca="1">IFERROR(INDIRECT("'S7-"&amp;$C$5&amp;"'!G"&amp;MATCH('S8-S00001'!B94,INDIRECT("'S7-"&amp;$C$5&amp;"'!F:F"),0)),"")</f>
        <v/>
      </c>
      <c r="D94" s="555" t="str" cm="1">
        <f t="array" aca="1" ref="D94" ca="1">IFERROR(INDIRECT("'S7-"&amp;$C$5&amp;"'!E"&amp;MATCH('S8-S00001'!B94,INDIRECT("'S7-"&amp;$C$5&amp;"'!F:F"),0)),"")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358" customFormat="1">
      <c r="B95" s="554"/>
      <c r="C95" s="555" t="str" cm="1">
        <f t="array" aca="1" ref="C95" ca="1">IFERROR(INDIRECT("'S7-"&amp;$C$5&amp;"'!G"&amp;MATCH('S8-S00001'!B95,INDIRECT("'S7-"&amp;$C$5&amp;"'!F:F"),0)),"")</f>
        <v/>
      </c>
      <c r="D95" s="555" t="str" cm="1">
        <f t="array" aca="1" ref="D95" ca="1">IFERROR(INDIRECT("'S7-"&amp;$C$5&amp;"'!E"&amp;MATCH('S8-S00001'!B95,INDIRECT("'S7-"&amp;$C$5&amp;"'!F:F"),0)),"")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358" customFormat="1">
      <c r="B96" s="554"/>
      <c r="C96" s="555" t="str" cm="1">
        <f t="array" aca="1" ref="C96" ca="1">IFERROR(INDIRECT("'S7-"&amp;$C$5&amp;"'!G"&amp;MATCH('S8-S00001'!B96,INDIRECT("'S7-"&amp;$C$5&amp;"'!F:F"),0)),"")</f>
        <v/>
      </c>
      <c r="D96" s="555" t="str" cm="1">
        <f t="array" aca="1" ref="D96" ca="1">IFERROR(INDIRECT("'S7-"&amp;$C$5&amp;"'!E"&amp;MATCH('S8-S00001'!B96,INDIRECT("'S7-"&amp;$C$5&amp;"'!F:F"),0)),"")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358" customFormat="1">
      <c r="B97" s="554"/>
      <c r="C97" s="555" t="str" cm="1">
        <f t="array" aca="1" ref="C97" ca="1">IFERROR(INDIRECT("'S7-"&amp;$C$5&amp;"'!G"&amp;MATCH('S8-S00001'!B97,INDIRECT("'S7-"&amp;$C$5&amp;"'!F:F"),0)),"")</f>
        <v/>
      </c>
      <c r="D97" s="555" t="str" cm="1">
        <f t="array" aca="1" ref="D97" ca="1">IFERROR(INDIRECT("'S7-"&amp;$C$5&amp;"'!E"&amp;MATCH('S8-S00001'!B97,INDIRECT("'S7-"&amp;$C$5&amp;"'!F:F"),0)),"")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358" customFormat="1">
      <c r="B98" s="554"/>
      <c r="C98" s="555" t="str" cm="1">
        <f t="array" aca="1" ref="C98" ca="1">IFERROR(INDIRECT("'S7-"&amp;$C$5&amp;"'!G"&amp;MATCH('S8-S00001'!B98,INDIRECT("'S7-"&amp;$C$5&amp;"'!F:F"),0)),"")</f>
        <v/>
      </c>
      <c r="D98" s="555" t="str" cm="1">
        <f t="array" aca="1" ref="D98" ca="1">IFERROR(INDIRECT("'S7-"&amp;$C$5&amp;"'!E"&amp;MATCH('S8-S00001'!B98,INDIRECT("'S7-"&amp;$C$5&amp;"'!F:F"),0)),"")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358" customFormat="1">
      <c r="B99" s="554"/>
      <c r="C99" s="555" t="str" cm="1">
        <f t="array" aca="1" ref="C99" ca="1">IFERROR(INDIRECT("'S7-"&amp;$C$5&amp;"'!G"&amp;MATCH('S8-S00001'!B99,INDIRECT("'S7-"&amp;$C$5&amp;"'!F:F"),0)),"")</f>
        <v/>
      </c>
      <c r="D99" s="555" t="str" cm="1">
        <f t="array" aca="1" ref="D99" ca="1">IFERROR(INDIRECT("'S7-"&amp;$C$5&amp;"'!E"&amp;MATCH('S8-S00001'!B99,INDIRECT("'S7-"&amp;$C$5&amp;"'!F:F"),0)),"")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IFERROR(INDIRECT("'S7-"&amp;$C$5&amp;"'!G"&amp;MATCH('S8-S00001'!B100,INDIRECT("'S7-"&amp;$C$5&amp;"'!F:F"),0)),"")</f>
        <v/>
      </c>
      <c r="D100" s="555" t="str" cm="1">
        <f t="array" aca="1" ref="D100" ca="1">IFERROR(INDIRECT("'S7-"&amp;$C$5&amp;"'!E"&amp;MATCH('S8-S00001'!B100,INDIRECT("'S7-"&amp;$C$5&amp;"'!F:F"),0)),"")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IFERROR(INDIRECT("'S7-"&amp;$C$5&amp;"'!G"&amp;MATCH('S8-S00001'!B101,INDIRECT("'S7-"&amp;$C$5&amp;"'!F:F"),0)),"")</f>
        <v/>
      </c>
      <c r="D101" s="555" t="str" cm="1">
        <f t="array" aca="1" ref="D101" ca="1">IFERROR(INDIRECT("'S7-"&amp;$C$5&amp;"'!E"&amp;MATCH('S8-S00001'!B101,INDIRECT("'S7-"&amp;$C$5&amp;"'!F:F"),0)),"")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IFERROR(INDIRECT("'S7-"&amp;$C$5&amp;"'!G"&amp;MATCH('S8-S00001'!B102,INDIRECT("'S7-"&amp;$C$5&amp;"'!F:F"),0)),"")</f>
        <v/>
      </c>
      <c r="D102" s="555" t="str" cm="1">
        <f t="array" aca="1" ref="D102" ca="1">IFERROR(INDIRECT("'S7-"&amp;$C$5&amp;"'!E"&amp;MATCH('S8-S00001'!B102,INDIRECT("'S7-"&amp;$C$5&amp;"'!F:F"),0)),"")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IFERROR(INDIRECT("'S7-"&amp;$C$5&amp;"'!G"&amp;MATCH('S8-S00001'!B103,INDIRECT("'S7-"&amp;$C$5&amp;"'!F:F"),0)),"")</f>
        <v/>
      </c>
      <c r="D103" s="555" t="str" cm="1">
        <f t="array" aca="1" ref="D103" ca="1">IFERROR(INDIRECT("'S7-"&amp;$C$5&amp;"'!E"&amp;MATCH('S8-S00001'!B103,INDIRECT("'S7-"&amp;$C$5&amp;"'!F:F"),0)),"")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IFERROR(INDIRECT("'S7-"&amp;$C$5&amp;"'!G"&amp;MATCH('S8-S00001'!B104,INDIRECT("'S7-"&amp;$C$5&amp;"'!F:F"),0)),"")</f>
        <v/>
      </c>
      <c r="D104" s="555" t="str" cm="1">
        <f t="array" aca="1" ref="D104" ca="1">IFERROR(INDIRECT("'S7-"&amp;$C$5&amp;"'!E"&amp;MATCH('S8-S00001'!B104,INDIRECT("'S7-"&amp;$C$5&amp;"'!F:F"),0)),"")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IFERROR(INDIRECT("'S7-"&amp;$C$5&amp;"'!G"&amp;MATCH('S8-S00001'!B105,INDIRECT("'S7-"&amp;$C$5&amp;"'!F:F"),0)),"")</f>
        <v/>
      </c>
      <c r="D105" s="555" t="str" cm="1">
        <f t="array" aca="1" ref="D105" ca="1">IFERROR(INDIRECT("'S7-"&amp;$C$5&amp;"'!E"&amp;MATCH('S8-S00001'!B105,INDIRECT("'S7-"&amp;$C$5&amp;"'!F:F"),0)),"")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IFERROR(INDIRECT("'S7-"&amp;$C$5&amp;"'!G"&amp;MATCH('S8-S00001'!B106,INDIRECT("'S7-"&amp;$C$5&amp;"'!F:F"),0)),"")</f>
        <v/>
      </c>
      <c r="D106" s="555" t="str" cm="1">
        <f t="array" aca="1" ref="D106" ca="1">IFERROR(INDIRECT("'S7-"&amp;$C$5&amp;"'!E"&amp;MATCH('S8-S00001'!B106,INDIRECT("'S7-"&amp;$C$5&amp;"'!F:F"),0)),"")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IFERROR(INDIRECT("'S7-"&amp;$C$5&amp;"'!G"&amp;MATCH('S8-S00001'!B107,INDIRECT("'S7-"&amp;$C$5&amp;"'!F:F"),0)),"")</f>
        <v/>
      </c>
      <c r="D107" s="555" t="str" cm="1">
        <f t="array" aca="1" ref="D107" ca="1">IFERROR(INDIRECT("'S7-"&amp;$C$5&amp;"'!E"&amp;MATCH('S8-S00001'!B107,INDIRECT("'S7-"&amp;$C$5&amp;"'!F:F"),0)),"")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ref="AC107:AC170" ca="1" si="16">W107</f>
        <v>-</v>
      </c>
      <c r="AD107" s="80"/>
      <c r="AE107" s="82"/>
      <c r="AF107" s="76"/>
      <c r="AG107" s="550" t="str">
        <f t="shared" ref="AG107:AG170" ca="1" si="17">Y107</f>
        <v/>
      </c>
      <c r="AH107" s="80"/>
      <c r="AI107" s="82"/>
      <c r="AL107" s="478">
        <f t="shared" ref="AL107:AL170" ca="1" si="18">IF(AB107="",IF(V107="-",1,V107),AB107)</f>
        <v>1</v>
      </c>
      <c r="AM107" s="478"/>
      <c r="AN107" s="478">
        <f t="shared" ref="AN107:AN170" ca="1" si="19">IF(AF107="",IF(X107="",1,X107),AF107)</f>
        <v>1</v>
      </c>
      <c r="AO107" s="478"/>
      <c r="AP107" s="478" t="e">
        <f t="shared" ca="1" si="15"/>
        <v>#VALUE!</v>
      </c>
    </row>
    <row r="108" spans="2:62" ht="19.5" thickBot="1">
      <c r="B108" s="554"/>
      <c r="C108" s="555" t="str" cm="1">
        <f t="array" aca="1" ref="C108" ca="1">IFERROR(INDIRECT("'S7-"&amp;$C$5&amp;"'!G"&amp;MATCH('S8-S00001'!B108,INDIRECT("'S7-"&amp;$C$5&amp;"'!F:F"),0)),"")</f>
        <v/>
      </c>
      <c r="D108" s="555" t="str" cm="1">
        <f t="array" aca="1" ref="D108" ca="1">IFERROR(INDIRECT("'S7-"&amp;$C$5&amp;"'!E"&amp;MATCH('S8-S00001'!B108,INDIRECT("'S7-"&amp;$C$5&amp;"'!F:F"),0)),"")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6"/>
        <v>-</v>
      </c>
      <c r="AD108" s="80"/>
      <c r="AE108" s="82"/>
      <c r="AF108" s="76"/>
      <c r="AG108" s="550" t="str">
        <f t="shared" ca="1" si="17"/>
        <v/>
      </c>
      <c r="AH108" s="80"/>
      <c r="AI108" s="82"/>
      <c r="AL108" s="478">
        <f t="shared" ca="1" si="18"/>
        <v>1</v>
      </c>
      <c r="AM108" s="478"/>
      <c r="AN108" s="478">
        <f t="shared" ca="1" si="19"/>
        <v>1</v>
      </c>
      <c r="AO108" s="478"/>
      <c r="AP108" s="478" t="e">
        <f t="shared" ca="1" si="15"/>
        <v>#VALUE!</v>
      </c>
    </row>
    <row r="109" spans="2:62" ht="19.5" thickBot="1">
      <c r="B109" s="554"/>
      <c r="C109" s="555" t="str" cm="1">
        <f t="array" aca="1" ref="C109" ca="1">IFERROR(INDIRECT("'S7-"&amp;$C$5&amp;"'!G"&amp;MATCH('S8-S00001'!B109,INDIRECT("'S7-"&amp;$C$5&amp;"'!F:F"),0)),"")</f>
        <v/>
      </c>
      <c r="D109" s="555" t="str" cm="1">
        <f t="array" aca="1" ref="D109" ca="1">IFERROR(INDIRECT("'S7-"&amp;$C$5&amp;"'!E"&amp;MATCH('S8-S00001'!B109,INDIRECT("'S7-"&amp;$C$5&amp;"'!F:F"),0)),"")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6"/>
        <v>-</v>
      </c>
      <c r="AD109" s="80"/>
      <c r="AE109" s="82"/>
      <c r="AF109" s="76"/>
      <c r="AG109" s="550" t="str">
        <f t="shared" ca="1" si="17"/>
        <v/>
      </c>
      <c r="AH109" s="80"/>
      <c r="AI109" s="82"/>
      <c r="AL109" s="478">
        <f t="shared" ca="1" si="18"/>
        <v>1</v>
      </c>
      <c r="AM109" s="478"/>
      <c r="AN109" s="478">
        <f t="shared" ca="1" si="19"/>
        <v>1</v>
      </c>
      <c r="AO109" s="478"/>
      <c r="AP109" s="478" t="e">
        <f t="shared" ca="1" si="15"/>
        <v>#VALUE!</v>
      </c>
    </row>
    <row r="110" spans="2:62" ht="19.5" thickBot="1">
      <c r="B110" s="554"/>
      <c r="C110" s="555" t="str" cm="1">
        <f t="array" aca="1" ref="C110" ca="1">IFERROR(INDIRECT("'S7-"&amp;$C$5&amp;"'!G"&amp;MATCH('S8-S00001'!B110,INDIRECT("'S7-"&amp;$C$5&amp;"'!F:F"),0)),"")</f>
        <v/>
      </c>
      <c r="D110" s="555" t="str" cm="1">
        <f t="array" aca="1" ref="D110" ca="1">IFERROR(INDIRECT("'S7-"&amp;$C$5&amp;"'!E"&amp;MATCH('S8-S00001'!B110,INDIRECT("'S7-"&amp;$C$5&amp;"'!F:F"),0)),"")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6"/>
        <v>-</v>
      </c>
      <c r="AD110" s="80"/>
      <c r="AE110" s="82"/>
      <c r="AF110" s="76"/>
      <c r="AG110" s="550" t="str">
        <f t="shared" ca="1" si="17"/>
        <v/>
      </c>
      <c r="AH110" s="80"/>
      <c r="AI110" s="82"/>
      <c r="AL110" s="478">
        <f t="shared" ca="1" si="18"/>
        <v>1</v>
      </c>
      <c r="AM110" s="478"/>
      <c r="AN110" s="478">
        <f t="shared" ca="1" si="19"/>
        <v>1</v>
      </c>
      <c r="AO110" s="478"/>
      <c r="AP110" s="478" t="e">
        <f t="shared" ca="1" si="15"/>
        <v>#VALUE!</v>
      </c>
    </row>
    <row r="111" spans="2:62" ht="19.5" thickBot="1">
      <c r="B111" s="554"/>
      <c r="C111" s="555" t="str" cm="1">
        <f t="array" aca="1" ref="C111" ca="1">IFERROR(INDIRECT("'S7-"&amp;$C$5&amp;"'!G"&amp;MATCH('S8-S00001'!B111,INDIRECT("'S7-"&amp;$C$5&amp;"'!F:F"),0)),"")</f>
        <v/>
      </c>
      <c r="D111" s="555" t="str" cm="1">
        <f t="array" aca="1" ref="D111" ca="1">IFERROR(INDIRECT("'S7-"&amp;$C$5&amp;"'!E"&amp;MATCH('S8-S00001'!B111,INDIRECT("'S7-"&amp;$C$5&amp;"'!F:F"),0)),"")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6"/>
        <v>-</v>
      </c>
      <c r="AD111" s="80"/>
      <c r="AE111" s="82"/>
      <c r="AF111" s="76"/>
      <c r="AG111" s="550" t="str">
        <f t="shared" ca="1" si="17"/>
        <v/>
      </c>
      <c r="AH111" s="80"/>
      <c r="AI111" s="82"/>
      <c r="AL111" s="478">
        <f t="shared" ca="1" si="18"/>
        <v>1</v>
      </c>
      <c r="AM111" s="478"/>
      <c r="AN111" s="478">
        <f t="shared" ca="1" si="19"/>
        <v>1</v>
      </c>
      <c r="AO111" s="478"/>
      <c r="AP111" s="478" t="e">
        <f t="shared" ca="1" si="15"/>
        <v>#VALUE!</v>
      </c>
    </row>
    <row r="112" spans="2:62" ht="19.5" thickBot="1">
      <c r="B112" s="554"/>
      <c r="C112" s="555" t="str" cm="1">
        <f t="array" aca="1" ref="C112" ca="1">IFERROR(INDIRECT("'S7-"&amp;$C$5&amp;"'!G"&amp;MATCH('S8-S00001'!B112,INDIRECT("'S7-"&amp;$C$5&amp;"'!F:F"),0)),"")</f>
        <v/>
      </c>
      <c r="D112" s="555" t="str" cm="1">
        <f t="array" aca="1" ref="D112" ca="1">IFERROR(INDIRECT("'S7-"&amp;$C$5&amp;"'!E"&amp;MATCH('S8-S00001'!B112,INDIRECT("'S7-"&amp;$C$5&amp;"'!F:F"),0)),"")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6"/>
        <v>-</v>
      </c>
      <c r="AD112" s="80"/>
      <c r="AE112" s="82"/>
      <c r="AF112" s="76"/>
      <c r="AG112" s="550" t="str">
        <f t="shared" ca="1" si="17"/>
        <v/>
      </c>
      <c r="AH112" s="80"/>
      <c r="AI112" s="82"/>
      <c r="AL112" s="478">
        <f t="shared" ca="1" si="18"/>
        <v>1</v>
      </c>
      <c r="AM112" s="478"/>
      <c r="AN112" s="478">
        <f t="shared" ca="1" si="19"/>
        <v>1</v>
      </c>
      <c r="AO112" s="478"/>
      <c r="AP112" s="478" t="e">
        <f t="shared" ca="1" si="15"/>
        <v>#VALUE!</v>
      </c>
    </row>
    <row r="113" spans="2:42" ht="19.5" thickBot="1">
      <c r="B113" s="554"/>
      <c r="C113" s="555" t="str" cm="1">
        <f t="array" aca="1" ref="C113" ca="1">IFERROR(INDIRECT("'S7-"&amp;$C$5&amp;"'!G"&amp;MATCH('S8-S00001'!B113,INDIRECT("'S7-"&amp;$C$5&amp;"'!F:F"),0)),"")</f>
        <v/>
      </c>
      <c r="D113" s="555" t="str" cm="1">
        <f t="array" aca="1" ref="D113" ca="1">IFERROR(INDIRECT("'S7-"&amp;$C$5&amp;"'!E"&amp;MATCH('S8-S00001'!B113,INDIRECT("'S7-"&amp;$C$5&amp;"'!F:F"),0)),"")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6"/>
        <v>-</v>
      </c>
      <c r="AD113" s="80"/>
      <c r="AE113" s="82"/>
      <c r="AF113" s="76"/>
      <c r="AG113" s="550" t="str">
        <f t="shared" ca="1" si="17"/>
        <v/>
      </c>
      <c r="AH113" s="80"/>
      <c r="AI113" s="82"/>
      <c r="AL113" s="478">
        <f t="shared" ca="1" si="18"/>
        <v>1</v>
      </c>
      <c r="AM113" s="478"/>
      <c r="AN113" s="478">
        <f t="shared" ca="1" si="19"/>
        <v>1</v>
      </c>
      <c r="AO113" s="478"/>
      <c r="AP113" s="478" t="e">
        <f t="shared" ca="1" si="15"/>
        <v>#VALUE!</v>
      </c>
    </row>
    <row r="114" spans="2:42" ht="19.5" thickBot="1">
      <c r="B114" s="554"/>
      <c r="C114" s="555" t="str" cm="1">
        <f t="array" aca="1" ref="C114" ca="1">IFERROR(INDIRECT("'S7-"&amp;$C$5&amp;"'!G"&amp;MATCH('S8-S00001'!B114,INDIRECT("'S7-"&amp;$C$5&amp;"'!F:F"),0)),"")</f>
        <v/>
      </c>
      <c r="D114" s="555" t="str" cm="1">
        <f t="array" aca="1" ref="D114" ca="1">IFERROR(INDIRECT("'S7-"&amp;$C$5&amp;"'!E"&amp;MATCH('S8-S00001'!B114,INDIRECT("'S7-"&amp;$C$5&amp;"'!F:F"),0)),"")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6"/>
        <v>-</v>
      </c>
      <c r="AD114" s="80"/>
      <c r="AE114" s="82"/>
      <c r="AF114" s="76"/>
      <c r="AG114" s="550" t="str">
        <f t="shared" ca="1" si="17"/>
        <v/>
      </c>
      <c r="AH114" s="80"/>
      <c r="AI114" s="82"/>
      <c r="AL114" s="478">
        <f t="shared" ca="1" si="18"/>
        <v>1</v>
      </c>
      <c r="AM114" s="478"/>
      <c r="AN114" s="478">
        <f t="shared" ca="1" si="19"/>
        <v>1</v>
      </c>
      <c r="AO114" s="478"/>
      <c r="AP114" s="478" t="e">
        <f t="shared" ca="1" si="15"/>
        <v>#VALUE!</v>
      </c>
    </row>
    <row r="115" spans="2:42" ht="19.5" thickBot="1">
      <c r="B115" s="554"/>
      <c r="C115" s="555" t="str" cm="1">
        <f t="array" aca="1" ref="C115" ca="1">IFERROR(INDIRECT("'S7-"&amp;$C$5&amp;"'!G"&amp;MATCH('S8-S00001'!B115,INDIRECT("'S7-"&amp;$C$5&amp;"'!F:F"),0)),"")</f>
        <v/>
      </c>
      <c r="D115" s="555" t="str" cm="1">
        <f t="array" aca="1" ref="D115" ca="1">IFERROR(INDIRECT("'S7-"&amp;$C$5&amp;"'!E"&amp;MATCH('S8-S00001'!B115,INDIRECT("'S7-"&amp;$C$5&amp;"'!F:F"),0)),"")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6"/>
        <v>-</v>
      </c>
      <c r="AD115" s="80"/>
      <c r="AE115" s="82"/>
      <c r="AF115" s="76"/>
      <c r="AG115" s="550" t="str">
        <f t="shared" ca="1" si="17"/>
        <v/>
      </c>
      <c r="AH115" s="80"/>
      <c r="AI115" s="82"/>
      <c r="AL115" s="478">
        <f t="shared" ca="1" si="18"/>
        <v>1</v>
      </c>
      <c r="AM115" s="478"/>
      <c r="AN115" s="478">
        <f t="shared" ca="1" si="19"/>
        <v>1</v>
      </c>
      <c r="AO115" s="478"/>
      <c r="AP115" s="478" t="e">
        <f t="shared" ca="1" si="15"/>
        <v>#VALUE!</v>
      </c>
    </row>
    <row r="116" spans="2:42" ht="19.5" thickBot="1">
      <c r="B116" s="554"/>
      <c r="C116" s="555" t="str" cm="1">
        <f t="array" aca="1" ref="C116" ca="1">IFERROR(INDIRECT("'S7-"&amp;$C$5&amp;"'!G"&amp;MATCH('S8-S00001'!B116,INDIRECT("'S7-"&amp;$C$5&amp;"'!F:F"),0)),"")</f>
        <v/>
      </c>
      <c r="D116" s="555" t="str" cm="1">
        <f t="array" aca="1" ref="D116" ca="1">IFERROR(INDIRECT("'S7-"&amp;$C$5&amp;"'!E"&amp;MATCH('S8-S00001'!B116,INDIRECT("'S7-"&amp;$C$5&amp;"'!F:F"),0)),"")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6"/>
        <v>-</v>
      </c>
      <c r="AD116" s="80"/>
      <c r="AE116" s="82"/>
      <c r="AF116" s="76"/>
      <c r="AG116" s="550" t="str">
        <f t="shared" ca="1" si="17"/>
        <v/>
      </c>
      <c r="AH116" s="80"/>
      <c r="AI116" s="82"/>
      <c r="AL116" s="478">
        <f t="shared" ca="1" si="18"/>
        <v>1</v>
      </c>
      <c r="AM116" s="478"/>
      <c r="AN116" s="478">
        <f t="shared" ca="1" si="19"/>
        <v>1</v>
      </c>
      <c r="AO116" s="478"/>
      <c r="AP116" s="478" t="e">
        <f t="shared" ca="1" si="15"/>
        <v>#VALUE!</v>
      </c>
    </row>
    <row r="117" spans="2:42" ht="19.5" thickBot="1">
      <c r="B117" s="554"/>
      <c r="C117" s="555" t="str" cm="1">
        <f t="array" aca="1" ref="C117" ca="1">IFERROR(INDIRECT("'S7-"&amp;$C$5&amp;"'!G"&amp;MATCH('S8-S00001'!B117,INDIRECT("'S7-"&amp;$C$5&amp;"'!F:F"),0)),"")</f>
        <v/>
      </c>
      <c r="D117" s="555" t="str" cm="1">
        <f t="array" aca="1" ref="D117" ca="1">IFERROR(INDIRECT("'S7-"&amp;$C$5&amp;"'!E"&amp;MATCH('S8-S00001'!B117,INDIRECT("'S7-"&amp;$C$5&amp;"'!F:F"),0)),"")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6"/>
        <v>-</v>
      </c>
      <c r="AD117" s="80"/>
      <c r="AE117" s="82"/>
      <c r="AF117" s="76"/>
      <c r="AG117" s="550" t="str">
        <f t="shared" ca="1" si="17"/>
        <v/>
      </c>
      <c r="AH117" s="80"/>
      <c r="AI117" s="82"/>
      <c r="AL117" s="478">
        <f t="shared" ca="1" si="18"/>
        <v>1</v>
      </c>
      <c r="AM117" s="478"/>
      <c r="AN117" s="478">
        <f t="shared" ca="1" si="19"/>
        <v>1</v>
      </c>
      <c r="AO117" s="478"/>
      <c r="AP117" s="478" t="e">
        <f t="shared" ca="1" si="15"/>
        <v>#VALUE!</v>
      </c>
    </row>
    <row r="118" spans="2:42" ht="19.5" thickBot="1">
      <c r="B118" s="554"/>
      <c r="C118" s="555" t="str" cm="1">
        <f t="array" aca="1" ref="C118" ca="1">IFERROR(INDIRECT("'S7-"&amp;$C$5&amp;"'!G"&amp;MATCH('S8-S00001'!B118,INDIRECT("'S7-"&amp;$C$5&amp;"'!F:F"),0)),"")</f>
        <v/>
      </c>
      <c r="D118" s="555" t="str" cm="1">
        <f t="array" aca="1" ref="D118" ca="1">IFERROR(INDIRECT("'S7-"&amp;$C$5&amp;"'!E"&amp;MATCH('S8-S00001'!B118,INDIRECT("'S7-"&amp;$C$5&amp;"'!F:F"),0)),"")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6"/>
        <v>-</v>
      </c>
      <c r="AD118" s="80"/>
      <c r="AE118" s="82"/>
      <c r="AF118" s="76"/>
      <c r="AG118" s="550" t="str">
        <f t="shared" ca="1" si="17"/>
        <v/>
      </c>
      <c r="AH118" s="80"/>
      <c r="AI118" s="82"/>
      <c r="AL118" s="478">
        <f t="shared" ca="1" si="18"/>
        <v>1</v>
      </c>
      <c r="AM118" s="478"/>
      <c r="AN118" s="478">
        <f t="shared" ca="1" si="19"/>
        <v>1</v>
      </c>
      <c r="AO118" s="478"/>
      <c r="AP118" s="478" t="e">
        <f t="shared" ca="1" si="15"/>
        <v>#VALUE!</v>
      </c>
    </row>
    <row r="119" spans="2:42" ht="19.5" thickBot="1">
      <c r="B119" s="554"/>
      <c r="C119" s="555" t="str" cm="1">
        <f t="array" aca="1" ref="C119" ca="1">IFERROR(INDIRECT("'S7-"&amp;$C$5&amp;"'!G"&amp;MATCH('S8-S00001'!B119,INDIRECT("'S7-"&amp;$C$5&amp;"'!F:F"),0)),"")</f>
        <v/>
      </c>
      <c r="D119" s="555" t="str" cm="1">
        <f t="array" aca="1" ref="D119" ca="1">IFERROR(INDIRECT("'S7-"&amp;$C$5&amp;"'!E"&amp;MATCH('S8-S00001'!B119,INDIRECT("'S7-"&amp;$C$5&amp;"'!F:F"),0)),"")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6"/>
        <v>-</v>
      </c>
      <c r="AD119" s="80"/>
      <c r="AE119" s="82"/>
      <c r="AF119" s="76"/>
      <c r="AG119" s="550" t="str">
        <f t="shared" ca="1" si="17"/>
        <v/>
      </c>
      <c r="AH119" s="80"/>
      <c r="AI119" s="82"/>
      <c r="AL119" s="478">
        <f t="shared" ca="1" si="18"/>
        <v>1</v>
      </c>
      <c r="AM119" s="478"/>
      <c r="AN119" s="478">
        <f t="shared" ca="1" si="19"/>
        <v>1</v>
      </c>
      <c r="AO119" s="478"/>
      <c r="AP119" s="478" t="e">
        <f t="shared" ca="1" si="15"/>
        <v>#VALUE!</v>
      </c>
    </row>
    <row r="120" spans="2:42" ht="19.5" thickBot="1">
      <c r="B120" s="554"/>
      <c r="C120" s="555" t="str" cm="1">
        <f t="array" aca="1" ref="C120" ca="1">IFERROR(INDIRECT("'S7-"&amp;$C$5&amp;"'!G"&amp;MATCH('S8-S00001'!B120,INDIRECT("'S7-"&amp;$C$5&amp;"'!F:F"),0)),"")</f>
        <v/>
      </c>
      <c r="D120" s="555" t="str" cm="1">
        <f t="array" aca="1" ref="D120" ca="1">IFERROR(INDIRECT("'S7-"&amp;$C$5&amp;"'!E"&amp;MATCH('S8-S00001'!B120,INDIRECT("'S7-"&amp;$C$5&amp;"'!F:F"),0)),"")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6"/>
        <v>-</v>
      </c>
      <c r="AD120" s="80"/>
      <c r="AE120" s="82"/>
      <c r="AF120" s="76"/>
      <c r="AG120" s="550" t="str">
        <f t="shared" ca="1" si="17"/>
        <v/>
      </c>
      <c r="AH120" s="80"/>
      <c r="AI120" s="82"/>
      <c r="AL120" s="478">
        <f t="shared" ca="1" si="18"/>
        <v>1</v>
      </c>
      <c r="AM120" s="478"/>
      <c r="AN120" s="478">
        <f t="shared" ca="1" si="19"/>
        <v>1</v>
      </c>
      <c r="AO120" s="478"/>
      <c r="AP120" s="478" t="e">
        <f t="shared" ca="1" si="15"/>
        <v>#VALUE!</v>
      </c>
    </row>
    <row r="121" spans="2:42" ht="19.5" thickBot="1">
      <c r="B121" s="554"/>
      <c r="C121" s="555" t="str" cm="1">
        <f t="array" aca="1" ref="C121" ca="1">IFERROR(INDIRECT("'S7-"&amp;$C$5&amp;"'!G"&amp;MATCH('S8-S00001'!B121,INDIRECT("'S7-"&amp;$C$5&amp;"'!F:F"),0)),"")</f>
        <v/>
      </c>
      <c r="D121" s="555" t="str" cm="1">
        <f t="array" aca="1" ref="D121" ca="1">IFERROR(INDIRECT("'S7-"&amp;$C$5&amp;"'!E"&amp;MATCH('S8-S00001'!B121,INDIRECT("'S7-"&amp;$C$5&amp;"'!F:F"),0)),"")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6"/>
        <v>-</v>
      </c>
      <c r="AD121" s="80"/>
      <c r="AE121" s="82"/>
      <c r="AF121" s="76"/>
      <c r="AG121" s="550" t="str">
        <f t="shared" ca="1" si="17"/>
        <v/>
      </c>
      <c r="AH121" s="80"/>
      <c r="AI121" s="82"/>
      <c r="AL121" s="478">
        <f t="shared" ca="1" si="18"/>
        <v>1</v>
      </c>
      <c r="AM121" s="478"/>
      <c r="AN121" s="478">
        <f t="shared" ca="1" si="19"/>
        <v>1</v>
      </c>
      <c r="AO121" s="478"/>
      <c r="AP121" s="478" t="e">
        <f t="shared" ca="1" si="15"/>
        <v>#VALUE!</v>
      </c>
    </row>
    <row r="122" spans="2:42" ht="19.5" thickBot="1">
      <c r="B122" s="554"/>
      <c r="C122" s="555" t="str" cm="1">
        <f t="array" aca="1" ref="C122" ca="1">IFERROR(INDIRECT("'S7-"&amp;$C$5&amp;"'!G"&amp;MATCH('S8-S00001'!B122,INDIRECT("'S7-"&amp;$C$5&amp;"'!F:F"),0)),"")</f>
        <v/>
      </c>
      <c r="D122" s="555" t="str" cm="1">
        <f t="array" aca="1" ref="D122" ca="1">IFERROR(INDIRECT("'S7-"&amp;$C$5&amp;"'!E"&amp;MATCH('S8-S00001'!B122,INDIRECT("'S7-"&amp;$C$5&amp;"'!F:F"),0)),"")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6"/>
        <v>-</v>
      </c>
      <c r="AD122" s="80"/>
      <c r="AE122" s="82"/>
      <c r="AF122" s="76"/>
      <c r="AG122" s="550" t="str">
        <f t="shared" ca="1" si="17"/>
        <v/>
      </c>
      <c r="AH122" s="80"/>
      <c r="AI122" s="82"/>
      <c r="AL122" s="478">
        <f t="shared" ca="1" si="18"/>
        <v>1</v>
      </c>
      <c r="AM122" s="478"/>
      <c r="AN122" s="478">
        <f t="shared" ca="1" si="19"/>
        <v>1</v>
      </c>
      <c r="AO122" s="478"/>
      <c r="AP122" s="478" t="e">
        <f t="shared" ca="1" si="15"/>
        <v>#VALUE!</v>
      </c>
    </row>
    <row r="123" spans="2:42" ht="19.5" thickBot="1">
      <c r="B123" s="554"/>
      <c r="C123" s="555" t="str" cm="1">
        <f t="array" aca="1" ref="C123" ca="1">IFERROR(INDIRECT("'S7-"&amp;$C$5&amp;"'!G"&amp;MATCH('S8-S00001'!B123,INDIRECT("'S7-"&amp;$C$5&amp;"'!F:F"),0)),"")</f>
        <v/>
      </c>
      <c r="D123" s="555" t="str" cm="1">
        <f t="array" aca="1" ref="D123" ca="1">IFERROR(INDIRECT("'S7-"&amp;$C$5&amp;"'!E"&amp;MATCH('S8-S00001'!B123,INDIRECT("'S7-"&amp;$C$5&amp;"'!F:F"),0)),"")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6"/>
        <v>-</v>
      </c>
      <c r="AD123" s="80"/>
      <c r="AE123" s="82"/>
      <c r="AF123" s="76"/>
      <c r="AG123" s="550" t="str">
        <f t="shared" ca="1" si="17"/>
        <v/>
      </c>
      <c r="AH123" s="80"/>
      <c r="AI123" s="82"/>
      <c r="AL123" s="478">
        <f t="shared" ca="1" si="18"/>
        <v>1</v>
      </c>
      <c r="AM123" s="478"/>
      <c r="AN123" s="478">
        <f t="shared" ca="1" si="19"/>
        <v>1</v>
      </c>
      <c r="AO123" s="478"/>
      <c r="AP123" s="478" t="e">
        <f t="shared" ca="1" si="15"/>
        <v>#VALUE!</v>
      </c>
    </row>
    <row r="124" spans="2:42" ht="19.5" thickBot="1">
      <c r="B124" s="554"/>
      <c r="C124" s="555" t="str" cm="1">
        <f t="array" aca="1" ref="C124" ca="1">IFERROR(INDIRECT("'S7-"&amp;$C$5&amp;"'!G"&amp;MATCH('S8-S00001'!B124,INDIRECT("'S7-"&amp;$C$5&amp;"'!F:F"),0)),"")</f>
        <v/>
      </c>
      <c r="D124" s="555" t="str" cm="1">
        <f t="array" aca="1" ref="D124" ca="1">IFERROR(INDIRECT("'S7-"&amp;$C$5&amp;"'!E"&amp;MATCH('S8-S00001'!B124,INDIRECT("'S7-"&amp;$C$5&amp;"'!F:F"),0)),"")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6"/>
        <v>-</v>
      </c>
      <c r="AD124" s="80"/>
      <c r="AE124" s="82"/>
      <c r="AF124" s="76"/>
      <c r="AG124" s="550" t="str">
        <f t="shared" ca="1" si="17"/>
        <v/>
      </c>
      <c r="AH124" s="80"/>
      <c r="AI124" s="82"/>
      <c r="AL124" s="478">
        <f t="shared" ca="1" si="18"/>
        <v>1</v>
      </c>
      <c r="AM124" s="478"/>
      <c r="AN124" s="478">
        <f t="shared" ca="1" si="19"/>
        <v>1</v>
      </c>
      <c r="AO124" s="478"/>
      <c r="AP124" s="478" t="e">
        <f t="shared" ca="1" si="15"/>
        <v>#VALUE!</v>
      </c>
    </row>
    <row r="125" spans="2:42" ht="19.5" thickBot="1">
      <c r="B125" s="554"/>
      <c r="C125" s="555" t="str" cm="1">
        <f t="array" aca="1" ref="C125" ca="1">IFERROR(INDIRECT("'S7-"&amp;$C$5&amp;"'!G"&amp;MATCH('S8-S00001'!B125,INDIRECT("'S7-"&amp;$C$5&amp;"'!F:F"),0)),"")</f>
        <v/>
      </c>
      <c r="D125" s="555" t="str" cm="1">
        <f t="array" aca="1" ref="D125" ca="1">IFERROR(INDIRECT("'S7-"&amp;$C$5&amp;"'!E"&amp;MATCH('S8-S00001'!B125,INDIRECT("'S7-"&amp;$C$5&amp;"'!F:F"),0)),"")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6"/>
        <v>-</v>
      </c>
      <c r="AD125" s="80"/>
      <c r="AE125" s="82"/>
      <c r="AF125" s="76"/>
      <c r="AG125" s="550" t="str">
        <f t="shared" ca="1" si="17"/>
        <v/>
      </c>
      <c r="AH125" s="80"/>
      <c r="AI125" s="82"/>
      <c r="AL125" s="478">
        <f t="shared" ca="1" si="18"/>
        <v>1</v>
      </c>
      <c r="AM125" s="478"/>
      <c r="AN125" s="478">
        <f t="shared" ca="1" si="19"/>
        <v>1</v>
      </c>
      <c r="AO125" s="478"/>
      <c r="AP125" s="478" t="e">
        <f t="shared" ca="1" si="15"/>
        <v>#VALUE!</v>
      </c>
    </row>
    <row r="126" spans="2:42" ht="19.5" thickBot="1">
      <c r="B126" s="554"/>
      <c r="C126" s="555" t="str" cm="1">
        <f t="array" aca="1" ref="C126" ca="1">IFERROR(INDIRECT("'S7-"&amp;$C$5&amp;"'!G"&amp;MATCH('S8-S00001'!B126,INDIRECT("'S7-"&amp;$C$5&amp;"'!F:F"),0)),"")</f>
        <v/>
      </c>
      <c r="D126" s="555" t="str" cm="1">
        <f t="array" aca="1" ref="D126" ca="1">IFERROR(INDIRECT("'S7-"&amp;$C$5&amp;"'!E"&amp;MATCH('S8-S00001'!B126,INDIRECT("'S7-"&amp;$C$5&amp;"'!F:F"),0)),"")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6"/>
        <v>-</v>
      </c>
      <c r="AD126" s="80"/>
      <c r="AE126" s="82"/>
      <c r="AF126" s="76"/>
      <c r="AG126" s="550" t="str">
        <f t="shared" ca="1" si="17"/>
        <v/>
      </c>
      <c r="AH126" s="80"/>
      <c r="AI126" s="82"/>
      <c r="AL126" s="478">
        <f t="shared" ca="1" si="18"/>
        <v>1</v>
      </c>
      <c r="AM126" s="478"/>
      <c r="AN126" s="478">
        <f t="shared" ca="1" si="19"/>
        <v>1</v>
      </c>
      <c r="AO126" s="478"/>
      <c r="AP126" s="478" t="e">
        <f t="shared" ca="1" si="15"/>
        <v>#VALUE!</v>
      </c>
    </row>
    <row r="127" spans="2:42" ht="19.5" thickBot="1">
      <c r="B127" s="554"/>
      <c r="C127" s="555" t="str" cm="1">
        <f t="array" aca="1" ref="C127" ca="1">IFERROR(INDIRECT("'S7-"&amp;$C$5&amp;"'!G"&amp;MATCH('S8-S00001'!B127,INDIRECT("'S7-"&amp;$C$5&amp;"'!F:F"),0)),"")</f>
        <v/>
      </c>
      <c r="D127" s="555" t="str" cm="1">
        <f t="array" aca="1" ref="D127" ca="1">IFERROR(INDIRECT("'S7-"&amp;$C$5&amp;"'!E"&amp;MATCH('S8-S00001'!B127,INDIRECT("'S7-"&amp;$C$5&amp;"'!F:F"),0)),"")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6"/>
        <v>-</v>
      </c>
      <c r="AD127" s="80"/>
      <c r="AE127" s="82"/>
      <c r="AF127" s="76"/>
      <c r="AG127" s="550" t="str">
        <f t="shared" ca="1" si="17"/>
        <v/>
      </c>
      <c r="AH127" s="80"/>
      <c r="AI127" s="82"/>
      <c r="AL127" s="478">
        <f t="shared" ca="1" si="18"/>
        <v>1</v>
      </c>
      <c r="AM127" s="478"/>
      <c r="AN127" s="478">
        <f t="shared" ca="1" si="19"/>
        <v>1</v>
      </c>
      <c r="AO127" s="478"/>
      <c r="AP127" s="478" t="e">
        <f t="shared" ca="1" si="15"/>
        <v>#VALUE!</v>
      </c>
    </row>
    <row r="128" spans="2:42" ht="19.5" thickBot="1">
      <c r="B128" s="554"/>
      <c r="C128" s="555" t="str" cm="1">
        <f t="array" aca="1" ref="C128" ca="1">IFERROR(INDIRECT("'S7-"&amp;$C$5&amp;"'!G"&amp;MATCH('S8-S00001'!B128,INDIRECT("'S7-"&amp;$C$5&amp;"'!F:F"),0)),"")</f>
        <v/>
      </c>
      <c r="D128" s="555" t="str" cm="1">
        <f t="array" aca="1" ref="D128" ca="1">IFERROR(INDIRECT("'S7-"&amp;$C$5&amp;"'!E"&amp;MATCH('S8-S00001'!B128,INDIRECT("'S7-"&amp;$C$5&amp;"'!F:F"),0)),"")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6"/>
        <v>-</v>
      </c>
      <c r="AD128" s="80"/>
      <c r="AE128" s="82"/>
      <c r="AF128" s="76"/>
      <c r="AG128" s="550" t="str">
        <f t="shared" ca="1" si="17"/>
        <v/>
      </c>
      <c r="AH128" s="80"/>
      <c r="AI128" s="82"/>
      <c r="AL128" s="478">
        <f t="shared" ca="1" si="18"/>
        <v>1</v>
      </c>
      <c r="AM128" s="478"/>
      <c r="AN128" s="478">
        <f t="shared" ca="1" si="19"/>
        <v>1</v>
      </c>
      <c r="AO128" s="478"/>
      <c r="AP128" s="478" t="e">
        <f t="shared" ca="1" si="15"/>
        <v>#VALUE!</v>
      </c>
    </row>
    <row r="129" spans="2:42" ht="19.5" thickBot="1">
      <c r="B129" s="554"/>
      <c r="C129" s="555" t="str" cm="1">
        <f t="array" aca="1" ref="C129" ca="1">IFERROR(INDIRECT("'S7-"&amp;$C$5&amp;"'!G"&amp;MATCH('S8-S00001'!B129,INDIRECT("'S7-"&amp;$C$5&amp;"'!F:F"),0)),"")</f>
        <v/>
      </c>
      <c r="D129" s="555" t="str" cm="1">
        <f t="array" aca="1" ref="D129" ca="1">IFERROR(INDIRECT("'S7-"&amp;$C$5&amp;"'!E"&amp;MATCH('S8-S00001'!B129,INDIRECT("'S7-"&amp;$C$5&amp;"'!F:F"),0)),"")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6"/>
        <v>-</v>
      </c>
      <c r="AD129" s="80"/>
      <c r="AE129" s="82"/>
      <c r="AF129" s="76"/>
      <c r="AG129" s="550" t="str">
        <f t="shared" ca="1" si="17"/>
        <v/>
      </c>
      <c r="AH129" s="80"/>
      <c r="AI129" s="82"/>
      <c r="AL129" s="478">
        <f t="shared" ca="1" si="18"/>
        <v>1</v>
      </c>
      <c r="AM129" s="478"/>
      <c r="AN129" s="478">
        <f t="shared" ca="1" si="19"/>
        <v>1</v>
      </c>
      <c r="AO129" s="478"/>
      <c r="AP129" s="478" t="e">
        <f t="shared" ca="1" si="15"/>
        <v>#VALUE!</v>
      </c>
    </row>
    <row r="130" spans="2:42" ht="19.5" thickBot="1">
      <c r="B130" s="554"/>
      <c r="C130" s="555" t="str" cm="1">
        <f t="array" aca="1" ref="C130" ca="1">IFERROR(INDIRECT("'S7-"&amp;$C$5&amp;"'!G"&amp;MATCH('S8-S00001'!B130,INDIRECT("'S7-"&amp;$C$5&amp;"'!F:F"),0)),"")</f>
        <v/>
      </c>
      <c r="D130" s="555" t="str" cm="1">
        <f t="array" aca="1" ref="D130" ca="1">IFERROR(INDIRECT("'S7-"&amp;$C$5&amp;"'!E"&amp;MATCH('S8-S00001'!B130,INDIRECT("'S7-"&amp;$C$5&amp;"'!F:F"),0)),"")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6"/>
        <v>-</v>
      </c>
      <c r="AD130" s="80"/>
      <c r="AE130" s="82"/>
      <c r="AF130" s="76"/>
      <c r="AG130" s="550" t="str">
        <f t="shared" ca="1" si="17"/>
        <v/>
      </c>
      <c r="AH130" s="80"/>
      <c r="AI130" s="82"/>
      <c r="AL130" s="478">
        <f t="shared" ca="1" si="18"/>
        <v>1</v>
      </c>
      <c r="AM130" s="478"/>
      <c r="AN130" s="478">
        <f t="shared" ca="1" si="19"/>
        <v>1</v>
      </c>
      <c r="AO130" s="478"/>
      <c r="AP130" s="478" t="e">
        <f t="shared" ca="1" si="15"/>
        <v>#VALUE!</v>
      </c>
    </row>
    <row r="131" spans="2:42" ht="19.5" thickBot="1">
      <c r="B131" s="554"/>
      <c r="C131" s="555" t="str" cm="1">
        <f t="array" aca="1" ref="C131" ca="1">IFERROR(INDIRECT("'S7-"&amp;$C$5&amp;"'!G"&amp;MATCH('S8-S00001'!B131,INDIRECT("'S7-"&amp;$C$5&amp;"'!F:F"),0)),"")</f>
        <v/>
      </c>
      <c r="D131" s="555" t="str" cm="1">
        <f t="array" aca="1" ref="D131" ca="1">IFERROR(INDIRECT("'S7-"&amp;$C$5&amp;"'!E"&amp;MATCH('S8-S00001'!B131,INDIRECT("'S7-"&amp;$C$5&amp;"'!F:F"),0)),"")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6"/>
        <v>-</v>
      </c>
      <c r="AD131" s="80"/>
      <c r="AE131" s="82"/>
      <c r="AF131" s="76"/>
      <c r="AG131" s="550" t="str">
        <f t="shared" ca="1" si="17"/>
        <v/>
      </c>
      <c r="AH131" s="80"/>
      <c r="AI131" s="82"/>
      <c r="AL131" s="478">
        <f t="shared" ca="1" si="18"/>
        <v>1</v>
      </c>
      <c r="AM131" s="478"/>
      <c r="AN131" s="478">
        <f t="shared" ca="1" si="19"/>
        <v>1</v>
      </c>
      <c r="AO131" s="478"/>
      <c r="AP131" s="478" t="e">
        <f t="shared" ca="1" si="15"/>
        <v>#VALUE!</v>
      </c>
    </row>
    <row r="132" spans="2:42" ht="19.5" thickBot="1">
      <c r="B132" s="554"/>
      <c r="C132" s="555" t="str" cm="1">
        <f t="array" aca="1" ref="C132" ca="1">IFERROR(INDIRECT("'S7-"&amp;$C$5&amp;"'!G"&amp;MATCH('S8-S00001'!B132,INDIRECT("'S7-"&amp;$C$5&amp;"'!F:F"),0)),"")</f>
        <v/>
      </c>
      <c r="D132" s="555" t="str" cm="1">
        <f t="array" aca="1" ref="D132" ca="1">IFERROR(INDIRECT("'S7-"&amp;$C$5&amp;"'!E"&amp;MATCH('S8-S00001'!B132,INDIRECT("'S7-"&amp;$C$5&amp;"'!F:F"),0)),"")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6"/>
        <v>-</v>
      </c>
      <c r="AD132" s="80"/>
      <c r="AE132" s="82"/>
      <c r="AF132" s="76"/>
      <c r="AG132" s="550" t="str">
        <f t="shared" ca="1" si="17"/>
        <v/>
      </c>
      <c r="AH132" s="80"/>
      <c r="AI132" s="82"/>
      <c r="AL132" s="478">
        <f t="shared" ca="1" si="18"/>
        <v>1</v>
      </c>
      <c r="AM132" s="478"/>
      <c r="AN132" s="478">
        <f t="shared" ca="1" si="19"/>
        <v>1</v>
      </c>
      <c r="AO132" s="478"/>
      <c r="AP132" s="478" t="e">
        <f t="shared" ca="1" si="15"/>
        <v>#VALUE!</v>
      </c>
    </row>
    <row r="133" spans="2:42" ht="19.5" thickBot="1">
      <c r="B133" s="554"/>
      <c r="C133" s="555" t="str" cm="1">
        <f t="array" aca="1" ref="C133" ca="1">IFERROR(INDIRECT("'S7-"&amp;$C$5&amp;"'!G"&amp;MATCH('S8-S00001'!B133,INDIRECT("'S7-"&amp;$C$5&amp;"'!F:F"),0)),"")</f>
        <v/>
      </c>
      <c r="D133" s="555" t="str" cm="1">
        <f t="array" aca="1" ref="D133" ca="1">IFERROR(INDIRECT("'S7-"&amp;$C$5&amp;"'!E"&amp;MATCH('S8-S00001'!B133,INDIRECT("'S7-"&amp;$C$5&amp;"'!F:F"),0)),"")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6"/>
        <v>-</v>
      </c>
      <c r="AD133" s="80"/>
      <c r="AE133" s="82"/>
      <c r="AF133" s="76"/>
      <c r="AG133" s="550" t="str">
        <f t="shared" ca="1" si="17"/>
        <v/>
      </c>
      <c r="AH133" s="80"/>
      <c r="AI133" s="82"/>
      <c r="AL133" s="478">
        <f t="shared" ca="1" si="18"/>
        <v>1</v>
      </c>
      <c r="AM133" s="478"/>
      <c r="AN133" s="478">
        <f t="shared" ca="1" si="19"/>
        <v>1</v>
      </c>
      <c r="AO133" s="478"/>
      <c r="AP133" s="478" t="e">
        <f t="shared" ca="1" si="15"/>
        <v>#VALUE!</v>
      </c>
    </row>
    <row r="134" spans="2:42" ht="19.5" thickBot="1">
      <c r="B134" s="554"/>
      <c r="C134" s="555" t="str" cm="1">
        <f t="array" aca="1" ref="C134" ca="1">IFERROR(INDIRECT("'S7-"&amp;$C$5&amp;"'!G"&amp;MATCH('S8-S00001'!B134,INDIRECT("'S7-"&amp;$C$5&amp;"'!F:F"),0)),"")</f>
        <v/>
      </c>
      <c r="D134" s="555" t="str" cm="1">
        <f t="array" aca="1" ref="D134" ca="1">IFERROR(INDIRECT("'S7-"&amp;$C$5&amp;"'!E"&amp;MATCH('S8-S00001'!B134,INDIRECT("'S7-"&amp;$C$5&amp;"'!F:F"),0)),"")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6"/>
        <v>-</v>
      </c>
      <c r="AD134" s="80"/>
      <c r="AE134" s="82"/>
      <c r="AF134" s="76"/>
      <c r="AG134" s="550" t="str">
        <f t="shared" ca="1" si="17"/>
        <v/>
      </c>
      <c r="AH134" s="80"/>
      <c r="AI134" s="82"/>
      <c r="AL134" s="478">
        <f t="shared" ca="1" si="18"/>
        <v>1</v>
      </c>
      <c r="AM134" s="478"/>
      <c r="AN134" s="478">
        <f t="shared" ca="1" si="19"/>
        <v>1</v>
      </c>
      <c r="AO134" s="478"/>
      <c r="AP134" s="478" t="e">
        <f t="shared" ca="1" si="15"/>
        <v>#VALUE!</v>
      </c>
    </row>
    <row r="135" spans="2:42" ht="19.5" thickBot="1">
      <c r="B135" s="554"/>
      <c r="C135" s="555" t="str" cm="1">
        <f t="array" aca="1" ref="C135" ca="1">IFERROR(INDIRECT("'S7-"&amp;$C$5&amp;"'!G"&amp;MATCH('S8-S00001'!B135,INDIRECT("'S7-"&amp;$C$5&amp;"'!F:F"),0)),"")</f>
        <v/>
      </c>
      <c r="D135" s="555" t="str" cm="1">
        <f t="array" aca="1" ref="D135" ca="1">IFERROR(INDIRECT("'S7-"&amp;$C$5&amp;"'!E"&amp;MATCH('S8-S00001'!B135,INDIRECT("'S7-"&amp;$C$5&amp;"'!F:F"),0)),"")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6"/>
        <v>-</v>
      </c>
      <c r="AD135" s="80"/>
      <c r="AE135" s="82"/>
      <c r="AF135" s="76"/>
      <c r="AG135" s="550" t="str">
        <f t="shared" ca="1" si="17"/>
        <v/>
      </c>
      <c r="AH135" s="80"/>
      <c r="AI135" s="82"/>
      <c r="AL135" s="478">
        <f t="shared" ca="1" si="18"/>
        <v>1</v>
      </c>
      <c r="AM135" s="478"/>
      <c r="AN135" s="478">
        <f t="shared" ca="1" si="19"/>
        <v>1</v>
      </c>
      <c r="AO135" s="478"/>
      <c r="AP135" s="478" t="e">
        <f t="shared" ca="1" si="15"/>
        <v>#VALUE!</v>
      </c>
    </row>
    <row r="136" spans="2:42" ht="19.5" thickBot="1">
      <c r="B136" s="554"/>
      <c r="C136" s="555" t="str" cm="1">
        <f t="array" aca="1" ref="C136" ca="1">IFERROR(INDIRECT("'S7-"&amp;$C$5&amp;"'!G"&amp;MATCH('S8-S00001'!B136,INDIRECT("'S7-"&amp;$C$5&amp;"'!F:F"),0)),"")</f>
        <v/>
      </c>
      <c r="D136" s="555" t="str" cm="1">
        <f t="array" aca="1" ref="D136" ca="1">IFERROR(INDIRECT("'S7-"&amp;$C$5&amp;"'!E"&amp;MATCH('S8-S00001'!B136,INDIRECT("'S7-"&amp;$C$5&amp;"'!F:F"),0)),"")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6"/>
        <v>-</v>
      </c>
      <c r="AD136" s="80"/>
      <c r="AE136" s="82"/>
      <c r="AF136" s="76"/>
      <c r="AG136" s="550" t="str">
        <f t="shared" ca="1" si="17"/>
        <v/>
      </c>
      <c r="AH136" s="80"/>
      <c r="AI136" s="82"/>
      <c r="AL136" s="478">
        <f t="shared" ca="1" si="18"/>
        <v>1</v>
      </c>
      <c r="AM136" s="478"/>
      <c r="AN136" s="478">
        <f t="shared" ca="1" si="19"/>
        <v>1</v>
      </c>
      <c r="AO136" s="478"/>
      <c r="AP136" s="478" t="e">
        <f t="shared" ca="1" si="15"/>
        <v>#VALUE!</v>
      </c>
    </row>
    <row r="137" spans="2:42" ht="19.5" thickBot="1">
      <c r="B137" s="554"/>
      <c r="C137" s="555" t="str" cm="1">
        <f t="array" aca="1" ref="C137" ca="1">IFERROR(INDIRECT("'S7-"&amp;$C$5&amp;"'!G"&amp;MATCH('S8-S00001'!B137,INDIRECT("'S7-"&amp;$C$5&amp;"'!F:F"),0)),"")</f>
        <v/>
      </c>
      <c r="D137" s="555" t="str" cm="1">
        <f t="array" aca="1" ref="D137" ca="1">IFERROR(INDIRECT("'S7-"&amp;$C$5&amp;"'!E"&amp;MATCH('S8-S00001'!B137,INDIRECT("'S7-"&amp;$C$5&amp;"'!F:F"),0)),"")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6"/>
        <v>-</v>
      </c>
      <c r="AD137" s="80"/>
      <c r="AE137" s="82"/>
      <c r="AF137" s="76"/>
      <c r="AG137" s="550" t="str">
        <f t="shared" ca="1" si="17"/>
        <v/>
      </c>
      <c r="AH137" s="80"/>
      <c r="AI137" s="82"/>
      <c r="AL137" s="478">
        <f t="shared" ca="1" si="18"/>
        <v>1</v>
      </c>
      <c r="AM137" s="478"/>
      <c r="AN137" s="478">
        <f t="shared" ca="1" si="19"/>
        <v>1</v>
      </c>
      <c r="AO137" s="478"/>
      <c r="AP137" s="478" t="e">
        <f t="shared" ca="1" si="15"/>
        <v>#VALUE!</v>
      </c>
    </row>
    <row r="138" spans="2:42" ht="19.5" thickBot="1">
      <c r="B138" s="554"/>
      <c r="C138" s="555" t="str" cm="1">
        <f t="array" aca="1" ref="C138" ca="1">IFERROR(INDIRECT("'S7-"&amp;$C$5&amp;"'!G"&amp;MATCH('S8-S00001'!B138,INDIRECT("'S7-"&amp;$C$5&amp;"'!F:F"),0)),"")</f>
        <v/>
      </c>
      <c r="D138" s="555" t="str" cm="1">
        <f t="array" aca="1" ref="D138" ca="1">IFERROR(INDIRECT("'S7-"&amp;$C$5&amp;"'!E"&amp;MATCH('S8-S00001'!B138,INDIRECT("'S7-"&amp;$C$5&amp;"'!F:F"),0)),"")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6"/>
        <v>-</v>
      </c>
      <c r="AD138" s="80"/>
      <c r="AE138" s="82"/>
      <c r="AF138" s="76"/>
      <c r="AG138" s="550" t="str">
        <f t="shared" ca="1" si="17"/>
        <v/>
      </c>
      <c r="AH138" s="80"/>
      <c r="AI138" s="82"/>
      <c r="AL138" s="478">
        <f t="shared" ca="1" si="18"/>
        <v>1</v>
      </c>
      <c r="AM138" s="478"/>
      <c r="AN138" s="478">
        <f t="shared" ca="1" si="19"/>
        <v>1</v>
      </c>
      <c r="AO138" s="478"/>
      <c r="AP138" s="478" t="e">
        <f t="shared" ca="1" si="15"/>
        <v>#VALUE!</v>
      </c>
    </row>
    <row r="139" spans="2:42" ht="19.5" thickBot="1">
      <c r="B139" s="554"/>
      <c r="C139" s="555" t="str" cm="1">
        <f t="array" aca="1" ref="C139" ca="1">IFERROR(INDIRECT("'S7-"&amp;$C$5&amp;"'!G"&amp;MATCH('S8-S00001'!B139,INDIRECT("'S7-"&amp;$C$5&amp;"'!F:F"),0)),"")</f>
        <v/>
      </c>
      <c r="D139" s="555" t="str" cm="1">
        <f t="array" aca="1" ref="D139" ca="1">IFERROR(INDIRECT("'S7-"&amp;$C$5&amp;"'!E"&amp;MATCH('S8-S00001'!B139,INDIRECT("'S7-"&amp;$C$5&amp;"'!F:F"),0)),"")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20">IFERROR(IF($Y139="tC/GJ",44/12*R139*AL139*AN139*Z139,R139*AL139*AN139*Z139),"")</f>
        <v>0</v>
      </c>
      <c r="AB139" s="79"/>
      <c r="AC139" s="550" t="str">
        <f t="shared" ca="1" si="16"/>
        <v>-</v>
      </c>
      <c r="AD139" s="80"/>
      <c r="AE139" s="82"/>
      <c r="AF139" s="76"/>
      <c r="AG139" s="550" t="str">
        <f t="shared" ca="1" si="17"/>
        <v/>
      </c>
      <c r="AH139" s="80"/>
      <c r="AI139" s="82"/>
      <c r="AL139" s="478">
        <f t="shared" ca="1" si="18"/>
        <v>1</v>
      </c>
      <c r="AM139" s="478"/>
      <c r="AN139" s="478">
        <f t="shared" ca="1" si="19"/>
        <v>1</v>
      </c>
      <c r="AO139" s="478"/>
      <c r="AP139" s="478" t="e">
        <f t="shared" ca="1" si="15"/>
        <v>#VALUE!</v>
      </c>
    </row>
    <row r="140" spans="2:42" ht="19.5" thickBot="1">
      <c r="B140" s="554"/>
      <c r="C140" s="555" t="str" cm="1">
        <f t="array" aca="1" ref="C140" ca="1">IFERROR(INDIRECT("'S7-"&amp;$C$5&amp;"'!G"&amp;MATCH('S8-S00001'!B140,INDIRECT("'S7-"&amp;$C$5&amp;"'!F:F"),0)),"")</f>
        <v/>
      </c>
      <c r="D140" s="555" t="str" cm="1">
        <f t="array" aca="1" ref="D140" ca="1">IFERROR(INDIRECT("'S7-"&amp;$C$5&amp;"'!E"&amp;MATCH('S8-S00001'!B140,INDIRECT("'S7-"&amp;$C$5&amp;"'!F:F"),0)),"")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20"/>
        <v>0</v>
      </c>
      <c r="AB140" s="79"/>
      <c r="AC140" s="550" t="str">
        <f t="shared" ca="1" si="16"/>
        <v>-</v>
      </c>
      <c r="AD140" s="80"/>
      <c r="AE140" s="82"/>
      <c r="AF140" s="76"/>
      <c r="AG140" s="550" t="str">
        <f t="shared" ca="1" si="17"/>
        <v/>
      </c>
      <c r="AH140" s="80"/>
      <c r="AI140" s="82"/>
      <c r="AL140" s="478">
        <f t="shared" ca="1" si="18"/>
        <v>1</v>
      </c>
      <c r="AM140" s="478"/>
      <c r="AN140" s="478">
        <f t="shared" ca="1" si="19"/>
        <v>1</v>
      </c>
      <c r="AO140" s="478"/>
      <c r="AP140" s="478" t="e">
        <f t="shared" ca="1" si="15"/>
        <v>#VALUE!</v>
      </c>
    </row>
    <row r="141" spans="2:42" ht="19.5" thickBot="1">
      <c r="B141" s="554"/>
      <c r="C141" s="555" t="str" cm="1">
        <f t="array" aca="1" ref="C141" ca="1">IFERROR(INDIRECT("'S7-"&amp;$C$5&amp;"'!G"&amp;MATCH('S8-S00001'!B141,INDIRECT("'S7-"&amp;$C$5&amp;"'!F:F"),0)),"")</f>
        <v/>
      </c>
      <c r="D141" s="555" t="str" cm="1">
        <f t="array" aca="1" ref="D141" ca="1">IFERROR(INDIRECT("'S7-"&amp;$C$5&amp;"'!E"&amp;MATCH('S8-S00001'!B141,INDIRECT("'S7-"&amp;$C$5&amp;"'!F:F"),0)),"")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20"/>
        <v>0</v>
      </c>
      <c r="AB141" s="79"/>
      <c r="AC141" s="550" t="str">
        <f t="shared" ca="1" si="16"/>
        <v>-</v>
      </c>
      <c r="AD141" s="80"/>
      <c r="AE141" s="82"/>
      <c r="AF141" s="76"/>
      <c r="AG141" s="550" t="str">
        <f t="shared" ca="1" si="17"/>
        <v/>
      </c>
      <c r="AH141" s="80"/>
      <c r="AI141" s="82"/>
      <c r="AL141" s="478">
        <f t="shared" ca="1" si="18"/>
        <v>1</v>
      </c>
      <c r="AM141" s="478"/>
      <c r="AN141" s="478">
        <f t="shared" ca="1" si="19"/>
        <v>1</v>
      </c>
      <c r="AO141" s="478"/>
      <c r="AP141" s="478" t="e">
        <f t="shared" ca="1" si="15"/>
        <v>#VALUE!</v>
      </c>
    </row>
    <row r="142" spans="2:42" ht="19.5" thickBot="1">
      <c r="B142" s="554"/>
      <c r="C142" s="555" t="str" cm="1">
        <f t="array" aca="1" ref="C142" ca="1">IFERROR(INDIRECT("'S7-"&amp;$C$5&amp;"'!G"&amp;MATCH('S8-S00001'!B142,INDIRECT("'S7-"&amp;$C$5&amp;"'!F:F"),0)),"")</f>
        <v/>
      </c>
      <c r="D142" s="555" t="str" cm="1">
        <f t="array" aca="1" ref="D142" ca="1">IFERROR(INDIRECT("'S7-"&amp;$C$5&amp;"'!E"&amp;MATCH('S8-S00001'!B142,INDIRECT("'S7-"&amp;$C$5&amp;"'!F:F"),0)),"")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20"/>
        <v>0</v>
      </c>
      <c r="AB142" s="79"/>
      <c r="AC142" s="550" t="str">
        <f t="shared" ca="1" si="16"/>
        <v>-</v>
      </c>
      <c r="AD142" s="80"/>
      <c r="AE142" s="82"/>
      <c r="AF142" s="76"/>
      <c r="AG142" s="550" t="str">
        <f t="shared" ca="1" si="17"/>
        <v/>
      </c>
      <c r="AH142" s="80"/>
      <c r="AI142" s="82"/>
      <c r="AL142" s="478">
        <f t="shared" ca="1" si="18"/>
        <v>1</v>
      </c>
      <c r="AM142" s="478"/>
      <c r="AN142" s="478">
        <f t="shared" ca="1" si="19"/>
        <v>1</v>
      </c>
      <c r="AO142" s="478"/>
      <c r="AP142" s="478" t="e">
        <f t="shared" ca="1" si="15"/>
        <v>#VALUE!</v>
      </c>
    </row>
    <row r="143" spans="2:42" ht="19.5" thickBot="1">
      <c r="B143" s="554"/>
      <c r="C143" s="555" t="str" cm="1">
        <f t="array" aca="1" ref="C143" ca="1">IFERROR(INDIRECT("'S7-"&amp;$C$5&amp;"'!G"&amp;MATCH('S8-S00001'!B143,INDIRECT("'S7-"&amp;$C$5&amp;"'!F:F"),0)),"")</f>
        <v/>
      </c>
      <c r="D143" s="555" t="str" cm="1">
        <f t="array" aca="1" ref="D143" ca="1">IFERROR(INDIRECT("'S7-"&amp;$C$5&amp;"'!E"&amp;MATCH('S8-S00001'!B143,INDIRECT("'S7-"&amp;$C$5&amp;"'!F:F"),0)),"")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20"/>
        <v>0</v>
      </c>
      <c r="AB143" s="79"/>
      <c r="AC143" s="550" t="str">
        <f t="shared" ca="1" si="16"/>
        <v>-</v>
      </c>
      <c r="AD143" s="80"/>
      <c r="AE143" s="82"/>
      <c r="AF143" s="76"/>
      <c r="AG143" s="550" t="str">
        <f t="shared" ca="1" si="17"/>
        <v/>
      </c>
      <c r="AH143" s="80"/>
      <c r="AI143" s="82"/>
      <c r="AL143" s="478">
        <f t="shared" ca="1" si="18"/>
        <v>1</v>
      </c>
      <c r="AM143" s="478"/>
      <c r="AN143" s="478">
        <f t="shared" ca="1" si="19"/>
        <v>1</v>
      </c>
      <c r="AO143" s="478"/>
      <c r="AP143" s="478" t="e">
        <f t="shared" ca="1" si="15"/>
        <v>#VALUE!</v>
      </c>
    </row>
    <row r="144" spans="2:42" ht="19.5" thickBot="1">
      <c r="B144" s="554"/>
      <c r="C144" s="555" t="str" cm="1">
        <f t="array" aca="1" ref="C144" ca="1">IFERROR(INDIRECT("'S7-"&amp;$C$5&amp;"'!G"&amp;MATCH('S8-S00001'!B144,INDIRECT("'S7-"&amp;$C$5&amp;"'!F:F"),0)),"")</f>
        <v/>
      </c>
      <c r="D144" s="555" t="str" cm="1">
        <f t="array" aca="1" ref="D144" ca="1">IFERROR(INDIRECT("'S7-"&amp;$C$5&amp;"'!E"&amp;MATCH('S8-S00001'!B144,INDIRECT("'S7-"&amp;$C$5&amp;"'!F:F"),0)),"")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20"/>
        <v>0</v>
      </c>
      <c r="AB144" s="79"/>
      <c r="AC144" s="550" t="str">
        <f t="shared" ca="1" si="16"/>
        <v>-</v>
      </c>
      <c r="AD144" s="80"/>
      <c r="AE144" s="82"/>
      <c r="AF144" s="76"/>
      <c r="AG144" s="550" t="str">
        <f t="shared" ca="1" si="17"/>
        <v/>
      </c>
      <c r="AH144" s="80"/>
      <c r="AI144" s="82"/>
      <c r="AL144" s="478">
        <f t="shared" ca="1" si="18"/>
        <v>1</v>
      </c>
      <c r="AM144" s="478"/>
      <c r="AN144" s="478">
        <f t="shared" ca="1" si="19"/>
        <v>1</v>
      </c>
      <c r="AO144" s="478"/>
      <c r="AP144" s="478" t="e">
        <f t="shared" ca="1" si="15"/>
        <v>#VALUE!</v>
      </c>
    </row>
    <row r="145" spans="2:42" ht="19.5" thickBot="1">
      <c r="B145" s="554"/>
      <c r="C145" s="555" t="str" cm="1">
        <f t="array" aca="1" ref="C145" ca="1">IFERROR(INDIRECT("'S7-"&amp;$C$5&amp;"'!G"&amp;MATCH('S8-S00001'!B145,INDIRECT("'S7-"&amp;$C$5&amp;"'!F:F"),0)),"")</f>
        <v/>
      </c>
      <c r="D145" s="555" t="str" cm="1">
        <f t="array" aca="1" ref="D145" ca="1">IFERROR(INDIRECT("'S7-"&amp;$C$5&amp;"'!E"&amp;MATCH('S8-S00001'!B145,INDIRECT("'S7-"&amp;$C$5&amp;"'!F:F"),0)),"")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20"/>
        <v>0</v>
      </c>
      <c r="AB145" s="79"/>
      <c r="AC145" s="550" t="str">
        <f t="shared" ca="1" si="16"/>
        <v>-</v>
      </c>
      <c r="AD145" s="80"/>
      <c r="AE145" s="82"/>
      <c r="AF145" s="76"/>
      <c r="AG145" s="550" t="str">
        <f t="shared" ca="1" si="17"/>
        <v/>
      </c>
      <c r="AH145" s="80"/>
      <c r="AI145" s="82"/>
      <c r="AL145" s="478">
        <f t="shared" ca="1" si="18"/>
        <v>1</v>
      </c>
      <c r="AM145" s="478"/>
      <c r="AN145" s="478">
        <f t="shared" ca="1" si="19"/>
        <v>1</v>
      </c>
      <c r="AO145" s="478"/>
      <c r="AP145" s="478" t="e">
        <f t="shared" ca="1" si="15"/>
        <v>#VALUE!</v>
      </c>
    </row>
    <row r="146" spans="2:42" ht="19.5" thickBot="1">
      <c r="B146" s="554"/>
      <c r="C146" s="555" t="str" cm="1">
        <f t="array" aca="1" ref="C146" ca="1">IFERROR(INDIRECT("'S7-"&amp;$C$5&amp;"'!G"&amp;MATCH('S8-S00001'!B146,INDIRECT("'S7-"&amp;$C$5&amp;"'!F:F"),0)),"")</f>
        <v/>
      </c>
      <c r="D146" s="555" t="str" cm="1">
        <f t="array" aca="1" ref="D146" ca="1">IFERROR(INDIRECT("'S7-"&amp;$C$5&amp;"'!E"&amp;MATCH('S8-S00001'!B146,INDIRECT("'S7-"&amp;$C$5&amp;"'!F:F"),0)),"")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20"/>
        <v>0</v>
      </c>
      <c r="AB146" s="79"/>
      <c r="AC146" s="550" t="str">
        <f t="shared" ca="1" si="16"/>
        <v>-</v>
      </c>
      <c r="AD146" s="80"/>
      <c r="AE146" s="82"/>
      <c r="AF146" s="76"/>
      <c r="AG146" s="550" t="str">
        <f t="shared" ca="1" si="17"/>
        <v/>
      </c>
      <c r="AH146" s="80"/>
      <c r="AI146" s="82"/>
      <c r="AL146" s="478">
        <f t="shared" ca="1" si="18"/>
        <v>1</v>
      </c>
      <c r="AM146" s="478"/>
      <c r="AN146" s="478">
        <f t="shared" ca="1" si="19"/>
        <v>1</v>
      </c>
      <c r="AO146" s="478"/>
      <c r="AP146" s="478" t="e">
        <f t="shared" ca="1" si="15"/>
        <v>#VALUE!</v>
      </c>
    </row>
    <row r="147" spans="2:42" ht="19.5" thickBot="1">
      <c r="B147" s="554"/>
      <c r="C147" s="555" t="str" cm="1">
        <f t="array" aca="1" ref="C147" ca="1">IFERROR(INDIRECT("'S7-"&amp;$C$5&amp;"'!G"&amp;MATCH('S8-S00001'!B147,INDIRECT("'S7-"&amp;$C$5&amp;"'!F:F"),0)),"")</f>
        <v/>
      </c>
      <c r="D147" s="555" t="str" cm="1">
        <f t="array" aca="1" ref="D147" ca="1">IFERROR(INDIRECT("'S7-"&amp;$C$5&amp;"'!E"&amp;MATCH('S8-S00001'!B147,INDIRECT("'S7-"&amp;$C$5&amp;"'!F:F"),0)),"")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20"/>
        <v>0</v>
      </c>
      <c r="AB147" s="79"/>
      <c r="AC147" s="550" t="str">
        <f t="shared" ca="1" si="16"/>
        <v>-</v>
      </c>
      <c r="AD147" s="80"/>
      <c r="AE147" s="82"/>
      <c r="AF147" s="76"/>
      <c r="AG147" s="550" t="str">
        <f t="shared" ca="1" si="17"/>
        <v/>
      </c>
      <c r="AH147" s="80"/>
      <c r="AI147" s="82"/>
      <c r="AL147" s="478">
        <f t="shared" ca="1" si="18"/>
        <v>1</v>
      </c>
      <c r="AM147" s="478"/>
      <c r="AN147" s="478">
        <f t="shared" ca="1" si="19"/>
        <v>1</v>
      </c>
      <c r="AO147" s="478"/>
      <c r="AP147" s="478" t="e">
        <f t="shared" ca="1" si="15"/>
        <v>#VALUE!</v>
      </c>
    </row>
    <row r="148" spans="2:42" ht="19.5" thickBot="1">
      <c r="B148" s="554"/>
      <c r="C148" s="555" t="str" cm="1">
        <f t="array" aca="1" ref="C148" ca="1">IFERROR(INDIRECT("'S7-"&amp;$C$5&amp;"'!G"&amp;MATCH('S8-S00001'!B148,INDIRECT("'S7-"&amp;$C$5&amp;"'!F:F"),0)),"")</f>
        <v/>
      </c>
      <c r="D148" s="555" t="str" cm="1">
        <f t="array" aca="1" ref="D148" ca="1">IFERROR(INDIRECT("'S7-"&amp;$C$5&amp;"'!E"&amp;MATCH('S8-S00001'!B148,INDIRECT("'S7-"&amp;$C$5&amp;"'!F:F"),0)),"")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20"/>
        <v>0</v>
      </c>
      <c r="AB148" s="79"/>
      <c r="AC148" s="550" t="str">
        <f t="shared" ca="1" si="16"/>
        <v>-</v>
      </c>
      <c r="AD148" s="80"/>
      <c r="AE148" s="82"/>
      <c r="AF148" s="76"/>
      <c r="AG148" s="550" t="str">
        <f t="shared" ca="1" si="17"/>
        <v/>
      </c>
      <c r="AH148" s="80"/>
      <c r="AI148" s="82"/>
      <c r="AL148" s="478">
        <f t="shared" ca="1" si="18"/>
        <v>1</v>
      </c>
      <c r="AM148" s="478"/>
      <c r="AN148" s="478">
        <f t="shared" ca="1" si="19"/>
        <v>1</v>
      </c>
      <c r="AO148" s="478"/>
      <c r="AP148" s="478" t="e">
        <f t="shared" ca="1" si="15"/>
        <v>#VALUE!</v>
      </c>
    </row>
    <row r="149" spans="2:42" ht="19.5" thickBot="1">
      <c r="B149" s="554"/>
      <c r="C149" s="555" t="str" cm="1">
        <f t="array" aca="1" ref="C149" ca="1">IFERROR(INDIRECT("'S7-"&amp;$C$5&amp;"'!G"&amp;MATCH('S8-S00001'!B149,INDIRECT("'S7-"&amp;$C$5&amp;"'!F:F"),0)),"")</f>
        <v/>
      </c>
      <c r="D149" s="555" t="str" cm="1">
        <f t="array" aca="1" ref="D149" ca="1">IFERROR(INDIRECT("'S7-"&amp;$C$5&amp;"'!E"&amp;MATCH('S8-S00001'!B149,INDIRECT("'S7-"&amp;$C$5&amp;"'!F:F"),0)),"")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20"/>
        <v>0</v>
      </c>
      <c r="AB149" s="79"/>
      <c r="AC149" s="550" t="str">
        <f t="shared" ca="1" si="16"/>
        <v>-</v>
      </c>
      <c r="AD149" s="80"/>
      <c r="AE149" s="82"/>
      <c r="AF149" s="76"/>
      <c r="AG149" s="550" t="str">
        <f t="shared" ca="1" si="17"/>
        <v/>
      </c>
      <c r="AH149" s="80"/>
      <c r="AI149" s="82"/>
      <c r="AL149" s="478">
        <f t="shared" ca="1" si="18"/>
        <v>1</v>
      </c>
      <c r="AM149" s="478"/>
      <c r="AN149" s="478">
        <f t="shared" ca="1" si="19"/>
        <v>1</v>
      </c>
      <c r="AO149" s="478"/>
      <c r="AP149" s="478" t="e">
        <f t="shared" ca="1" si="15"/>
        <v>#VALUE!</v>
      </c>
    </row>
    <row r="150" spans="2:42" ht="19.5" thickBot="1">
      <c r="B150" s="554"/>
      <c r="C150" s="555" t="str" cm="1">
        <f t="array" aca="1" ref="C150" ca="1">IFERROR(INDIRECT("'S7-"&amp;$C$5&amp;"'!G"&amp;MATCH('S8-S00001'!B150,INDIRECT("'S7-"&amp;$C$5&amp;"'!F:F"),0)),"")</f>
        <v/>
      </c>
      <c r="D150" s="555" t="str" cm="1">
        <f t="array" aca="1" ref="D150" ca="1">IFERROR(INDIRECT("'S7-"&amp;$C$5&amp;"'!E"&amp;MATCH('S8-S00001'!B150,INDIRECT("'S7-"&amp;$C$5&amp;"'!F:F"),0)),"")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20"/>
        <v>0</v>
      </c>
      <c r="AB150" s="79"/>
      <c r="AC150" s="550" t="str">
        <f t="shared" ca="1" si="16"/>
        <v>-</v>
      </c>
      <c r="AD150" s="80"/>
      <c r="AE150" s="82"/>
      <c r="AF150" s="76"/>
      <c r="AG150" s="550" t="str">
        <f t="shared" ca="1" si="17"/>
        <v/>
      </c>
      <c r="AH150" s="80"/>
      <c r="AI150" s="82"/>
      <c r="AL150" s="478">
        <f t="shared" ca="1" si="18"/>
        <v>1</v>
      </c>
      <c r="AM150" s="478"/>
      <c r="AN150" s="478">
        <f t="shared" ca="1" si="19"/>
        <v>1</v>
      </c>
      <c r="AO150" s="478"/>
      <c r="AP150" s="478" t="e">
        <f t="shared" ca="1" si="15"/>
        <v>#VALUE!</v>
      </c>
    </row>
    <row r="151" spans="2:42" ht="19.5" thickBot="1">
      <c r="B151" s="554"/>
      <c r="C151" s="555" t="str" cm="1">
        <f t="array" aca="1" ref="C151" ca="1">IFERROR(INDIRECT("'S7-"&amp;$C$5&amp;"'!G"&amp;MATCH('S8-S00001'!B151,INDIRECT("'S7-"&amp;$C$5&amp;"'!F:F"),0)),"")</f>
        <v/>
      </c>
      <c r="D151" s="555" t="str" cm="1">
        <f t="array" aca="1" ref="D151" ca="1">IFERROR(INDIRECT("'S7-"&amp;$C$5&amp;"'!E"&amp;MATCH('S8-S00001'!B151,INDIRECT("'S7-"&amp;$C$5&amp;"'!F:F"),0)),"")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20"/>
        <v>0</v>
      </c>
      <c r="AB151" s="79"/>
      <c r="AC151" s="550" t="str">
        <f t="shared" ca="1" si="16"/>
        <v>-</v>
      </c>
      <c r="AD151" s="80"/>
      <c r="AE151" s="82"/>
      <c r="AF151" s="76"/>
      <c r="AG151" s="550" t="str">
        <f t="shared" ca="1" si="17"/>
        <v/>
      </c>
      <c r="AH151" s="80"/>
      <c r="AI151" s="82"/>
      <c r="AL151" s="478">
        <f t="shared" ca="1" si="18"/>
        <v>1</v>
      </c>
      <c r="AM151" s="478"/>
      <c r="AN151" s="478">
        <f t="shared" ca="1" si="19"/>
        <v>1</v>
      </c>
      <c r="AO151" s="478"/>
      <c r="AP151" s="478" t="e">
        <f t="shared" ca="1" si="15"/>
        <v>#VALUE!</v>
      </c>
    </row>
    <row r="152" spans="2:42" ht="19.5" thickBot="1">
      <c r="B152" s="554"/>
      <c r="C152" s="555" t="str" cm="1">
        <f t="array" aca="1" ref="C152" ca="1">IFERROR(INDIRECT("'S7-"&amp;$C$5&amp;"'!G"&amp;MATCH('S8-S00001'!B152,INDIRECT("'S7-"&amp;$C$5&amp;"'!F:F"),0)),"")</f>
        <v/>
      </c>
      <c r="D152" s="555" t="str" cm="1">
        <f t="array" aca="1" ref="D152" ca="1">IFERROR(INDIRECT("'S7-"&amp;$C$5&amp;"'!E"&amp;MATCH('S8-S00001'!B152,INDIRECT("'S7-"&amp;$C$5&amp;"'!F:F"),0)),"")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20"/>
        <v>0</v>
      </c>
      <c r="AB152" s="79"/>
      <c r="AC152" s="550" t="str">
        <f t="shared" ca="1" si="16"/>
        <v>-</v>
      </c>
      <c r="AD152" s="80"/>
      <c r="AE152" s="82"/>
      <c r="AF152" s="76"/>
      <c r="AG152" s="550" t="str">
        <f t="shared" ca="1" si="17"/>
        <v/>
      </c>
      <c r="AH152" s="80"/>
      <c r="AI152" s="82"/>
      <c r="AL152" s="478">
        <f t="shared" ca="1" si="18"/>
        <v>1</v>
      </c>
      <c r="AM152" s="478"/>
      <c r="AN152" s="478">
        <f t="shared" ca="1" si="19"/>
        <v>1</v>
      </c>
      <c r="AO152" s="478"/>
      <c r="AP152" s="478" t="e">
        <f t="shared" ca="1" si="15"/>
        <v>#VALUE!</v>
      </c>
    </row>
    <row r="153" spans="2:42" ht="19.5" thickBot="1">
      <c r="B153" s="554"/>
      <c r="C153" s="555" t="str" cm="1">
        <f t="array" aca="1" ref="C153" ca="1">IFERROR(INDIRECT("'S7-"&amp;$C$5&amp;"'!G"&amp;MATCH('S8-S00001'!B153,INDIRECT("'S7-"&amp;$C$5&amp;"'!F:F"),0)),"")</f>
        <v/>
      </c>
      <c r="D153" s="555" t="str" cm="1">
        <f t="array" aca="1" ref="D153" ca="1">IFERROR(INDIRECT("'S7-"&amp;$C$5&amp;"'!E"&amp;MATCH('S8-S00001'!B153,INDIRECT("'S7-"&amp;$C$5&amp;"'!F:F"),0)),"")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20"/>
        <v>0</v>
      </c>
      <c r="AB153" s="79"/>
      <c r="AC153" s="550" t="str">
        <f t="shared" ca="1" si="16"/>
        <v>-</v>
      </c>
      <c r="AD153" s="80"/>
      <c r="AE153" s="82"/>
      <c r="AF153" s="76"/>
      <c r="AG153" s="550" t="str">
        <f t="shared" ca="1" si="17"/>
        <v/>
      </c>
      <c r="AH153" s="80"/>
      <c r="AI153" s="82"/>
      <c r="AL153" s="478">
        <f t="shared" ca="1" si="18"/>
        <v>1</v>
      </c>
      <c r="AM153" s="478"/>
      <c r="AN153" s="478">
        <f t="shared" ca="1" si="19"/>
        <v>1</v>
      </c>
      <c r="AO153" s="478"/>
      <c r="AP153" s="478" t="e">
        <f t="shared" ca="1" si="15"/>
        <v>#VALUE!</v>
      </c>
    </row>
    <row r="154" spans="2:42" ht="19.5" thickBot="1">
      <c r="B154" s="554"/>
      <c r="C154" s="555" t="str" cm="1">
        <f t="array" aca="1" ref="C154" ca="1">IFERROR(INDIRECT("'S7-"&amp;$C$5&amp;"'!G"&amp;MATCH('S8-S00001'!B154,INDIRECT("'S7-"&amp;$C$5&amp;"'!F:F"),0)),"")</f>
        <v/>
      </c>
      <c r="D154" s="555" t="str" cm="1">
        <f t="array" aca="1" ref="D154" ca="1">IFERROR(INDIRECT("'S7-"&amp;$C$5&amp;"'!E"&amp;MATCH('S8-S00001'!B154,INDIRECT("'S7-"&amp;$C$5&amp;"'!F:F"),0)),"")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20"/>
        <v>0</v>
      </c>
      <c r="AB154" s="79"/>
      <c r="AC154" s="550" t="str">
        <f t="shared" ca="1" si="16"/>
        <v>-</v>
      </c>
      <c r="AD154" s="80"/>
      <c r="AE154" s="82"/>
      <c r="AF154" s="76"/>
      <c r="AG154" s="550" t="str">
        <f t="shared" ca="1" si="17"/>
        <v/>
      </c>
      <c r="AH154" s="80"/>
      <c r="AI154" s="82"/>
      <c r="AL154" s="478">
        <f t="shared" ca="1" si="18"/>
        <v>1</v>
      </c>
      <c r="AM154" s="478"/>
      <c r="AN154" s="478">
        <f t="shared" ca="1" si="19"/>
        <v>1</v>
      </c>
      <c r="AO154" s="478"/>
      <c r="AP154" s="478" t="e">
        <f t="shared" ca="1" si="15"/>
        <v>#VALUE!</v>
      </c>
    </row>
    <row r="155" spans="2:42" ht="19.5" thickBot="1">
      <c r="B155" s="554"/>
      <c r="C155" s="555" t="str" cm="1">
        <f t="array" aca="1" ref="C155" ca="1">IFERROR(INDIRECT("'S7-"&amp;$C$5&amp;"'!G"&amp;MATCH('S8-S00001'!B155,INDIRECT("'S7-"&amp;$C$5&amp;"'!F:F"),0)),"")</f>
        <v/>
      </c>
      <c r="D155" s="555" t="str" cm="1">
        <f t="array" aca="1" ref="D155" ca="1">IFERROR(INDIRECT("'S7-"&amp;$C$5&amp;"'!E"&amp;MATCH('S8-S00001'!B155,INDIRECT("'S7-"&amp;$C$5&amp;"'!F:F"),0)),"")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20"/>
        <v>0</v>
      </c>
      <c r="AB155" s="79"/>
      <c r="AC155" s="550" t="str">
        <f t="shared" ca="1" si="16"/>
        <v>-</v>
      </c>
      <c r="AD155" s="80"/>
      <c r="AE155" s="82"/>
      <c r="AF155" s="76"/>
      <c r="AG155" s="550" t="str">
        <f t="shared" ca="1" si="17"/>
        <v/>
      </c>
      <c r="AH155" s="80"/>
      <c r="AI155" s="82"/>
      <c r="AL155" s="478">
        <f t="shared" ca="1" si="18"/>
        <v>1</v>
      </c>
      <c r="AM155" s="478"/>
      <c r="AN155" s="478">
        <f t="shared" ca="1" si="19"/>
        <v>1</v>
      </c>
      <c r="AO155" s="478"/>
      <c r="AP155" s="478" t="e">
        <f t="shared" ca="1" si="15"/>
        <v>#VALUE!</v>
      </c>
    </row>
    <row r="156" spans="2:42" ht="19.5" thickBot="1">
      <c r="B156" s="554"/>
      <c r="C156" s="555" t="str" cm="1">
        <f t="array" aca="1" ref="C156" ca="1">IFERROR(INDIRECT("'S7-"&amp;$C$5&amp;"'!G"&amp;MATCH('S8-S00001'!B156,INDIRECT("'S7-"&amp;$C$5&amp;"'!F:F"),0)),"")</f>
        <v/>
      </c>
      <c r="D156" s="555" t="str" cm="1">
        <f t="array" aca="1" ref="D156" ca="1">IFERROR(INDIRECT("'S7-"&amp;$C$5&amp;"'!E"&amp;MATCH('S8-S00001'!B156,INDIRECT("'S7-"&amp;$C$5&amp;"'!F:F"),0)),"")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20"/>
        <v>0</v>
      </c>
      <c r="AB156" s="79"/>
      <c r="AC156" s="550" t="str">
        <f t="shared" ca="1" si="16"/>
        <v>-</v>
      </c>
      <c r="AD156" s="80"/>
      <c r="AE156" s="82"/>
      <c r="AF156" s="76"/>
      <c r="AG156" s="550" t="str">
        <f t="shared" ca="1" si="17"/>
        <v/>
      </c>
      <c r="AH156" s="80"/>
      <c r="AI156" s="82"/>
      <c r="AL156" s="478">
        <f t="shared" ca="1" si="18"/>
        <v>1</v>
      </c>
      <c r="AM156" s="478"/>
      <c r="AN156" s="478">
        <f t="shared" ca="1" si="19"/>
        <v>1</v>
      </c>
      <c r="AO156" s="478"/>
      <c r="AP156" s="478" t="e">
        <f t="shared" ca="1" si="15"/>
        <v>#VALUE!</v>
      </c>
    </row>
    <row r="157" spans="2:42" ht="19.5" thickBot="1">
      <c r="B157" s="554"/>
      <c r="C157" s="555" t="str" cm="1">
        <f t="array" aca="1" ref="C157" ca="1">IFERROR(INDIRECT("'S7-"&amp;$C$5&amp;"'!G"&amp;MATCH('S8-S00001'!B157,INDIRECT("'S7-"&amp;$C$5&amp;"'!F:F"),0)),"")</f>
        <v/>
      </c>
      <c r="D157" s="555" t="str" cm="1">
        <f t="array" aca="1" ref="D157" ca="1">IFERROR(INDIRECT("'S7-"&amp;$C$5&amp;"'!E"&amp;MATCH('S8-S00001'!B157,INDIRECT("'S7-"&amp;$C$5&amp;"'!F:F"),0)),"")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20"/>
        <v>0</v>
      </c>
      <c r="AB157" s="79"/>
      <c r="AC157" s="550" t="str">
        <f t="shared" ca="1" si="16"/>
        <v>-</v>
      </c>
      <c r="AD157" s="80"/>
      <c r="AE157" s="82"/>
      <c r="AF157" s="76"/>
      <c r="AG157" s="550" t="str">
        <f t="shared" ca="1" si="17"/>
        <v/>
      </c>
      <c r="AH157" s="80"/>
      <c r="AI157" s="82"/>
      <c r="AL157" s="478">
        <f t="shared" ca="1" si="18"/>
        <v>1</v>
      </c>
      <c r="AM157" s="478"/>
      <c r="AN157" s="478">
        <f t="shared" ca="1" si="19"/>
        <v>1</v>
      </c>
      <c r="AO157" s="478"/>
      <c r="AP157" s="478" t="e">
        <f t="shared" ca="1" si="15"/>
        <v>#VALUE!</v>
      </c>
    </row>
    <row r="158" spans="2:42" ht="19.5" thickBot="1">
      <c r="B158" s="554"/>
      <c r="C158" s="555" t="str" cm="1">
        <f t="array" aca="1" ref="C158" ca="1">IFERROR(INDIRECT("'S7-"&amp;$C$5&amp;"'!G"&amp;MATCH('S8-S00001'!B158,INDIRECT("'S7-"&amp;$C$5&amp;"'!F:F"),0)),"")</f>
        <v/>
      </c>
      <c r="D158" s="555" t="str" cm="1">
        <f t="array" aca="1" ref="D158" ca="1">IFERROR(INDIRECT("'S7-"&amp;$C$5&amp;"'!E"&amp;MATCH('S8-S00001'!B158,INDIRECT("'S7-"&amp;$C$5&amp;"'!F:F"),0)),"")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20"/>
        <v>0</v>
      </c>
      <c r="AB158" s="79"/>
      <c r="AC158" s="550" t="str">
        <f t="shared" ca="1" si="16"/>
        <v>-</v>
      </c>
      <c r="AD158" s="80"/>
      <c r="AE158" s="82"/>
      <c r="AF158" s="76"/>
      <c r="AG158" s="550" t="str">
        <f t="shared" ca="1" si="17"/>
        <v/>
      </c>
      <c r="AH158" s="80"/>
      <c r="AI158" s="82"/>
      <c r="AL158" s="478">
        <f t="shared" ca="1" si="18"/>
        <v>1</v>
      </c>
      <c r="AM158" s="478"/>
      <c r="AN158" s="478">
        <f t="shared" ca="1" si="19"/>
        <v>1</v>
      </c>
      <c r="AO158" s="478"/>
      <c r="AP158" s="478" t="e">
        <f t="shared" ca="1" si="15"/>
        <v>#VALUE!</v>
      </c>
    </row>
    <row r="159" spans="2:42" ht="19.5" thickBot="1">
      <c r="B159" s="554"/>
      <c r="C159" s="555" t="str" cm="1">
        <f t="array" aca="1" ref="C159" ca="1">IFERROR(INDIRECT("'S7-"&amp;$C$5&amp;"'!G"&amp;MATCH('S8-S00001'!B159,INDIRECT("'S7-"&amp;$C$5&amp;"'!F:F"),0)),"")</f>
        <v/>
      </c>
      <c r="D159" s="555" t="str" cm="1">
        <f t="array" aca="1" ref="D159" ca="1">IFERROR(INDIRECT("'S7-"&amp;$C$5&amp;"'!E"&amp;MATCH('S8-S00001'!B159,INDIRECT("'S7-"&amp;$C$5&amp;"'!F:F"),0)),"")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20"/>
        <v>0</v>
      </c>
      <c r="AB159" s="79"/>
      <c r="AC159" s="550" t="str">
        <f t="shared" ca="1" si="16"/>
        <v>-</v>
      </c>
      <c r="AD159" s="80"/>
      <c r="AE159" s="82"/>
      <c r="AF159" s="76"/>
      <c r="AG159" s="550" t="str">
        <f t="shared" ca="1" si="17"/>
        <v/>
      </c>
      <c r="AH159" s="80"/>
      <c r="AI159" s="82"/>
      <c r="AL159" s="478">
        <f t="shared" ca="1" si="18"/>
        <v>1</v>
      </c>
      <c r="AM159" s="478"/>
      <c r="AN159" s="478">
        <f t="shared" ca="1" si="19"/>
        <v>1</v>
      </c>
      <c r="AO159" s="478"/>
      <c r="AP159" s="478" t="e">
        <f t="shared" ca="1" si="15"/>
        <v>#VALUE!</v>
      </c>
    </row>
    <row r="160" spans="2:42" ht="19.5" thickBot="1">
      <c r="B160" s="554"/>
      <c r="C160" s="555" t="str" cm="1">
        <f t="array" aca="1" ref="C160" ca="1">IFERROR(INDIRECT("'S7-"&amp;$C$5&amp;"'!G"&amp;MATCH('S8-S00001'!B160,INDIRECT("'S7-"&amp;$C$5&amp;"'!F:F"),0)),"")</f>
        <v/>
      </c>
      <c r="D160" s="555" t="str" cm="1">
        <f t="array" aca="1" ref="D160" ca="1">IFERROR(INDIRECT("'S7-"&amp;$C$5&amp;"'!E"&amp;MATCH('S8-S00001'!B160,INDIRECT("'S7-"&amp;$C$5&amp;"'!F:F"),0)),"")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20"/>
        <v>0</v>
      </c>
      <c r="AB160" s="79"/>
      <c r="AC160" s="550" t="str">
        <f t="shared" ca="1" si="16"/>
        <v>-</v>
      </c>
      <c r="AD160" s="80"/>
      <c r="AE160" s="82"/>
      <c r="AF160" s="76"/>
      <c r="AG160" s="550" t="str">
        <f t="shared" ca="1" si="17"/>
        <v/>
      </c>
      <c r="AH160" s="80"/>
      <c r="AI160" s="82"/>
      <c r="AL160" s="478">
        <f t="shared" ca="1" si="18"/>
        <v>1</v>
      </c>
      <c r="AM160" s="478"/>
      <c r="AN160" s="478">
        <f t="shared" ca="1" si="19"/>
        <v>1</v>
      </c>
      <c r="AO160" s="478"/>
      <c r="AP160" s="478" t="e">
        <f t="shared" ca="1" si="15"/>
        <v>#VALUE!</v>
      </c>
    </row>
    <row r="161" spans="2:42" ht="19.5" thickBot="1">
      <c r="B161" s="554"/>
      <c r="C161" s="555" t="str" cm="1">
        <f t="array" aca="1" ref="C161" ca="1">IFERROR(INDIRECT("'S7-"&amp;$C$5&amp;"'!G"&amp;MATCH('S8-S00001'!B161,INDIRECT("'S7-"&amp;$C$5&amp;"'!F:F"),0)),"")</f>
        <v/>
      </c>
      <c r="D161" s="555" t="str" cm="1">
        <f t="array" aca="1" ref="D161" ca="1">IFERROR(INDIRECT("'S7-"&amp;$C$5&amp;"'!E"&amp;MATCH('S8-S00001'!B161,INDIRECT("'S7-"&amp;$C$5&amp;"'!F:F"),0)),"")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20"/>
        <v>0</v>
      </c>
      <c r="AB161" s="79"/>
      <c r="AC161" s="550" t="str">
        <f t="shared" ca="1" si="16"/>
        <v>-</v>
      </c>
      <c r="AD161" s="80"/>
      <c r="AE161" s="82"/>
      <c r="AF161" s="76"/>
      <c r="AG161" s="550" t="str">
        <f t="shared" ca="1" si="17"/>
        <v/>
      </c>
      <c r="AH161" s="80"/>
      <c r="AI161" s="82"/>
      <c r="AL161" s="478">
        <f t="shared" ca="1" si="18"/>
        <v>1</v>
      </c>
      <c r="AM161" s="478"/>
      <c r="AN161" s="478">
        <f t="shared" ca="1" si="19"/>
        <v>1</v>
      </c>
      <c r="AO161" s="478"/>
      <c r="AP161" s="478" t="e">
        <f t="shared" ca="1" si="15"/>
        <v>#VALUE!</v>
      </c>
    </row>
    <row r="162" spans="2:42" ht="19.5" thickBot="1">
      <c r="B162" s="554"/>
      <c r="C162" s="555" t="str" cm="1">
        <f t="array" aca="1" ref="C162" ca="1">IFERROR(INDIRECT("'S7-"&amp;$C$5&amp;"'!G"&amp;MATCH('S8-S00001'!B162,INDIRECT("'S7-"&amp;$C$5&amp;"'!F:F"),0)),"")</f>
        <v/>
      </c>
      <c r="D162" s="555" t="str" cm="1">
        <f t="array" aca="1" ref="D162" ca="1">IFERROR(INDIRECT("'S7-"&amp;$C$5&amp;"'!E"&amp;MATCH('S8-S00001'!B162,INDIRECT("'S7-"&amp;$C$5&amp;"'!F:F"),0)),"")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20"/>
        <v>0</v>
      </c>
      <c r="AB162" s="79"/>
      <c r="AC162" s="550" t="str">
        <f t="shared" ca="1" si="16"/>
        <v>-</v>
      </c>
      <c r="AD162" s="80"/>
      <c r="AE162" s="82"/>
      <c r="AF162" s="76"/>
      <c r="AG162" s="550" t="str">
        <f t="shared" ca="1" si="17"/>
        <v/>
      </c>
      <c r="AH162" s="80"/>
      <c r="AI162" s="82"/>
      <c r="AL162" s="478">
        <f t="shared" ca="1" si="18"/>
        <v>1</v>
      </c>
      <c r="AM162" s="478"/>
      <c r="AN162" s="478">
        <f t="shared" ca="1" si="19"/>
        <v>1</v>
      </c>
      <c r="AO162" s="478"/>
      <c r="AP162" s="478" t="e">
        <f t="shared" ca="1" si="15"/>
        <v>#VALUE!</v>
      </c>
    </row>
    <row r="163" spans="2:42" ht="19.5" thickBot="1">
      <c r="B163" s="554"/>
      <c r="C163" s="555" t="str" cm="1">
        <f t="array" aca="1" ref="C163" ca="1">IFERROR(INDIRECT("'S7-"&amp;$C$5&amp;"'!G"&amp;MATCH('S8-S00001'!B163,INDIRECT("'S7-"&amp;$C$5&amp;"'!F:F"),0)),"")</f>
        <v/>
      </c>
      <c r="D163" s="555" t="str" cm="1">
        <f t="array" aca="1" ref="D163" ca="1">IFERROR(INDIRECT("'S7-"&amp;$C$5&amp;"'!E"&amp;MATCH('S8-S00001'!B163,INDIRECT("'S7-"&amp;$C$5&amp;"'!F:F"),0)),"")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20"/>
        <v>0</v>
      </c>
      <c r="AB163" s="79"/>
      <c r="AC163" s="550" t="str">
        <f t="shared" ca="1" si="16"/>
        <v>-</v>
      </c>
      <c r="AD163" s="80"/>
      <c r="AE163" s="82"/>
      <c r="AF163" s="76"/>
      <c r="AG163" s="550" t="str">
        <f t="shared" ca="1" si="17"/>
        <v/>
      </c>
      <c r="AH163" s="80"/>
      <c r="AI163" s="82"/>
      <c r="AL163" s="478">
        <f t="shared" ca="1" si="18"/>
        <v>1</v>
      </c>
      <c r="AM163" s="478"/>
      <c r="AN163" s="478">
        <f t="shared" ca="1" si="19"/>
        <v>1</v>
      </c>
      <c r="AO163" s="478"/>
      <c r="AP163" s="478" t="e">
        <f t="shared" ca="1" si="15"/>
        <v>#VALUE!</v>
      </c>
    </row>
    <row r="164" spans="2:42" ht="19.5" thickBot="1">
      <c r="B164" s="554"/>
      <c r="C164" s="555" t="str" cm="1">
        <f t="array" aca="1" ref="C164" ca="1">IFERROR(INDIRECT("'S7-"&amp;$C$5&amp;"'!G"&amp;MATCH('S8-S00001'!B164,INDIRECT("'S7-"&amp;$C$5&amp;"'!F:F"),0)),"")</f>
        <v/>
      </c>
      <c r="D164" s="555" t="str" cm="1">
        <f t="array" aca="1" ref="D164" ca="1">IFERROR(INDIRECT("'S7-"&amp;$C$5&amp;"'!E"&amp;MATCH('S8-S00001'!B164,INDIRECT("'S7-"&amp;$C$5&amp;"'!F:F"),0)),"")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20"/>
        <v>0</v>
      </c>
      <c r="AB164" s="79"/>
      <c r="AC164" s="550" t="str">
        <f t="shared" ca="1" si="16"/>
        <v>-</v>
      </c>
      <c r="AD164" s="80"/>
      <c r="AE164" s="82"/>
      <c r="AF164" s="76"/>
      <c r="AG164" s="550" t="str">
        <f t="shared" ca="1" si="17"/>
        <v/>
      </c>
      <c r="AH164" s="80"/>
      <c r="AI164" s="82"/>
      <c r="AL164" s="478">
        <f t="shared" ca="1" si="18"/>
        <v>1</v>
      </c>
      <c r="AM164" s="478"/>
      <c r="AN164" s="478">
        <f t="shared" ca="1" si="19"/>
        <v>1</v>
      </c>
      <c r="AO164" s="478"/>
      <c r="AP164" s="478" t="e">
        <f t="shared" ca="1" si="15"/>
        <v>#VALUE!</v>
      </c>
    </row>
    <row r="165" spans="2:42" ht="19.5" thickBot="1">
      <c r="B165" s="554"/>
      <c r="C165" s="555" t="str" cm="1">
        <f t="array" aca="1" ref="C165" ca="1">IFERROR(INDIRECT("'S7-"&amp;$C$5&amp;"'!G"&amp;MATCH('S8-S00001'!B165,INDIRECT("'S7-"&amp;$C$5&amp;"'!F:F"),0)),"")</f>
        <v/>
      </c>
      <c r="D165" s="555" t="str" cm="1">
        <f t="array" aca="1" ref="D165" ca="1">IFERROR(INDIRECT("'S7-"&amp;$C$5&amp;"'!E"&amp;MATCH('S8-S00001'!B165,INDIRECT("'S7-"&amp;$C$5&amp;"'!F:F"),0)),"")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20"/>
        <v>0</v>
      </c>
      <c r="AB165" s="79"/>
      <c r="AC165" s="550" t="str">
        <f t="shared" ca="1" si="16"/>
        <v>-</v>
      </c>
      <c r="AD165" s="80"/>
      <c r="AE165" s="82"/>
      <c r="AF165" s="76"/>
      <c r="AG165" s="550" t="str">
        <f t="shared" ca="1" si="17"/>
        <v/>
      </c>
      <c r="AH165" s="80"/>
      <c r="AI165" s="82"/>
      <c r="AL165" s="478">
        <f t="shared" ca="1" si="18"/>
        <v>1</v>
      </c>
      <c r="AM165" s="478"/>
      <c r="AN165" s="478">
        <f t="shared" ca="1" si="19"/>
        <v>1</v>
      </c>
      <c r="AO165" s="478"/>
      <c r="AP165" s="478" t="e">
        <f t="shared" ca="1" si="15"/>
        <v>#VALUE!</v>
      </c>
    </row>
    <row r="166" spans="2:42" ht="19.5" thickBot="1">
      <c r="B166" s="554"/>
      <c r="C166" s="555" t="str" cm="1">
        <f t="array" aca="1" ref="C166" ca="1">IFERROR(INDIRECT("'S7-"&amp;$C$5&amp;"'!G"&amp;MATCH('S8-S00001'!B166,INDIRECT("'S7-"&amp;$C$5&amp;"'!F:F"),0)),"")</f>
        <v/>
      </c>
      <c r="D166" s="555" t="str" cm="1">
        <f t="array" aca="1" ref="D166" ca="1">IFERROR(INDIRECT("'S7-"&amp;$C$5&amp;"'!E"&amp;MATCH('S8-S00001'!B166,INDIRECT("'S7-"&amp;$C$5&amp;"'!F:F"),0)),"")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20"/>
        <v>0</v>
      </c>
      <c r="AB166" s="79"/>
      <c r="AC166" s="550" t="str">
        <f t="shared" ca="1" si="16"/>
        <v>-</v>
      </c>
      <c r="AD166" s="80"/>
      <c r="AE166" s="82"/>
      <c r="AF166" s="76"/>
      <c r="AG166" s="550" t="str">
        <f t="shared" ca="1" si="17"/>
        <v/>
      </c>
      <c r="AH166" s="80"/>
      <c r="AI166" s="82"/>
      <c r="AL166" s="478">
        <f t="shared" ca="1" si="18"/>
        <v>1</v>
      </c>
      <c r="AM166" s="478"/>
      <c r="AN166" s="478">
        <f t="shared" ca="1" si="19"/>
        <v>1</v>
      </c>
      <c r="AO166" s="478"/>
      <c r="AP166" s="478" t="e">
        <f t="shared" ca="1" si="15"/>
        <v>#VALUE!</v>
      </c>
    </row>
    <row r="167" spans="2:42" ht="19.5" thickBot="1">
      <c r="B167" s="554"/>
      <c r="C167" s="555" t="str" cm="1">
        <f t="array" aca="1" ref="C167" ca="1">IFERROR(INDIRECT("'S7-"&amp;$C$5&amp;"'!G"&amp;MATCH('S8-S00001'!B167,INDIRECT("'S7-"&amp;$C$5&amp;"'!F:F"),0)),"")</f>
        <v/>
      </c>
      <c r="D167" s="555" t="str" cm="1">
        <f t="array" aca="1" ref="D167" ca="1">IFERROR(INDIRECT("'S7-"&amp;$C$5&amp;"'!E"&amp;MATCH('S8-S00001'!B167,INDIRECT("'S7-"&amp;$C$5&amp;"'!F:F"),0)),"")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20"/>
        <v>0</v>
      </c>
      <c r="AB167" s="79"/>
      <c r="AC167" s="550" t="str">
        <f t="shared" ca="1" si="16"/>
        <v>-</v>
      </c>
      <c r="AD167" s="80"/>
      <c r="AE167" s="82"/>
      <c r="AF167" s="76"/>
      <c r="AG167" s="550" t="str">
        <f t="shared" ca="1" si="17"/>
        <v/>
      </c>
      <c r="AH167" s="80"/>
      <c r="AI167" s="82"/>
      <c r="AL167" s="478">
        <f t="shared" ca="1" si="18"/>
        <v>1</v>
      </c>
      <c r="AM167" s="478"/>
      <c r="AN167" s="478">
        <f t="shared" ca="1" si="19"/>
        <v>1</v>
      </c>
      <c r="AO167" s="478"/>
      <c r="AP167" s="478" t="e">
        <f t="shared" ca="1" si="15"/>
        <v>#VALUE!</v>
      </c>
    </row>
    <row r="168" spans="2:42" ht="19.5" thickBot="1">
      <c r="B168" s="554"/>
      <c r="C168" s="555" t="str" cm="1">
        <f t="array" aca="1" ref="C168" ca="1">IFERROR(INDIRECT("'S7-"&amp;$C$5&amp;"'!G"&amp;MATCH('S8-S00001'!B168,INDIRECT("'S7-"&amp;$C$5&amp;"'!F:F"),0)),"")</f>
        <v/>
      </c>
      <c r="D168" s="555" t="str" cm="1">
        <f t="array" aca="1" ref="D168" ca="1">IFERROR(INDIRECT("'S7-"&amp;$C$5&amp;"'!E"&amp;MATCH('S8-S00001'!B168,INDIRECT("'S7-"&amp;$C$5&amp;"'!F:F"),0)),"")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20"/>
        <v>0</v>
      </c>
      <c r="AB168" s="79"/>
      <c r="AC168" s="550" t="str">
        <f t="shared" ca="1" si="16"/>
        <v>-</v>
      </c>
      <c r="AD168" s="80"/>
      <c r="AE168" s="82"/>
      <c r="AF168" s="76"/>
      <c r="AG168" s="550" t="str">
        <f t="shared" ca="1" si="17"/>
        <v/>
      </c>
      <c r="AH168" s="80"/>
      <c r="AI168" s="82"/>
      <c r="AL168" s="478">
        <f t="shared" ca="1" si="18"/>
        <v>1</v>
      </c>
      <c r="AM168" s="478"/>
      <c r="AN168" s="478">
        <f t="shared" ca="1" si="19"/>
        <v>1</v>
      </c>
      <c r="AO168" s="478"/>
      <c r="AP168" s="478" t="e">
        <f t="shared" ca="1" si="15"/>
        <v>#VALUE!</v>
      </c>
    </row>
    <row r="169" spans="2:42" ht="19.5" thickBot="1">
      <c r="B169" s="554"/>
      <c r="C169" s="555" t="str" cm="1">
        <f t="array" aca="1" ref="C169" ca="1">IFERROR(INDIRECT("'S7-"&amp;$C$5&amp;"'!G"&amp;MATCH('S8-S00001'!B169,INDIRECT("'S7-"&amp;$C$5&amp;"'!F:F"),0)),"")</f>
        <v/>
      </c>
      <c r="D169" s="555" t="str" cm="1">
        <f t="array" aca="1" ref="D169" ca="1">IFERROR(INDIRECT("'S7-"&amp;$C$5&amp;"'!E"&amp;MATCH('S8-S00001'!B169,INDIRECT("'S7-"&amp;$C$5&amp;"'!F:F"),0)),"")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20"/>
        <v>0</v>
      </c>
      <c r="AB169" s="79"/>
      <c r="AC169" s="550" t="str">
        <f t="shared" ca="1" si="16"/>
        <v>-</v>
      </c>
      <c r="AD169" s="80"/>
      <c r="AE169" s="82"/>
      <c r="AF169" s="76"/>
      <c r="AG169" s="550" t="str">
        <f t="shared" ca="1" si="17"/>
        <v/>
      </c>
      <c r="AH169" s="80"/>
      <c r="AI169" s="82"/>
      <c r="AL169" s="478">
        <f t="shared" ca="1" si="18"/>
        <v>1</v>
      </c>
      <c r="AM169" s="478"/>
      <c r="AN169" s="478">
        <f t="shared" ca="1" si="19"/>
        <v>1</v>
      </c>
      <c r="AO169" s="478"/>
      <c r="AP169" s="478" t="e">
        <f t="shared" ca="1" si="15"/>
        <v>#VALUE!</v>
      </c>
    </row>
    <row r="170" spans="2:42" ht="19.5" thickBot="1">
      <c r="B170" s="554"/>
      <c r="C170" s="555" t="str" cm="1">
        <f t="array" aca="1" ref="C170" ca="1">IFERROR(INDIRECT("'S7-"&amp;$C$5&amp;"'!G"&amp;MATCH('S8-S00001'!B170,INDIRECT("'S7-"&amp;$C$5&amp;"'!F:F"),0)),"")</f>
        <v/>
      </c>
      <c r="D170" s="555" t="str" cm="1">
        <f t="array" aca="1" ref="D170" ca="1">IFERROR(INDIRECT("'S7-"&amp;$C$5&amp;"'!E"&amp;MATCH('S8-S00001'!B170,INDIRECT("'S7-"&amp;$C$5&amp;"'!F:F"),0)),"")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20"/>
        <v>0</v>
      </c>
      <c r="AB170" s="79"/>
      <c r="AC170" s="550" t="str">
        <f t="shared" ca="1" si="16"/>
        <v>-</v>
      </c>
      <c r="AD170" s="80"/>
      <c r="AE170" s="82"/>
      <c r="AF170" s="76"/>
      <c r="AG170" s="550" t="str">
        <f t="shared" ca="1" si="17"/>
        <v/>
      </c>
      <c r="AH170" s="80"/>
      <c r="AI170" s="82"/>
      <c r="AL170" s="478">
        <f t="shared" ca="1" si="18"/>
        <v>1</v>
      </c>
      <c r="AM170" s="478"/>
      <c r="AN170" s="478">
        <f t="shared" ca="1" si="19"/>
        <v>1</v>
      </c>
      <c r="AO170" s="478"/>
      <c r="AP170" s="478" t="e">
        <f t="shared" ca="1" si="15"/>
        <v>#VALUE!</v>
      </c>
    </row>
    <row r="171" spans="2:42" ht="19.5" thickBot="1">
      <c r="B171" s="554"/>
      <c r="C171" s="555" t="str" cm="1">
        <f t="array" aca="1" ref="C171" ca="1">IFERROR(INDIRECT("'S7-"&amp;$C$5&amp;"'!G"&amp;MATCH('S8-S00001'!B171,INDIRECT("'S7-"&amp;$C$5&amp;"'!F:F"),0)),"")</f>
        <v/>
      </c>
      <c r="D171" s="555" t="str" cm="1">
        <f t="array" aca="1" ref="D171" ca="1">IFERROR(INDIRECT("'S7-"&amp;$C$5&amp;"'!E"&amp;MATCH('S8-S00001'!B171,INDIRECT("'S7-"&amp;$C$5&amp;"'!F:F"),0)),"")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20"/>
        <v>0</v>
      </c>
      <c r="AB171" s="79"/>
      <c r="AC171" s="550" t="str">
        <f t="shared" ref="AC171:AC209" ca="1" si="21">W171</f>
        <v>-</v>
      </c>
      <c r="AD171" s="80"/>
      <c r="AE171" s="82"/>
      <c r="AF171" s="76"/>
      <c r="AG171" s="550" t="str">
        <f t="shared" ref="AG171:AG209" ca="1" si="22">Y171</f>
        <v/>
      </c>
      <c r="AH171" s="80"/>
      <c r="AI171" s="82"/>
      <c r="AL171" s="478">
        <f t="shared" ref="AL171:AL209" ca="1" si="23">IF(AB171="",IF(V171="-",1,V171),AB171)</f>
        <v>1</v>
      </c>
      <c r="AM171" s="478"/>
      <c r="AN171" s="478">
        <f t="shared" ref="AN171:AN209" ca="1" si="24">IF(AF171="",IF(X171="",1,X171),AF171)</f>
        <v>1</v>
      </c>
      <c r="AO171" s="478"/>
      <c r="AP171" s="478" t="e">
        <f t="shared" ca="1" si="15"/>
        <v>#VALUE!</v>
      </c>
    </row>
    <row r="172" spans="2:42" ht="19.5" thickBot="1">
      <c r="B172" s="554"/>
      <c r="C172" s="555" t="str" cm="1">
        <f t="array" aca="1" ref="C172" ca="1">IFERROR(INDIRECT("'S7-"&amp;$C$5&amp;"'!G"&amp;MATCH('S8-S00001'!B172,INDIRECT("'S7-"&amp;$C$5&amp;"'!F:F"),0)),"")</f>
        <v/>
      </c>
      <c r="D172" s="555" t="str" cm="1">
        <f t="array" aca="1" ref="D172" ca="1">IFERROR(INDIRECT("'S7-"&amp;$C$5&amp;"'!E"&amp;MATCH('S8-S00001'!B172,INDIRECT("'S7-"&amp;$C$5&amp;"'!F:F"),0)),"")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20"/>
        <v>0</v>
      </c>
      <c r="AB172" s="79"/>
      <c r="AC172" s="550" t="str">
        <f t="shared" ca="1" si="21"/>
        <v>-</v>
      </c>
      <c r="AD172" s="80"/>
      <c r="AE172" s="82"/>
      <c r="AF172" s="76"/>
      <c r="AG172" s="550" t="str">
        <f t="shared" ca="1" si="22"/>
        <v/>
      </c>
      <c r="AH172" s="80"/>
      <c r="AI172" s="82"/>
      <c r="AL172" s="478">
        <f t="shared" ca="1" si="23"/>
        <v>1</v>
      </c>
      <c r="AM172" s="478"/>
      <c r="AN172" s="478">
        <f t="shared" ca="1" si="24"/>
        <v>1</v>
      </c>
      <c r="AO172" s="478"/>
      <c r="AP172" s="478" t="e">
        <f t="shared" ca="1" si="15"/>
        <v>#VALUE!</v>
      </c>
    </row>
    <row r="173" spans="2:42" ht="19.5" thickBot="1">
      <c r="B173" s="554"/>
      <c r="C173" s="555" t="str" cm="1">
        <f t="array" aca="1" ref="C173" ca="1">IFERROR(INDIRECT("'S7-"&amp;$C$5&amp;"'!G"&amp;MATCH('S8-S00001'!B173,INDIRECT("'S7-"&amp;$C$5&amp;"'!F:F"),0)),"")</f>
        <v/>
      </c>
      <c r="D173" s="555" t="str" cm="1">
        <f t="array" aca="1" ref="D173" ca="1">IFERROR(INDIRECT("'S7-"&amp;$C$5&amp;"'!E"&amp;MATCH('S8-S00001'!B173,INDIRECT("'S7-"&amp;$C$5&amp;"'!F:F"),0)),"")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20"/>
        <v>0</v>
      </c>
      <c r="AB173" s="79"/>
      <c r="AC173" s="550" t="str">
        <f t="shared" ca="1" si="21"/>
        <v>-</v>
      </c>
      <c r="AD173" s="80"/>
      <c r="AE173" s="82"/>
      <c r="AF173" s="76"/>
      <c r="AG173" s="550" t="str">
        <f t="shared" ca="1" si="22"/>
        <v/>
      </c>
      <c r="AH173" s="80"/>
      <c r="AI173" s="82"/>
      <c r="AL173" s="478">
        <f t="shared" ca="1" si="23"/>
        <v>1</v>
      </c>
      <c r="AM173" s="478"/>
      <c r="AN173" s="478">
        <f t="shared" ca="1" si="24"/>
        <v>1</v>
      </c>
      <c r="AO173" s="478"/>
      <c r="AP173" s="478" t="e">
        <f t="shared" ca="1" si="15"/>
        <v>#VALUE!</v>
      </c>
    </row>
    <row r="174" spans="2:42" ht="19.5" thickBot="1">
      <c r="B174" s="554"/>
      <c r="C174" s="555" t="str" cm="1">
        <f t="array" aca="1" ref="C174" ca="1">IFERROR(INDIRECT("'S7-"&amp;$C$5&amp;"'!G"&amp;MATCH('S8-S00001'!B174,INDIRECT("'S7-"&amp;$C$5&amp;"'!F:F"),0)),"")</f>
        <v/>
      </c>
      <c r="D174" s="555" t="str" cm="1">
        <f t="array" aca="1" ref="D174" ca="1">IFERROR(INDIRECT("'S7-"&amp;$C$5&amp;"'!E"&amp;MATCH('S8-S00001'!B174,INDIRECT("'S7-"&amp;$C$5&amp;"'!F:F"),0)),"")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20"/>
        <v>0</v>
      </c>
      <c r="AB174" s="79"/>
      <c r="AC174" s="550" t="str">
        <f t="shared" ca="1" si="21"/>
        <v>-</v>
      </c>
      <c r="AD174" s="80"/>
      <c r="AE174" s="82"/>
      <c r="AF174" s="76"/>
      <c r="AG174" s="550" t="str">
        <f t="shared" ca="1" si="22"/>
        <v/>
      </c>
      <c r="AH174" s="80"/>
      <c r="AI174" s="82"/>
      <c r="AL174" s="478">
        <f t="shared" ca="1" si="23"/>
        <v>1</v>
      </c>
      <c r="AM174" s="478"/>
      <c r="AN174" s="478">
        <f t="shared" ca="1" si="24"/>
        <v>1</v>
      </c>
      <c r="AO174" s="478"/>
      <c r="AP174" s="478" t="e">
        <f t="shared" ca="1" si="15"/>
        <v>#VALUE!</v>
      </c>
    </row>
    <row r="175" spans="2:42" ht="19.5" thickBot="1">
      <c r="B175" s="554"/>
      <c r="C175" s="555" t="str" cm="1">
        <f t="array" aca="1" ref="C175" ca="1">IFERROR(INDIRECT("'S7-"&amp;$C$5&amp;"'!G"&amp;MATCH('S8-S00001'!B175,INDIRECT("'S7-"&amp;$C$5&amp;"'!F:F"),0)),"")</f>
        <v/>
      </c>
      <c r="D175" s="555" t="str" cm="1">
        <f t="array" aca="1" ref="D175" ca="1">IFERROR(INDIRECT("'S7-"&amp;$C$5&amp;"'!E"&amp;MATCH('S8-S00001'!B175,INDIRECT("'S7-"&amp;$C$5&amp;"'!F:F"),0)),"")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20"/>
        <v>0</v>
      </c>
      <c r="AB175" s="79"/>
      <c r="AC175" s="550" t="str">
        <f t="shared" ca="1" si="21"/>
        <v>-</v>
      </c>
      <c r="AD175" s="80"/>
      <c r="AE175" s="82"/>
      <c r="AF175" s="76"/>
      <c r="AG175" s="550" t="str">
        <f t="shared" ca="1" si="22"/>
        <v/>
      </c>
      <c r="AH175" s="80"/>
      <c r="AI175" s="82"/>
      <c r="AL175" s="478">
        <f t="shared" ca="1" si="23"/>
        <v>1</v>
      </c>
      <c r="AM175" s="478"/>
      <c r="AN175" s="478">
        <f t="shared" ca="1" si="24"/>
        <v>1</v>
      </c>
      <c r="AO175" s="478"/>
      <c r="AP175" s="478" t="e">
        <f t="shared" ca="1" si="15"/>
        <v>#VALUE!</v>
      </c>
    </row>
    <row r="176" spans="2:42" ht="19.5" thickBot="1">
      <c r="B176" s="554"/>
      <c r="C176" s="555" t="str" cm="1">
        <f t="array" aca="1" ref="C176" ca="1">IFERROR(INDIRECT("'S7-"&amp;$C$5&amp;"'!G"&amp;MATCH('S8-S00001'!B176,INDIRECT("'S7-"&amp;$C$5&amp;"'!F:F"),0)),"")</f>
        <v/>
      </c>
      <c r="D176" s="555" t="str" cm="1">
        <f t="array" aca="1" ref="D176" ca="1">IFERROR(INDIRECT("'S7-"&amp;$C$5&amp;"'!E"&amp;MATCH('S8-S00001'!B176,INDIRECT("'S7-"&amp;$C$5&amp;"'!F:F"),0)),"")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20"/>
        <v>0</v>
      </c>
      <c r="AB176" s="79"/>
      <c r="AC176" s="550" t="str">
        <f t="shared" ca="1" si="21"/>
        <v>-</v>
      </c>
      <c r="AD176" s="80"/>
      <c r="AE176" s="82"/>
      <c r="AF176" s="76"/>
      <c r="AG176" s="550" t="str">
        <f t="shared" ca="1" si="22"/>
        <v/>
      </c>
      <c r="AH176" s="80"/>
      <c r="AI176" s="82"/>
      <c r="AL176" s="478">
        <f t="shared" ca="1" si="23"/>
        <v>1</v>
      </c>
      <c r="AM176" s="478"/>
      <c r="AN176" s="478">
        <f t="shared" ca="1" si="24"/>
        <v>1</v>
      </c>
      <c r="AO176" s="478"/>
      <c r="AP176" s="478" t="e">
        <f t="shared" ca="1" si="15"/>
        <v>#VALUE!</v>
      </c>
    </row>
    <row r="177" spans="2:42" ht="19.5" thickBot="1">
      <c r="B177" s="554"/>
      <c r="C177" s="555" t="str" cm="1">
        <f t="array" aca="1" ref="C177" ca="1">IFERROR(INDIRECT("'S7-"&amp;$C$5&amp;"'!G"&amp;MATCH('S8-S00001'!B177,INDIRECT("'S7-"&amp;$C$5&amp;"'!F:F"),0)),"")</f>
        <v/>
      </c>
      <c r="D177" s="555" t="str" cm="1">
        <f t="array" aca="1" ref="D177" ca="1">IFERROR(INDIRECT("'S7-"&amp;$C$5&amp;"'!E"&amp;MATCH('S8-S00001'!B177,INDIRECT("'S7-"&amp;$C$5&amp;"'!F:F"),0)),"")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20"/>
        <v>0</v>
      </c>
      <c r="AB177" s="79"/>
      <c r="AC177" s="550" t="str">
        <f t="shared" ca="1" si="21"/>
        <v>-</v>
      </c>
      <c r="AD177" s="80"/>
      <c r="AE177" s="82"/>
      <c r="AF177" s="76"/>
      <c r="AG177" s="550" t="str">
        <f t="shared" ca="1" si="22"/>
        <v/>
      </c>
      <c r="AH177" s="80"/>
      <c r="AI177" s="82"/>
      <c r="AL177" s="478">
        <f t="shared" ca="1" si="23"/>
        <v>1</v>
      </c>
      <c r="AM177" s="478"/>
      <c r="AN177" s="478">
        <f t="shared" ca="1" si="24"/>
        <v>1</v>
      </c>
      <c r="AO177" s="478"/>
      <c r="AP177" s="478" t="e">
        <f t="shared" ca="1" si="15"/>
        <v>#VALUE!</v>
      </c>
    </row>
    <row r="178" spans="2:42" ht="19.5" thickBot="1">
      <c r="B178" s="554"/>
      <c r="C178" s="555" t="str" cm="1">
        <f t="array" aca="1" ref="C178" ca="1">IFERROR(INDIRECT("'S7-"&amp;$C$5&amp;"'!G"&amp;MATCH('S8-S00001'!B178,INDIRECT("'S7-"&amp;$C$5&amp;"'!F:F"),0)),"")</f>
        <v/>
      </c>
      <c r="D178" s="555" t="str" cm="1">
        <f t="array" aca="1" ref="D178" ca="1">IFERROR(INDIRECT("'S7-"&amp;$C$5&amp;"'!E"&amp;MATCH('S8-S00001'!B178,INDIRECT("'S7-"&amp;$C$5&amp;"'!F:F"),0)),"")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20"/>
        <v>0</v>
      </c>
      <c r="AB178" s="79"/>
      <c r="AC178" s="550" t="str">
        <f t="shared" ca="1" si="21"/>
        <v>-</v>
      </c>
      <c r="AD178" s="80"/>
      <c r="AE178" s="82"/>
      <c r="AF178" s="76"/>
      <c r="AG178" s="550" t="str">
        <f t="shared" ca="1" si="22"/>
        <v/>
      </c>
      <c r="AH178" s="80"/>
      <c r="AI178" s="82"/>
      <c r="AL178" s="478">
        <f t="shared" ca="1" si="23"/>
        <v>1</v>
      </c>
      <c r="AM178" s="478"/>
      <c r="AN178" s="478">
        <f t="shared" ca="1" si="24"/>
        <v>1</v>
      </c>
      <c r="AO178" s="478"/>
      <c r="AP178" s="478" t="e">
        <f t="shared" ca="1" si="15"/>
        <v>#VALUE!</v>
      </c>
    </row>
    <row r="179" spans="2:42" ht="19.5" thickBot="1">
      <c r="B179" s="554"/>
      <c r="C179" s="555" t="str" cm="1">
        <f t="array" aca="1" ref="C179" ca="1">IFERROR(INDIRECT("'S7-"&amp;$C$5&amp;"'!G"&amp;MATCH('S8-S00001'!B179,INDIRECT("'S7-"&amp;$C$5&amp;"'!F:F"),0)),"")</f>
        <v/>
      </c>
      <c r="D179" s="555" t="str" cm="1">
        <f t="array" aca="1" ref="D179" ca="1">IFERROR(INDIRECT("'S7-"&amp;$C$5&amp;"'!E"&amp;MATCH('S8-S00001'!B179,INDIRECT("'S7-"&amp;$C$5&amp;"'!F:F"),0)),"")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20"/>
        <v>0</v>
      </c>
      <c r="AB179" s="79"/>
      <c r="AC179" s="550" t="str">
        <f t="shared" ca="1" si="21"/>
        <v>-</v>
      </c>
      <c r="AD179" s="80"/>
      <c r="AE179" s="82"/>
      <c r="AF179" s="76"/>
      <c r="AG179" s="550" t="str">
        <f t="shared" ca="1" si="22"/>
        <v/>
      </c>
      <c r="AH179" s="80"/>
      <c r="AI179" s="82"/>
      <c r="AL179" s="478">
        <f t="shared" ca="1" si="23"/>
        <v>1</v>
      </c>
      <c r="AM179" s="478"/>
      <c r="AN179" s="478">
        <f t="shared" ca="1" si="24"/>
        <v>1</v>
      </c>
      <c r="AO179" s="478"/>
      <c r="AP179" s="478" t="e">
        <f t="shared" ca="1" si="15"/>
        <v>#VALUE!</v>
      </c>
    </row>
    <row r="180" spans="2:42" ht="19.5" thickBot="1">
      <c r="B180" s="554"/>
      <c r="C180" s="555" t="str" cm="1">
        <f t="array" aca="1" ref="C180" ca="1">IFERROR(INDIRECT("'S7-"&amp;$C$5&amp;"'!G"&amp;MATCH('S8-S00001'!B180,INDIRECT("'S7-"&amp;$C$5&amp;"'!F:F"),0)),"")</f>
        <v/>
      </c>
      <c r="D180" s="555" t="str" cm="1">
        <f t="array" aca="1" ref="D180" ca="1">IFERROR(INDIRECT("'S7-"&amp;$C$5&amp;"'!E"&amp;MATCH('S8-S00001'!B180,INDIRECT("'S7-"&amp;$C$5&amp;"'!F:F"),0)),"")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20"/>
        <v>0</v>
      </c>
      <c r="AB180" s="79"/>
      <c r="AC180" s="550" t="str">
        <f t="shared" ca="1" si="21"/>
        <v>-</v>
      </c>
      <c r="AD180" s="80"/>
      <c r="AE180" s="82"/>
      <c r="AF180" s="76"/>
      <c r="AG180" s="550" t="str">
        <f t="shared" ca="1" si="22"/>
        <v/>
      </c>
      <c r="AH180" s="80"/>
      <c r="AI180" s="82"/>
      <c r="AL180" s="478">
        <f t="shared" ca="1" si="23"/>
        <v>1</v>
      </c>
      <c r="AM180" s="478"/>
      <c r="AN180" s="478">
        <f t="shared" ca="1" si="24"/>
        <v>1</v>
      </c>
      <c r="AO180" s="478"/>
      <c r="AP180" s="478" t="e">
        <f t="shared" ca="1" si="15"/>
        <v>#VALUE!</v>
      </c>
    </row>
    <row r="181" spans="2:42" ht="19.5" thickBot="1">
      <c r="B181" s="554"/>
      <c r="C181" s="555" t="str" cm="1">
        <f t="array" aca="1" ref="C181" ca="1">IFERROR(INDIRECT("'S7-"&amp;$C$5&amp;"'!G"&amp;MATCH('S8-S00001'!B181,INDIRECT("'S7-"&amp;$C$5&amp;"'!F:F"),0)),"")</f>
        <v/>
      </c>
      <c r="D181" s="555" t="str" cm="1">
        <f t="array" aca="1" ref="D181" ca="1">IFERROR(INDIRECT("'S7-"&amp;$C$5&amp;"'!E"&amp;MATCH('S8-S00001'!B181,INDIRECT("'S7-"&amp;$C$5&amp;"'!F:F"),0)),"")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20"/>
        <v>0</v>
      </c>
      <c r="AB181" s="79"/>
      <c r="AC181" s="550" t="str">
        <f t="shared" ca="1" si="21"/>
        <v>-</v>
      </c>
      <c r="AD181" s="80"/>
      <c r="AE181" s="82"/>
      <c r="AF181" s="76"/>
      <c r="AG181" s="550" t="str">
        <f t="shared" ca="1" si="22"/>
        <v/>
      </c>
      <c r="AH181" s="80"/>
      <c r="AI181" s="82"/>
      <c r="AL181" s="478">
        <f t="shared" ca="1" si="23"/>
        <v>1</v>
      </c>
      <c r="AM181" s="478"/>
      <c r="AN181" s="478">
        <f t="shared" ca="1" si="24"/>
        <v>1</v>
      </c>
      <c r="AO181" s="478"/>
      <c r="AP181" s="478" t="e">
        <f t="shared" ca="1" si="15"/>
        <v>#VALUE!</v>
      </c>
    </row>
    <row r="182" spans="2:42" ht="19.5" thickBot="1">
      <c r="B182" s="554"/>
      <c r="C182" s="555" t="str" cm="1">
        <f t="array" aca="1" ref="C182" ca="1">IFERROR(INDIRECT("'S7-"&amp;$C$5&amp;"'!G"&amp;MATCH('S8-S00001'!B182,INDIRECT("'S7-"&amp;$C$5&amp;"'!F:F"),0)),"")</f>
        <v/>
      </c>
      <c r="D182" s="555" t="str" cm="1">
        <f t="array" aca="1" ref="D182" ca="1">IFERROR(INDIRECT("'S7-"&amp;$C$5&amp;"'!E"&amp;MATCH('S8-S00001'!B182,INDIRECT("'S7-"&amp;$C$5&amp;"'!F:F"),0)),"")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20"/>
        <v>0</v>
      </c>
      <c r="AB182" s="79"/>
      <c r="AC182" s="550" t="str">
        <f t="shared" ca="1" si="21"/>
        <v>-</v>
      </c>
      <c r="AD182" s="80"/>
      <c r="AE182" s="82"/>
      <c r="AF182" s="76"/>
      <c r="AG182" s="550" t="str">
        <f t="shared" ca="1" si="22"/>
        <v/>
      </c>
      <c r="AH182" s="80"/>
      <c r="AI182" s="82"/>
      <c r="AL182" s="478">
        <f t="shared" ca="1" si="23"/>
        <v>1</v>
      </c>
      <c r="AM182" s="478"/>
      <c r="AN182" s="478">
        <f t="shared" ca="1" si="24"/>
        <v>1</v>
      </c>
      <c r="AO182" s="478"/>
      <c r="AP182" s="478" t="e">
        <f t="shared" ca="1" si="15"/>
        <v>#VALUE!</v>
      </c>
    </row>
    <row r="183" spans="2:42" ht="19.5" thickBot="1">
      <c r="B183" s="554"/>
      <c r="C183" s="555" t="str" cm="1">
        <f t="array" aca="1" ref="C183" ca="1">IFERROR(INDIRECT("'S7-"&amp;$C$5&amp;"'!G"&amp;MATCH('S8-S00001'!B183,INDIRECT("'S7-"&amp;$C$5&amp;"'!F:F"),0)),"")</f>
        <v/>
      </c>
      <c r="D183" s="555" t="str" cm="1">
        <f t="array" aca="1" ref="D183" ca="1">IFERROR(INDIRECT("'S7-"&amp;$C$5&amp;"'!E"&amp;MATCH('S8-S00001'!B183,INDIRECT("'S7-"&amp;$C$5&amp;"'!F:F"),0)),"")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20"/>
        <v>0</v>
      </c>
      <c r="AB183" s="79"/>
      <c r="AC183" s="550" t="str">
        <f t="shared" ca="1" si="21"/>
        <v>-</v>
      </c>
      <c r="AD183" s="80"/>
      <c r="AE183" s="82"/>
      <c r="AF183" s="76"/>
      <c r="AG183" s="550" t="str">
        <f t="shared" ca="1" si="22"/>
        <v/>
      </c>
      <c r="AH183" s="80"/>
      <c r="AI183" s="82"/>
      <c r="AL183" s="478">
        <f t="shared" ca="1" si="23"/>
        <v>1</v>
      </c>
      <c r="AM183" s="478"/>
      <c r="AN183" s="478">
        <f t="shared" ca="1" si="24"/>
        <v>1</v>
      </c>
      <c r="AO183" s="478"/>
      <c r="AP183" s="478" t="e">
        <f t="shared" ca="1" si="15"/>
        <v>#VALUE!</v>
      </c>
    </row>
    <row r="184" spans="2:42" ht="19.5" thickBot="1">
      <c r="B184" s="554"/>
      <c r="C184" s="555" t="str" cm="1">
        <f t="array" aca="1" ref="C184" ca="1">IFERROR(INDIRECT("'S7-"&amp;$C$5&amp;"'!G"&amp;MATCH('S8-S00001'!B184,INDIRECT("'S7-"&amp;$C$5&amp;"'!F:F"),0)),"")</f>
        <v/>
      </c>
      <c r="D184" s="555" t="str" cm="1">
        <f t="array" aca="1" ref="D184" ca="1">IFERROR(INDIRECT("'S7-"&amp;$C$5&amp;"'!E"&amp;MATCH('S8-S00001'!B184,INDIRECT("'S7-"&amp;$C$5&amp;"'!F:F"),0)),"")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20"/>
        <v>0</v>
      </c>
      <c r="AB184" s="79"/>
      <c r="AC184" s="550" t="str">
        <f t="shared" ca="1" si="21"/>
        <v>-</v>
      </c>
      <c r="AD184" s="80"/>
      <c r="AE184" s="82"/>
      <c r="AF184" s="76"/>
      <c r="AG184" s="550" t="str">
        <f t="shared" ca="1" si="22"/>
        <v/>
      </c>
      <c r="AH184" s="80"/>
      <c r="AI184" s="82"/>
      <c r="AL184" s="478">
        <f t="shared" ca="1" si="23"/>
        <v>1</v>
      </c>
      <c r="AM184" s="478"/>
      <c r="AN184" s="478">
        <f t="shared" ca="1" si="24"/>
        <v>1</v>
      </c>
      <c r="AO184" s="478"/>
      <c r="AP184" s="478" t="e">
        <f t="shared" ca="1" si="15"/>
        <v>#VALUE!</v>
      </c>
    </row>
    <row r="185" spans="2:42" ht="19.5" thickBot="1">
      <c r="B185" s="554"/>
      <c r="C185" s="555" t="str" cm="1">
        <f t="array" aca="1" ref="C185" ca="1">IFERROR(INDIRECT("'S7-"&amp;$C$5&amp;"'!G"&amp;MATCH('S8-S00001'!B185,INDIRECT("'S7-"&amp;$C$5&amp;"'!F:F"),0)),"")</f>
        <v/>
      </c>
      <c r="D185" s="555" t="str" cm="1">
        <f t="array" aca="1" ref="D185" ca="1">IFERROR(INDIRECT("'S7-"&amp;$C$5&amp;"'!E"&amp;MATCH('S8-S00001'!B185,INDIRECT("'S7-"&amp;$C$5&amp;"'!F:F"),0)),"")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20"/>
        <v>0</v>
      </c>
      <c r="AB185" s="79"/>
      <c r="AC185" s="550" t="str">
        <f t="shared" ca="1" si="21"/>
        <v>-</v>
      </c>
      <c r="AD185" s="80"/>
      <c r="AE185" s="82"/>
      <c r="AF185" s="76"/>
      <c r="AG185" s="550" t="str">
        <f t="shared" ca="1" si="22"/>
        <v/>
      </c>
      <c r="AH185" s="80"/>
      <c r="AI185" s="82"/>
      <c r="AL185" s="478">
        <f t="shared" ca="1" si="23"/>
        <v>1</v>
      </c>
      <c r="AM185" s="478"/>
      <c r="AN185" s="478">
        <f t="shared" ca="1" si="24"/>
        <v>1</v>
      </c>
      <c r="AO185" s="478"/>
      <c r="AP185" s="478" t="e">
        <f t="shared" ca="1" si="15"/>
        <v>#VALUE!</v>
      </c>
    </row>
    <row r="186" spans="2:42" ht="19.5" thickBot="1">
      <c r="B186" s="554"/>
      <c r="C186" s="555" t="str" cm="1">
        <f t="array" aca="1" ref="C186" ca="1">IFERROR(INDIRECT("'S7-"&amp;$C$5&amp;"'!G"&amp;MATCH('S8-S00001'!B186,INDIRECT("'S7-"&amp;$C$5&amp;"'!F:F"),0)),"")</f>
        <v/>
      </c>
      <c r="D186" s="555" t="str" cm="1">
        <f t="array" aca="1" ref="D186" ca="1">IFERROR(INDIRECT("'S7-"&amp;$C$5&amp;"'!E"&amp;MATCH('S8-S00001'!B186,INDIRECT("'S7-"&amp;$C$5&amp;"'!F:F"),0)),"")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20"/>
        <v>0</v>
      </c>
      <c r="AB186" s="79"/>
      <c r="AC186" s="550" t="str">
        <f t="shared" ca="1" si="21"/>
        <v>-</v>
      </c>
      <c r="AD186" s="80"/>
      <c r="AE186" s="82"/>
      <c r="AF186" s="76"/>
      <c r="AG186" s="550" t="str">
        <f t="shared" ca="1" si="22"/>
        <v/>
      </c>
      <c r="AH186" s="80"/>
      <c r="AI186" s="82"/>
      <c r="AL186" s="478">
        <f t="shared" ca="1" si="23"/>
        <v>1</v>
      </c>
      <c r="AM186" s="478"/>
      <c r="AN186" s="478">
        <f t="shared" ca="1" si="24"/>
        <v>1</v>
      </c>
      <c r="AO186" s="478"/>
      <c r="AP186" s="478" t="e">
        <f t="shared" ca="1" si="15"/>
        <v>#VALUE!</v>
      </c>
    </row>
    <row r="187" spans="2:42" ht="19.5" thickBot="1">
      <c r="B187" s="554"/>
      <c r="C187" s="555" t="str" cm="1">
        <f t="array" aca="1" ref="C187" ca="1">IFERROR(INDIRECT("'S7-"&amp;$C$5&amp;"'!G"&amp;MATCH('S8-S00001'!B187,INDIRECT("'S7-"&amp;$C$5&amp;"'!F:F"),0)),"")</f>
        <v/>
      </c>
      <c r="D187" s="555" t="str" cm="1">
        <f t="array" aca="1" ref="D187" ca="1">IFERROR(INDIRECT("'S7-"&amp;$C$5&amp;"'!E"&amp;MATCH('S8-S00001'!B187,INDIRECT("'S7-"&amp;$C$5&amp;"'!F:F"),0)),"")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20"/>
        <v>0</v>
      </c>
      <c r="AB187" s="79"/>
      <c r="AC187" s="550" t="str">
        <f t="shared" ca="1" si="21"/>
        <v>-</v>
      </c>
      <c r="AD187" s="80"/>
      <c r="AE187" s="82"/>
      <c r="AF187" s="76"/>
      <c r="AG187" s="550" t="str">
        <f t="shared" ca="1" si="22"/>
        <v/>
      </c>
      <c r="AH187" s="80"/>
      <c r="AI187" s="82"/>
      <c r="AL187" s="478">
        <f t="shared" ca="1" si="23"/>
        <v>1</v>
      </c>
      <c r="AM187" s="478"/>
      <c r="AN187" s="478">
        <f t="shared" ca="1" si="24"/>
        <v>1</v>
      </c>
      <c r="AO187" s="478"/>
      <c r="AP187" s="478" t="e">
        <f t="shared" ca="1" si="15"/>
        <v>#VALUE!</v>
      </c>
    </row>
    <row r="188" spans="2:42" ht="19.5" thickBot="1">
      <c r="B188" s="554"/>
      <c r="C188" s="555" t="str" cm="1">
        <f t="array" aca="1" ref="C188" ca="1">IFERROR(INDIRECT("'S7-"&amp;$C$5&amp;"'!G"&amp;MATCH('S8-S00001'!B188,INDIRECT("'S7-"&amp;$C$5&amp;"'!F:F"),0)),"")</f>
        <v/>
      </c>
      <c r="D188" s="555" t="str" cm="1">
        <f t="array" aca="1" ref="D188" ca="1">IFERROR(INDIRECT("'S7-"&amp;$C$5&amp;"'!E"&amp;MATCH('S8-S00001'!B188,INDIRECT("'S7-"&amp;$C$5&amp;"'!F:F"),0)),"")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20"/>
        <v>0</v>
      </c>
      <c r="AB188" s="79"/>
      <c r="AC188" s="550" t="str">
        <f t="shared" ca="1" si="21"/>
        <v>-</v>
      </c>
      <c r="AD188" s="80"/>
      <c r="AE188" s="82"/>
      <c r="AF188" s="76"/>
      <c r="AG188" s="550" t="str">
        <f t="shared" ca="1" si="22"/>
        <v/>
      </c>
      <c r="AH188" s="80"/>
      <c r="AI188" s="82"/>
      <c r="AL188" s="478">
        <f t="shared" ca="1" si="23"/>
        <v>1</v>
      </c>
      <c r="AM188" s="478"/>
      <c r="AN188" s="478">
        <f t="shared" ca="1" si="24"/>
        <v>1</v>
      </c>
      <c r="AO188" s="478"/>
      <c r="AP188" s="478" t="e">
        <f t="shared" ca="1" si="15"/>
        <v>#VALUE!</v>
      </c>
    </row>
    <row r="189" spans="2:42" ht="19.5" thickBot="1">
      <c r="B189" s="554"/>
      <c r="C189" s="555" t="str" cm="1">
        <f t="array" aca="1" ref="C189" ca="1">IFERROR(INDIRECT("'S7-"&amp;$C$5&amp;"'!G"&amp;MATCH('S8-S00001'!B189,INDIRECT("'S7-"&amp;$C$5&amp;"'!F:F"),0)),"")</f>
        <v/>
      </c>
      <c r="D189" s="555" t="str" cm="1">
        <f t="array" aca="1" ref="D189" ca="1">IFERROR(INDIRECT("'S7-"&amp;$C$5&amp;"'!E"&amp;MATCH('S8-S00001'!B189,INDIRECT("'S7-"&amp;$C$5&amp;"'!F:F"),0)),"")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20"/>
        <v>0</v>
      </c>
      <c r="AB189" s="79"/>
      <c r="AC189" s="550" t="str">
        <f t="shared" ca="1" si="21"/>
        <v>-</v>
      </c>
      <c r="AD189" s="80"/>
      <c r="AE189" s="82"/>
      <c r="AF189" s="76"/>
      <c r="AG189" s="550" t="str">
        <f t="shared" ca="1" si="22"/>
        <v/>
      </c>
      <c r="AH189" s="80"/>
      <c r="AI189" s="82"/>
      <c r="AL189" s="478">
        <f t="shared" ca="1" si="23"/>
        <v>1</v>
      </c>
      <c r="AM189" s="478"/>
      <c r="AN189" s="478">
        <f t="shared" ca="1" si="24"/>
        <v>1</v>
      </c>
      <c r="AO189" s="478"/>
      <c r="AP189" s="478" t="e">
        <f t="shared" ca="1" si="15"/>
        <v>#VALUE!</v>
      </c>
    </row>
    <row r="190" spans="2:42" ht="19.5" thickBot="1">
      <c r="B190" s="554"/>
      <c r="C190" s="555" t="str" cm="1">
        <f t="array" aca="1" ref="C190" ca="1">IFERROR(INDIRECT("'S7-"&amp;$C$5&amp;"'!G"&amp;MATCH('S8-S00001'!B190,INDIRECT("'S7-"&amp;$C$5&amp;"'!F:F"),0)),"")</f>
        <v/>
      </c>
      <c r="D190" s="555" t="str" cm="1">
        <f t="array" aca="1" ref="D190" ca="1">IFERROR(INDIRECT("'S7-"&amp;$C$5&amp;"'!E"&amp;MATCH('S8-S00001'!B190,INDIRECT("'S7-"&amp;$C$5&amp;"'!F:F"),0)),"")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20"/>
        <v>0</v>
      </c>
      <c r="AB190" s="79"/>
      <c r="AC190" s="550" t="str">
        <f t="shared" ca="1" si="21"/>
        <v>-</v>
      </c>
      <c r="AD190" s="80"/>
      <c r="AE190" s="82"/>
      <c r="AF190" s="76"/>
      <c r="AG190" s="550" t="str">
        <f t="shared" ca="1" si="22"/>
        <v/>
      </c>
      <c r="AH190" s="80"/>
      <c r="AI190" s="82"/>
      <c r="AL190" s="478">
        <f t="shared" ca="1" si="23"/>
        <v>1</v>
      </c>
      <c r="AM190" s="478"/>
      <c r="AN190" s="478">
        <f t="shared" ca="1" si="24"/>
        <v>1</v>
      </c>
      <c r="AO190" s="478"/>
      <c r="AP190" s="478" t="e">
        <f t="shared" ca="1" si="15"/>
        <v>#VALUE!</v>
      </c>
    </row>
    <row r="191" spans="2:42" ht="19.5" thickBot="1">
      <c r="B191" s="554"/>
      <c r="C191" s="555" t="str" cm="1">
        <f t="array" aca="1" ref="C191" ca="1">IFERROR(INDIRECT("'S7-"&amp;$C$5&amp;"'!G"&amp;MATCH('S8-S00001'!B191,INDIRECT("'S7-"&amp;$C$5&amp;"'!F:F"),0)),"")</f>
        <v/>
      </c>
      <c r="D191" s="555" t="str" cm="1">
        <f t="array" aca="1" ref="D191" ca="1">IFERROR(INDIRECT("'S7-"&amp;$C$5&amp;"'!E"&amp;MATCH('S8-S00001'!B191,INDIRECT("'S7-"&amp;$C$5&amp;"'!F:F"),0)),"")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20"/>
        <v>0</v>
      </c>
      <c r="AB191" s="79"/>
      <c r="AC191" s="550" t="str">
        <f t="shared" ca="1" si="21"/>
        <v>-</v>
      </c>
      <c r="AD191" s="80"/>
      <c r="AE191" s="82"/>
      <c r="AF191" s="76"/>
      <c r="AG191" s="550" t="str">
        <f t="shared" ca="1" si="22"/>
        <v/>
      </c>
      <c r="AH191" s="80"/>
      <c r="AI191" s="82"/>
      <c r="AL191" s="478">
        <f t="shared" ca="1" si="23"/>
        <v>1</v>
      </c>
      <c r="AM191" s="478"/>
      <c r="AN191" s="478">
        <f t="shared" ca="1" si="24"/>
        <v>1</v>
      </c>
      <c r="AO191" s="478"/>
      <c r="AP191" s="478" t="e">
        <f t="shared" ca="1" si="15"/>
        <v>#VALUE!</v>
      </c>
    </row>
    <row r="192" spans="2:42" ht="19.5" thickBot="1">
      <c r="B192" s="554"/>
      <c r="C192" s="555" t="str" cm="1">
        <f t="array" aca="1" ref="C192" ca="1">IFERROR(INDIRECT("'S7-"&amp;$C$5&amp;"'!G"&amp;MATCH('S8-S00001'!B192,INDIRECT("'S7-"&amp;$C$5&amp;"'!F:F"),0)),"")</f>
        <v/>
      </c>
      <c r="D192" s="555" t="str" cm="1">
        <f t="array" aca="1" ref="D192" ca="1">IFERROR(INDIRECT("'S7-"&amp;$C$5&amp;"'!E"&amp;MATCH('S8-S00001'!B192,INDIRECT("'S7-"&amp;$C$5&amp;"'!F:F"),0)),"")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20"/>
        <v>0</v>
      </c>
      <c r="AB192" s="79"/>
      <c r="AC192" s="550" t="str">
        <f t="shared" ca="1" si="21"/>
        <v>-</v>
      </c>
      <c r="AD192" s="80"/>
      <c r="AE192" s="82"/>
      <c r="AF192" s="76"/>
      <c r="AG192" s="550" t="str">
        <f t="shared" ca="1" si="22"/>
        <v/>
      </c>
      <c r="AH192" s="80"/>
      <c r="AI192" s="82"/>
      <c r="AL192" s="478">
        <f t="shared" ca="1" si="23"/>
        <v>1</v>
      </c>
      <c r="AM192" s="478"/>
      <c r="AN192" s="478">
        <f t="shared" ca="1" si="24"/>
        <v>1</v>
      </c>
      <c r="AO192" s="478"/>
      <c r="AP192" s="478" t="e">
        <f t="shared" ca="1" si="15"/>
        <v>#VALUE!</v>
      </c>
    </row>
    <row r="193" spans="2:42" ht="19.5" thickBot="1">
      <c r="B193" s="554"/>
      <c r="C193" s="555" t="str" cm="1">
        <f t="array" aca="1" ref="C193" ca="1">IFERROR(INDIRECT("'S7-"&amp;$C$5&amp;"'!G"&amp;MATCH('S8-S00001'!B193,INDIRECT("'S7-"&amp;$C$5&amp;"'!F:F"),0)),"")</f>
        <v/>
      </c>
      <c r="D193" s="555" t="str" cm="1">
        <f t="array" aca="1" ref="D193" ca="1">IFERROR(INDIRECT("'S7-"&amp;$C$5&amp;"'!E"&amp;MATCH('S8-S00001'!B193,INDIRECT("'S7-"&amp;$C$5&amp;"'!F:F"),0)),"")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20"/>
        <v>0</v>
      </c>
      <c r="AB193" s="79"/>
      <c r="AC193" s="550" t="str">
        <f t="shared" ca="1" si="21"/>
        <v>-</v>
      </c>
      <c r="AD193" s="80"/>
      <c r="AE193" s="82"/>
      <c r="AF193" s="76"/>
      <c r="AG193" s="550" t="str">
        <f t="shared" ca="1" si="22"/>
        <v/>
      </c>
      <c r="AH193" s="80"/>
      <c r="AI193" s="82"/>
      <c r="AL193" s="478">
        <f t="shared" ca="1" si="23"/>
        <v>1</v>
      </c>
      <c r="AM193" s="478"/>
      <c r="AN193" s="478">
        <f t="shared" ca="1" si="24"/>
        <v>1</v>
      </c>
      <c r="AO193" s="478"/>
      <c r="AP193" s="478" t="e">
        <f t="shared" ca="1" si="15"/>
        <v>#VALUE!</v>
      </c>
    </row>
    <row r="194" spans="2:42" ht="19.5" thickBot="1">
      <c r="B194" s="554"/>
      <c r="C194" s="555" t="str" cm="1">
        <f t="array" aca="1" ref="C194" ca="1">IFERROR(INDIRECT("'S7-"&amp;$C$5&amp;"'!G"&amp;MATCH('S8-S00001'!B194,INDIRECT("'S7-"&amp;$C$5&amp;"'!F:F"),0)),"")</f>
        <v/>
      </c>
      <c r="D194" s="555" t="str" cm="1">
        <f t="array" aca="1" ref="D194" ca="1">IFERROR(INDIRECT("'S7-"&amp;$C$5&amp;"'!E"&amp;MATCH('S8-S00001'!B194,INDIRECT("'S7-"&amp;$C$5&amp;"'!F:F"),0)),"")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20"/>
        <v>0</v>
      </c>
      <c r="AB194" s="79"/>
      <c r="AC194" s="550" t="str">
        <f t="shared" ca="1" si="21"/>
        <v>-</v>
      </c>
      <c r="AD194" s="80"/>
      <c r="AE194" s="82"/>
      <c r="AF194" s="76"/>
      <c r="AG194" s="550" t="str">
        <f t="shared" ca="1" si="22"/>
        <v/>
      </c>
      <c r="AH194" s="80"/>
      <c r="AI194" s="82"/>
      <c r="AL194" s="478">
        <f t="shared" ca="1" si="23"/>
        <v>1</v>
      </c>
      <c r="AM194" s="478"/>
      <c r="AN194" s="478">
        <f t="shared" ca="1" si="24"/>
        <v>1</v>
      </c>
      <c r="AO194" s="478"/>
      <c r="AP194" s="478" t="e">
        <f t="shared" ca="1" si="15"/>
        <v>#VALUE!</v>
      </c>
    </row>
    <row r="195" spans="2:42" ht="19.5" thickBot="1">
      <c r="B195" s="554"/>
      <c r="C195" s="555" t="str" cm="1">
        <f t="array" aca="1" ref="C195" ca="1">IFERROR(INDIRECT("'S7-"&amp;$C$5&amp;"'!G"&amp;MATCH('S8-S00001'!B195,INDIRECT("'S7-"&amp;$C$5&amp;"'!F:F"),0)),"")</f>
        <v/>
      </c>
      <c r="D195" s="555" t="str" cm="1">
        <f t="array" aca="1" ref="D195" ca="1">IFERROR(INDIRECT("'S7-"&amp;$C$5&amp;"'!E"&amp;MATCH('S8-S00001'!B195,INDIRECT("'S7-"&amp;$C$5&amp;"'!F:F"),0)),"")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20"/>
        <v>0</v>
      </c>
      <c r="AB195" s="79"/>
      <c r="AC195" s="550" t="str">
        <f t="shared" ca="1" si="21"/>
        <v>-</v>
      </c>
      <c r="AD195" s="80"/>
      <c r="AE195" s="82"/>
      <c r="AF195" s="76"/>
      <c r="AG195" s="550" t="str">
        <f t="shared" ca="1" si="22"/>
        <v/>
      </c>
      <c r="AH195" s="80"/>
      <c r="AI195" s="82"/>
      <c r="AL195" s="478">
        <f t="shared" ca="1" si="23"/>
        <v>1</v>
      </c>
      <c r="AM195" s="478"/>
      <c r="AN195" s="478">
        <f t="shared" ca="1" si="24"/>
        <v>1</v>
      </c>
      <c r="AO195" s="478"/>
      <c r="AP195" s="478" t="e">
        <f t="shared" ca="1" si="15"/>
        <v>#VALUE!</v>
      </c>
    </row>
    <row r="196" spans="2:42" ht="19.5" thickBot="1">
      <c r="B196" s="554"/>
      <c r="C196" s="555" t="str" cm="1">
        <f t="array" aca="1" ref="C196" ca="1">IFERROR(INDIRECT("'S7-"&amp;$C$5&amp;"'!G"&amp;MATCH('S8-S00001'!B196,INDIRECT("'S7-"&amp;$C$5&amp;"'!F:F"),0)),"")</f>
        <v/>
      </c>
      <c r="D196" s="555" t="str" cm="1">
        <f t="array" aca="1" ref="D196" ca="1">IFERROR(INDIRECT("'S7-"&amp;$C$5&amp;"'!E"&amp;MATCH('S8-S00001'!B196,INDIRECT("'S7-"&amp;$C$5&amp;"'!F:F"),0)),"")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20"/>
        <v>0</v>
      </c>
      <c r="AB196" s="79"/>
      <c r="AC196" s="550" t="str">
        <f t="shared" ca="1" si="21"/>
        <v>-</v>
      </c>
      <c r="AD196" s="80"/>
      <c r="AE196" s="82"/>
      <c r="AF196" s="76"/>
      <c r="AG196" s="550" t="str">
        <f t="shared" ca="1" si="22"/>
        <v/>
      </c>
      <c r="AH196" s="80"/>
      <c r="AI196" s="82"/>
      <c r="AL196" s="478">
        <f t="shared" ca="1" si="23"/>
        <v>1</v>
      </c>
      <c r="AM196" s="478"/>
      <c r="AN196" s="478">
        <f t="shared" ca="1" si="24"/>
        <v>1</v>
      </c>
      <c r="AO196" s="478"/>
      <c r="AP196" s="478" t="e">
        <f t="shared" ca="1" si="15"/>
        <v>#VALUE!</v>
      </c>
    </row>
    <row r="197" spans="2:42" ht="19.5" thickBot="1">
      <c r="B197" s="554"/>
      <c r="C197" s="555" t="str" cm="1">
        <f t="array" aca="1" ref="C197" ca="1">IFERROR(INDIRECT("'S7-"&amp;$C$5&amp;"'!G"&amp;MATCH('S8-S00001'!B197,INDIRECT("'S7-"&amp;$C$5&amp;"'!F:F"),0)),"")</f>
        <v/>
      </c>
      <c r="D197" s="555" t="str" cm="1">
        <f t="array" aca="1" ref="D197" ca="1">IFERROR(INDIRECT("'S7-"&amp;$C$5&amp;"'!E"&amp;MATCH('S8-S00001'!B197,INDIRECT("'S7-"&amp;$C$5&amp;"'!F:F"),0)),"")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20"/>
        <v>0</v>
      </c>
      <c r="AB197" s="79"/>
      <c r="AC197" s="550" t="str">
        <f t="shared" ca="1" si="21"/>
        <v>-</v>
      </c>
      <c r="AD197" s="80"/>
      <c r="AE197" s="82"/>
      <c r="AF197" s="76"/>
      <c r="AG197" s="550" t="str">
        <f t="shared" ca="1" si="22"/>
        <v/>
      </c>
      <c r="AH197" s="80"/>
      <c r="AI197" s="82"/>
      <c r="AL197" s="478">
        <f t="shared" ca="1" si="23"/>
        <v>1</v>
      </c>
      <c r="AM197" s="478"/>
      <c r="AN197" s="478">
        <f t="shared" ca="1" si="24"/>
        <v>1</v>
      </c>
      <c r="AO197" s="478"/>
      <c r="AP197" s="478" t="e">
        <f t="shared" ca="1" si="15"/>
        <v>#VALUE!</v>
      </c>
    </row>
    <row r="198" spans="2:42" ht="19.5" thickBot="1">
      <c r="B198" s="554"/>
      <c r="C198" s="555" t="str" cm="1">
        <f t="array" aca="1" ref="C198" ca="1">IFERROR(INDIRECT("'S7-"&amp;$C$5&amp;"'!G"&amp;MATCH('S8-S00001'!B198,INDIRECT("'S7-"&amp;$C$5&amp;"'!F:F"),0)),"")</f>
        <v/>
      </c>
      <c r="D198" s="555" t="str" cm="1">
        <f t="array" aca="1" ref="D198" ca="1">IFERROR(INDIRECT("'S7-"&amp;$C$5&amp;"'!E"&amp;MATCH('S8-S00001'!B198,INDIRECT("'S7-"&amp;$C$5&amp;"'!F:F"),0)),"")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20"/>
        <v>0</v>
      </c>
      <c r="AB198" s="79"/>
      <c r="AC198" s="550" t="str">
        <f t="shared" ca="1" si="21"/>
        <v>-</v>
      </c>
      <c r="AD198" s="80"/>
      <c r="AE198" s="82"/>
      <c r="AF198" s="76"/>
      <c r="AG198" s="550" t="str">
        <f t="shared" ca="1" si="22"/>
        <v/>
      </c>
      <c r="AH198" s="80"/>
      <c r="AI198" s="82"/>
      <c r="AL198" s="478">
        <f t="shared" ca="1" si="23"/>
        <v>1</v>
      </c>
      <c r="AM198" s="478"/>
      <c r="AN198" s="478">
        <f t="shared" ca="1" si="24"/>
        <v>1</v>
      </c>
      <c r="AO198" s="478"/>
      <c r="AP198" s="478" t="e">
        <f t="shared" ca="1" si="15"/>
        <v>#VALUE!</v>
      </c>
    </row>
    <row r="199" spans="2:42" ht="19.5" thickBot="1">
      <c r="B199" s="554"/>
      <c r="C199" s="555" t="str" cm="1">
        <f t="array" aca="1" ref="C199" ca="1">IFERROR(INDIRECT("'S7-"&amp;$C$5&amp;"'!G"&amp;MATCH('S8-S00001'!B199,INDIRECT("'S7-"&amp;$C$5&amp;"'!F:F"),0)),"")</f>
        <v/>
      </c>
      <c r="D199" s="555" t="str" cm="1">
        <f t="array" aca="1" ref="D199" ca="1">IFERROR(INDIRECT("'S7-"&amp;$C$5&amp;"'!E"&amp;MATCH('S8-S00001'!B199,INDIRECT("'S7-"&amp;$C$5&amp;"'!F:F"),0)),"")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20"/>
        <v>0</v>
      </c>
      <c r="AB199" s="79"/>
      <c r="AC199" s="550" t="str">
        <f t="shared" ca="1" si="21"/>
        <v>-</v>
      </c>
      <c r="AD199" s="80"/>
      <c r="AE199" s="82"/>
      <c r="AF199" s="76"/>
      <c r="AG199" s="550" t="str">
        <f t="shared" ca="1" si="22"/>
        <v/>
      </c>
      <c r="AH199" s="80"/>
      <c r="AI199" s="82"/>
      <c r="AL199" s="478">
        <f t="shared" ca="1" si="23"/>
        <v>1</v>
      </c>
      <c r="AM199" s="478"/>
      <c r="AN199" s="478">
        <f t="shared" ca="1" si="24"/>
        <v>1</v>
      </c>
      <c r="AO199" s="478"/>
      <c r="AP199" s="478" t="e">
        <f t="shared" ca="1" si="15"/>
        <v>#VALUE!</v>
      </c>
    </row>
    <row r="200" spans="2:42" ht="19.5" thickBot="1">
      <c r="B200" s="554"/>
      <c r="C200" s="555" t="str" cm="1">
        <f t="array" aca="1" ref="C200" ca="1">IFERROR(INDIRECT("'S7-"&amp;$C$5&amp;"'!G"&amp;MATCH('S8-S00001'!B200,INDIRECT("'S7-"&amp;$C$5&amp;"'!F:F"),0)),"")</f>
        <v/>
      </c>
      <c r="D200" s="555" t="str" cm="1">
        <f t="array" aca="1" ref="D200" ca="1">IFERROR(INDIRECT("'S7-"&amp;$C$5&amp;"'!E"&amp;MATCH('S8-S00001'!B200,INDIRECT("'S7-"&amp;$C$5&amp;"'!F:F"),0)),"")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20"/>
        <v>0</v>
      </c>
      <c r="AB200" s="79"/>
      <c r="AC200" s="550" t="str">
        <f t="shared" ca="1" si="21"/>
        <v>-</v>
      </c>
      <c r="AD200" s="80"/>
      <c r="AE200" s="82"/>
      <c r="AF200" s="76"/>
      <c r="AG200" s="550" t="str">
        <f t="shared" ca="1" si="22"/>
        <v/>
      </c>
      <c r="AH200" s="80"/>
      <c r="AI200" s="82"/>
      <c r="AL200" s="478">
        <f t="shared" ca="1" si="23"/>
        <v>1</v>
      </c>
      <c r="AM200" s="478"/>
      <c r="AN200" s="478">
        <f t="shared" ca="1" si="24"/>
        <v>1</v>
      </c>
      <c r="AO200" s="478"/>
      <c r="AP200" s="478" t="e">
        <f t="shared" ca="1" si="15"/>
        <v>#VALUE!</v>
      </c>
    </row>
    <row r="201" spans="2:42" ht="19.5" thickBot="1">
      <c r="B201" s="554"/>
      <c r="C201" s="555" t="str" cm="1">
        <f t="array" aca="1" ref="C201" ca="1">IFERROR(INDIRECT("'S7-"&amp;$C$5&amp;"'!G"&amp;MATCH('S8-S00001'!B201,INDIRECT("'S7-"&amp;$C$5&amp;"'!F:F"),0)),"")</f>
        <v/>
      </c>
      <c r="D201" s="555" t="str" cm="1">
        <f t="array" aca="1" ref="D201" ca="1">IFERROR(INDIRECT("'S7-"&amp;$C$5&amp;"'!E"&amp;MATCH('S8-S00001'!B201,INDIRECT("'S7-"&amp;$C$5&amp;"'!F:F"),0)),"")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20"/>
        <v>0</v>
      </c>
      <c r="AB201" s="79"/>
      <c r="AC201" s="550" t="str">
        <f t="shared" ca="1" si="21"/>
        <v>-</v>
      </c>
      <c r="AD201" s="80"/>
      <c r="AE201" s="82"/>
      <c r="AF201" s="76"/>
      <c r="AG201" s="550" t="str">
        <f t="shared" ca="1" si="22"/>
        <v/>
      </c>
      <c r="AH201" s="80"/>
      <c r="AI201" s="82"/>
      <c r="AL201" s="478">
        <f t="shared" ca="1" si="23"/>
        <v>1</v>
      </c>
      <c r="AM201" s="478"/>
      <c r="AN201" s="478">
        <f t="shared" ca="1" si="24"/>
        <v>1</v>
      </c>
      <c r="AO201" s="478"/>
      <c r="AP201" s="478" t="e">
        <f t="shared" ca="1" si="15"/>
        <v>#VALUE!</v>
      </c>
    </row>
    <row r="202" spans="2:42" ht="19.5" thickBot="1">
      <c r="B202" s="554"/>
      <c r="C202" s="555" t="str" cm="1">
        <f t="array" aca="1" ref="C202" ca="1">IFERROR(INDIRECT("'S7-"&amp;$C$5&amp;"'!G"&amp;MATCH('S8-S00001'!B202,INDIRECT("'S7-"&amp;$C$5&amp;"'!F:F"),0)),"")</f>
        <v/>
      </c>
      <c r="D202" s="555" t="str" cm="1">
        <f t="array" aca="1" ref="D202" ca="1">IFERROR(INDIRECT("'S7-"&amp;$C$5&amp;"'!E"&amp;MATCH('S8-S00001'!B202,INDIRECT("'S7-"&amp;$C$5&amp;"'!F:F"),0)),"")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20"/>
        <v>0</v>
      </c>
      <c r="AB202" s="79"/>
      <c r="AC202" s="550" t="str">
        <f t="shared" ca="1" si="21"/>
        <v>-</v>
      </c>
      <c r="AD202" s="80"/>
      <c r="AE202" s="82"/>
      <c r="AF202" s="76"/>
      <c r="AG202" s="550" t="str">
        <f t="shared" ca="1" si="22"/>
        <v/>
      </c>
      <c r="AH202" s="80"/>
      <c r="AI202" s="82"/>
      <c r="AL202" s="478">
        <f t="shared" ca="1" si="23"/>
        <v>1</v>
      </c>
      <c r="AM202" s="478"/>
      <c r="AN202" s="478">
        <f t="shared" ca="1" si="24"/>
        <v>1</v>
      </c>
      <c r="AO202" s="478"/>
      <c r="AP202" s="478" t="e">
        <f t="shared" ca="1" si="15"/>
        <v>#VALUE!</v>
      </c>
    </row>
    <row r="203" spans="2:42" ht="19.5" thickBot="1">
      <c r="B203" s="554"/>
      <c r="C203" s="555" t="str" cm="1">
        <f t="array" aca="1" ref="C203" ca="1">IFERROR(INDIRECT("'S7-"&amp;$C$5&amp;"'!G"&amp;MATCH('S8-S00001'!B203,INDIRECT("'S7-"&amp;$C$5&amp;"'!F:F"),0)),"")</f>
        <v/>
      </c>
      <c r="D203" s="555" t="str" cm="1">
        <f t="array" aca="1" ref="D203" ca="1">IFERROR(INDIRECT("'S7-"&amp;$C$5&amp;"'!E"&amp;MATCH('S8-S00001'!B203,INDIRECT("'S7-"&amp;$C$5&amp;"'!F:F"),0)),"")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5">IFERROR(IF($Y203="tC/GJ",44/12*R203*AL203*AN203*Z203,R203*AL203*AN203*Z203),"")</f>
        <v>0</v>
      </c>
      <c r="AB203" s="79"/>
      <c r="AC203" s="550" t="str">
        <f t="shared" ca="1" si="21"/>
        <v>-</v>
      </c>
      <c r="AD203" s="80"/>
      <c r="AE203" s="82"/>
      <c r="AF203" s="76"/>
      <c r="AG203" s="550" t="str">
        <f t="shared" ca="1" si="22"/>
        <v/>
      </c>
      <c r="AH203" s="80"/>
      <c r="AI203" s="82"/>
      <c r="AL203" s="478">
        <f t="shared" ca="1" si="23"/>
        <v>1</v>
      </c>
      <c r="AM203" s="478"/>
      <c r="AN203" s="478">
        <f t="shared" ca="1" si="24"/>
        <v>1</v>
      </c>
      <c r="AO203" s="478"/>
      <c r="AP203" s="478" t="e">
        <f t="shared" ca="1" si="15"/>
        <v>#VALUE!</v>
      </c>
    </row>
    <row r="204" spans="2:42" ht="19.5" thickBot="1">
      <c r="B204" s="554"/>
      <c r="C204" s="555" t="str" cm="1">
        <f t="array" aca="1" ref="C204" ca="1">IFERROR(INDIRECT("'S7-"&amp;$C$5&amp;"'!G"&amp;MATCH('S8-S00001'!B204,INDIRECT("'S7-"&amp;$C$5&amp;"'!F:F"),0)),"")</f>
        <v/>
      </c>
      <c r="D204" s="555" t="str" cm="1">
        <f t="array" aca="1" ref="D204" ca="1">IFERROR(INDIRECT("'S7-"&amp;$C$5&amp;"'!E"&amp;MATCH('S8-S00001'!B204,INDIRECT("'S7-"&amp;$C$5&amp;"'!F:F"),0)),"")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5"/>
        <v>0</v>
      </c>
      <c r="AB204" s="79"/>
      <c r="AC204" s="550" t="str">
        <f t="shared" ca="1" si="21"/>
        <v>-</v>
      </c>
      <c r="AD204" s="80"/>
      <c r="AE204" s="82"/>
      <c r="AF204" s="76"/>
      <c r="AG204" s="550" t="str">
        <f t="shared" ca="1" si="22"/>
        <v/>
      </c>
      <c r="AH204" s="80"/>
      <c r="AI204" s="82"/>
      <c r="AL204" s="478">
        <f t="shared" ca="1" si="23"/>
        <v>1</v>
      </c>
      <c r="AM204" s="478"/>
      <c r="AN204" s="478">
        <f t="shared" ca="1" si="24"/>
        <v>1</v>
      </c>
      <c r="AO204" s="478"/>
      <c r="AP204" s="478" t="e">
        <f t="shared" ca="1" si="15"/>
        <v>#VALUE!</v>
      </c>
    </row>
    <row r="205" spans="2:42" ht="19.5" thickBot="1">
      <c r="B205" s="554"/>
      <c r="C205" s="555" t="str" cm="1">
        <f t="array" aca="1" ref="C205" ca="1">IFERROR(INDIRECT("'S7-"&amp;$C$5&amp;"'!G"&amp;MATCH('S8-S00001'!B205,INDIRECT("'S7-"&amp;$C$5&amp;"'!F:F"),0)),"")</f>
        <v/>
      </c>
      <c r="D205" s="555" t="str" cm="1">
        <f t="array" aca="1" ref="D205" ca="1">IFERROR(INDIRECT("'S7-"&amp;$C$5&amp;"'!E"&amp;MATCH('S8-S00001'!B205,INDIRECT("'S7-"&amp;$C$5&amp;"'!F:F"),0)),"")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5"/>
        <v>0</v>
      </c>
      <c r="AB205" s="79"/>
      <c r="AC205" s="550" t="str">
        <f t="shared" ca="1" si="21"/>
        <v>-</v>
      </c>
      <c r="AD205" s="80"/>
      <c r="AE205" s="82"/>
      <c r="AF205" s="76"/>
      <c r="AG205" s="550" t="str">
        <f t="shared" ca="1" si="22"/>
        <v/>
      </c>
      <c r="AH205" s="80"/>
      <c r="AI205" s="82"/>
      <c r="AL205" s="478">
        <f t="shared" ca="1" si="23"/>
        <v>1</v>
      </c>
      <c r="AM205" s="478"/>
      <c r="AN205" s="478">
        <f t="shared" ca="1" si="24"/>
        <v>1</v>
      </c>
      <c r="AO205" s="478"/>
      <c r="AP205" s="478" t="e">
        <f t="shared" ca="1" si="15"/>
        <v>#VALUE!</v>
      </c>
    </row>
    <row r="206" spans="2:42" ht="19.5" thickBot="1">
      <c r="B206" s="554"/>
      <c r="C206" s="555" t="str" cm="1">
        <f t="array" aca="1" ref="C206" ca="1">IFERROR(INDIRECT("'S7-"&amp;$C$5&amp;"'!G"&amp;MATCH('S8-S00001'!B206,INDIRECT("'S7-"&amp;$C$5&amp;"'!F:F"),0)),"")</f>
        <v/>
      </c>
      <c r="D206" s="555" t="str" cm="1">
        <f t="array" aca="1" ref="D206" ca="1">IFERROR(INDIRECT("'S7-"&amp;$C$5&amp;"'!E"&amp;MATCH('S8-S00001'!B206,INDIRECT("'S7-"&amp;$C$5&amp;"'!F:F"),0)),"")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5"/>
        <v>0</v>
      </c>
      <c r="AB206" s="79"/>
      <c r="AC206" s="550" t="str">
        <f t="shared" ca="1" si="21"/>
        <v>-</v>
      </c>
      <c r="AD206" s="80"/>
      <c r="AE206" s="82"/>
      <c r="AF206" s="76"/>
      <c r="AG206" s="550" t="str">
        <f t="shared" ca="1" si="22"/>
        <v/>
      </c>
      <c r="AH206" s="80"/>
      <c r="AI206" s="82"/>
      <c r="AL206" s="478">
        <f t="shared" ca="1" si="23"/>
        <v>1</v>
      </c>
      <c r="AM206" s="478"/>
      <c r="AN206" s="478">
        <f t="shared" ca="1" si="24"/>
        <v>1</v>
      </c>
      <c r="AO206" s="478"/>
      <c r="AP206" s="478" t="e">
        <f t="shared" ca="1" si="15"/>
        <v>#VALUE!</v>
      </c>
    </row>
    <row r="207" spans="2:42" ht="19.5" thickBot="1">
      <c r="B207" s="554"/>
      <c r="C207" s="555" t="str" cm="1">
        <f t="array" aca="1" ref="C207" ca="1">IFERROR(INDIRECT("'S7-"&amp;$C$5&amp;"'!G"&amp;MATCH('S8-S00001'!B207,INDIRECT("'S7-"&amp;$C$5&amp;"'!F:F"),0)),"")</f>
        <v/>
      </c>
      <c r="D207" s="555" t="str" cm="1">
        <f t="array" aca="1" ref="D207" ca="1">IFERROR(INDIRECT("'S7-"&amp;$C$5&amp;"'!E"&amp;MATCH('S8-S00001'!B207,INDIRECT("'S7-"&amp;$C$5&amp;"'!F:F"),0)),"")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5"/>
        <v>0</v>
      </c>
      <c r="AB207" s="79"/>
      <c r="AC207" s="550" t="str">
        <f t="shared" ca="1" si="21"/>
        <v>-</v>
      </c>
      <c r="AD207" s="80"/>
      <c r="AE207" s="82"/>
      <c r="AF207" s="76"/>
      <c r="AG207" s="550" t="str">
        <f t="shared" ca="1" si="22"/>
        <v/>
      </c>
      <c r="AH207" s="80"/>
      <c r="AI207" s="82"/>
      <c r="AL207" s="478">
        <f t="shared" ca="1" si="23"/>
        <v>1</v>
      </c>
      <c r="AM207" s="478"/>
      <c r="AN207" s="478">
        <f t="shared" ca="1" si="24"/>
        <v>1</v>
      </c>
      <c r="AO207" s="478"/>
      <c r="AP207" s="478" t="e">
        <f t="shared" ca="1" si="15"/>
        <v>#VALUE!</v>
      </c>
    </row>
    <row r="208" spans="2:42" ht="19.5" thickBot="1">
      <c r="B208" s="554"/>
      <c r="C208" s="555" t="str" cm="1">
        <f t="array" aca="1" ref="C208" ca="1">IFERROR(INDIRECT("'S7-"&amp;$C$5&amp;"'!G"&amp;MATCH('S8-S00001'!B208,INDIRECT("'S7-"&amp;$C$5&amp;"'!F:F"),0)),"")</f>
        <v/>
      </c>
      <c r="D208" s="555" t="str" cm="1">
        <f t="array" aca="1" ref="D208" ca="1">IFERROR(INDIRECT("'S7-"&amp;$C$5&amp;"'!E"&amp;MATCH('S8-S00001'!B208,INDIRECT("'S7-"&amp;$C$5&amp;"'!F:F"),0)),"")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5"/>
        <v>0</v>
      </c>
      <c r="AB208" s="79"/>
      <c r="AC208" s="550" t="str">
        <f t="shared" ca="1" si="21"/>
        <v>-</v>
      </c>
      <c r="AD208" s="80"/>
      <c r="AE208" s="82"/>
      <c r="AF208" s="76"/>
      <c r="AG208" s="550" t="str">
        <f t="shared" ca="1" si="22"/>
        <v/>
      </c>
      <c r="AH208" s="80"/>
      <c r="AI208" s="82"/>
      <c r="AL208" s="478">
        <f t="shared" ca="1" si="23"/>
        <v>1</v>
      </c>
      <c r="AM208" s="478"/>
      <c r="AN208" s="478">
        <f t="shared" ca="1" si="24"/>
        <v>1</v>
      </c>
      <c r="AO208" s="478"/>
      <c r="AP208" s="478" t="e">
        <f t="shared" ca="1" si="15"/>
        <v>#VALUE!</v>
      </c>
    </row>
    <row r="209" spans="2:42" ht="19.5" thickBot="1">
      <c r="B209" s="575"/>
      <c r="C209" s="576" t="str" cm="1">
        <f t="array" aca="1" ref="C209" ca="1">IFERROR(INDIRECT("'S7-"&amp;$C$5&amp;"'!G"&amp;MATCH('S8-S00001'!B209,INDIRECT("'S7-"&amp;$C$5&amp;"'!F:F"),0)),"")</f>
        <v/>
      </c>
      <c r="D209" s="576" t="str" cm="1">
        <f t="array" aca="1" ref="D209" ca="1">IFERROR(INDIRECT("'S7-"&amp;$C$5&amp;"'!E"&amp;MATCH('S8-S00001'!B209,INDIRECT("'S7-"&amp;$C$5&amp;"'!F:F"),0)),"")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5"/>
        <v>0</v>
      </c>
      <c r="AB209" s="87"/>
      <c r="AC209" s="579" t="str">
        <f t="shared" ca="1" si="21"/>
        <v>-</v>
      </c>
      <c r="AD209" s="88"/>
      <c r="AE209" s="90"/>
      <c r="AF209" s="83"/>
      <c r="AG209" s="579" t="str">
        <f t="shared" ca="1" si="22"/>
        <v/>
      </c>
      <c r="AH209" s="88"/>
      <c r="AI209" s="90"/>
      <c r="AL209" s="478">
        <f t="shared" ca="1" si="23"/>
        <v>1</v>
      </c>
      <c r="AM209" s="478"/>
      <c r="AN209" s="478">
        <f t="shared" ca="1" si="24"/>
        <v>1</v>
      </c>
      <c r="AO209" s="478"/>
      <c r="AP209" s="478" t="e">
        <f t="shared" ca="1" si="15"/>
        <v>#VALUE!</v>
      </c>
    </row>
  </sheetData>
  <sheetProtection algorithmName="SHA-512" hashValue="3/RuOQpRD4yDzu+Ge9GWRiDRlMwvPEnj4WWSERRk095GoEOC3+/uBHOWzjnNCQ7aPNyhFXCdG/cXhFJq+YjHsQ==" saltValue="JcigigJIrk9UVjURS+aTFQ==" spinCount="100000" sheet="1" scenarios="1" formatCells="0" formatColumns="0" formatRows="0" sort="0" autoFilter="0"/>
  <mergeCells count="70">
    <mergeCell ref="AZ51:BE51"/>
    <mergeCell ref="AZ52:BE52"/>
    <mergeCell ref="AZ53:BE53"/>
    <mergeCell ref="AZ66:BE66"/>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U32:BE32"/>
    <mergeCell ref="AU33:BE33"/>
    <mergeCell ref="AU35:AY36"/>
    <mergeCell ref="AZ35:BE35"/>
    <mergeCell ref="AZ36:BE3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s>
  <phoneticPr fontId="4"/>
  <conditionalFormatting sqref="G10:G209">
    <cfRule type="expression" dxfId="121" priority="13">
      <formula>$F10="その他"</formula>
    </cfRule>
  </conditionalFormatting>
  <conditionalFormatting sqref="J10:J209">
    <cfRule type="expression" dxfId="120" priority="12">
      <formula>$I10="その他"</formula>
    </cfRule>
  </conditionalFormatting>
  <conditionalFormatting sqref="T10:T209">
    <cfRule type="expression" dxfId="119" priority="7">
      <formula>$I10="その他"</formula>
    </cfRule>
  </conditionalFormatting>
  <conditionalFormatting sqref="S10:S209">
    <cfRule type="expression" dxfId="118" priority="6">
      <formula>$I10="その他"</formula>
    </cfRule>
  </conditionalFormatting>
  <conditionalFormatting sqref="AD10:AD209">
    <cfRule type="expression" dxfId="117" priority="5">
      <formula>$I10="その他"</formula>
    </cfRule>
  </conditionalFormatting>
  <conditionalFormatting sqref="AH10:AH209">
    <cfRule type="expression" dxfId="116" priority="4">
      <formula>$I10="その他"</formula>
    </cfRule>
  </conditionalFormatting>
  <conditionalFormatting sqref="V10:Y209">
    <cfRule type="expression" dxfId="115" priority="3">
      <formula>$I10="その他"</formula>
    </cfRule>
  </conditionalFormatting>
  <conditionalFormatting sqref="AG10:AG209 AC10:AC209">
    <cfRule type="expression" dxfId="114" priority="2">
      <formula>$I10="その他"</formula>
    </cfRule>
  </conditionalFormatting>
  <dataValidations count="2">
    <dataValidation type="list" allowBlank="1" showInputMessage="1" sqref="B10:B209" xr:uid="{422DAB41-E043-4166-AAF7-4BE67F6E6668}">
      <formula1>INDIRECT("'S7-"&amp;$C$5&amp;"'!$M$38#")</formula1>
    </dataValidation>
    <dataValidation type="custom" allowBlank="1" showInputMessage="1" showErrorMessage="1" sqref="J10:J209" xr:uid="{0F34CB92-FA27-45CA-BAB2-46A6E181E8E6}">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1" id="{18D3CB36-B42B-4D27-A57A-44DC32F69DE2}">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10" id="{8F5A67CC-C3A7-472B-B7C1-D92A1EC73480}">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27BACFE7-E7AD-4FF8-B013-52A0AA0532A6}">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D1CFBAF1-4415-4BF9-A0BC-5A9D67E40721}">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108B71D-25EA-4920-BD4D-B400829E0B55}">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9D2083A2-9F98-4972-B5B3-96670F4776F6}">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B99E52C0-BECB-441E-AB2B-D01F7C15A0BC}">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F9100ADF-12B8-4786-8469-413421BAA75D}">
          <x14:formula1>
            <xm:f>選択肢①!$N$32:$N$36</xm:f>
          </x14:formula1>
          <xm:sqref>E10:F209</xm:sqref>
        </x14:dataValidation>
        <x14:dataValidation type="list" allowBlank="1" showInputMessage="1" showErrorMessage="1" xr:uid="{5D9500EB-F2AE-427B-AE87-52F0A20BD776}">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9228-1C04-42E1-A662-8533DFB71AF6}">
  <sheetPr codeName="Sheet18">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1485</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Hq7PIZXUpxa1e524NkJs/wnP1R7AlMgXUYQhmaPh3/fF6sX5ppury2H7VvH+OUK7idMFQf5hemRe6DccKxZzAg==" saltValue="e9aML2FR/AqZRdFLV1nwKg=="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0D99594-D845-4E27-9DAA-2AAD0DF46B7A}">
          <x14:formula1>
            <xm:f>選択肢①!$F$26:$F$28</xm:f>
          </x14:formula1>
          <xm:sqref>E38:E237</xm:sqref>
        </x14:dataValidation>
        <x14:dataValidation type="list" allowBlank="1" showInputMessage="1" showErrorMessage="1" xr:uid="{90544C19-704E-4C90-A217-320FFEDE6A63}">
          <x14:formula1>
            <xm:f>選択肢①!$D$26:$D$27</xm:f>
          </x14:formula1>
          <xm:sqref>H38:H237</xm:sqref>
        </x14:dataValidation>
        <x14:dataValidation type="list" allowBlank="1" showInputMessage="1" showErrorMessage="1" xr:uid="{89FC9F1B-4C72-46E7-8BA0-128F627D3D0A}">
          <x14:formula1>
            <xm:f>排出活動_Master!$B$5:$B$39</xm:f>
          </x14:formula1>
          <xm:sqref>D38:D237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D42BF-600A-4885-A55D-B1966A7606A3}">
  <sheetPr codeName="Sheet9">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1485</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IFERROR(INDIRECT("'S7-"&amp;$C$5&amp;"'!G"&amp;MATCH('S8-S00002'!B10,INDIRECT("'S7-"&amp;$C$5&amp;"'!F:F"),0)),"")</f>
        <v/>
      </c>
      <c r="D10" s="546" t="str" cm="1">
        <f t="array" aca="1" ref="D10" ca="1">IFERROR(INDIRECT("'S7-"&amp;$C$5&amp;"'!E"&amp;MATCH('S8-S00002'!B10,INDIRECT("'S7-"&amp;$C$5&amp;"'!F:F"),0)),"")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IFERROR(INDIRECT("'S7-"&amp;$C$5&amp;"'!G"&amp;MATCH('S8-S00002'!B11,INDIRECT("'S7-"&amp;$C$5&amp;"'!F:F"),0)),"")</f>
        <v/>
      </c>
      <c r="D11" s="555" t="str" cm="1">
        <f t="array" aca="1" ref="D11" ca="1">IFERROR(INDIRECT("'S7-"&amp;$C$5&amp;"'!E"&amp;MATCH('S8-S00002'!B11,INDIRECT("'S7-"&amp;$C$5&amp;"'!F:F"),0)),"")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IFERROR(INDIRECT("'S7-"&amp;$C$5&amp;"'!G"&amp;MATCH('S8-S00002'!B12,INDIRECT("'S7-"&amp;$C$5&amp;"'!F:F"),0)),"")</f>
        <v/>
      </c>
      <c r="D12" s="555" t="str" cm="1">
        <f t="array" aca="1" ref="D12" ca="1">IFERROR(INDIRECT("'S7-"&amp;$C$5&amp;"'!E"&amp;MATCH('S8-S00002'!B12,INDIRECT("'S7-"&amp;$C$5&amp;"'!F:F"),0)),"")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IFERROR(INDIRECT("'S7-"&amp;$C$5&amp;"'!G"&amp;MATCH('S8-S00002'!B13,INDIRECT("'S7-"&amp;$C$5&amp;"'!F:F"),0)),"")</f>
        <v/>
      </c>
      <c r="D13" s="555" t="str" cm="1">
        <f t="array" aca="1" ref="D13" ca="1">IFERROR(INDIRECT("'S7-"&amp;$C$5&amp;"'!E"&amp;MATCH('S8-S00002'!B13,INDIRECT("'S7-"&amp;$C$5&amp;"'!F:F"),0)),"")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IFERROR(INDIRECT("'S7-"&amp;$C$5&amp;"'!G"&amp;MATCH('S8-S00002'!B14,INDIRECT("'S7-"&amp;$C$5&amp;"'!F:F"),0)),"")</f>
        <v/>
      </c>
      <c r="D14" s="555" t="str" cm="1">
        <f t="array" aca="1" ref="D14" ca="1">IFERROR(INDIRECT("'S7-"&amp;$C$5&amp;"'!E"&amp;MATCH('S8-S00002'!B14,INDIRECT("'S7-"&amp;$C$5&amp;"'!F:F"),0)),"")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IFERROR(INDIRECT("'S7-"&amp;$C$5&amp;"'!G"&amp;MATCH('S8-S00002'!B15,INDIRECT("'S7-"&amp;$C$5&amp;"'!F:F"),0)),"")</f>
        <v/>
      </c>
      <c r="D15" s="555" t="str" cm="1">
        <f t="array" aca="1" ref="D15" ca="1">IFERROR(INDIRECT("'S7-"&amp;$C$5&amp;"'!E"&amp;MATCH('S8-S00002'!B15,INDIRECT("'S7-"&amp;$C$5&amp;"'!F:F"),0)),"")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IFERROR(INDIRECT("'S7-"&amp;$C$5&amp;"'!G"&amp;MATCH('S8-S00002'!B16,INDIRECT("'S7-"&amp;$C$5&amp;"'!F:F"),0)),"")</f>
        <v/>
      </c>
      <c r="D16" s="555" t="str" cm="1">
        <f t="array" aca="1" ref="D16" ca="1">IFERROR(INDIRECT("'S7-"&amp;$C$5&amp;"'!E"&amp;MATCH('S8-S00002'!B16,INDIRECT("'S7-"&amp;$C$5&amp;"'!F:F"),0)),"")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IFERROR(INDIRECT("'S7-"&amp;$C$5&amp;"'!G"&amp;MATCH('S8-S00002'!B17,INDIRECT("'S7-"&amp;$C$5&amp;"'!F:F"),0)),"")</f>
        <v/>
      </c>
      <c r="D17" s="555" t="str" cm="1">
        <f t="array" aca="1" ref="D17" ca="1">IFERROR(INDIRECT("'S7-"&amp;$C$5&amp;"'!E"&amp;MATCH('S8-S00002'!B17,INDIRECT("'S7-"&amp;$C$5&amp;"'!F:F"),0)),"")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IFERROR(INDIRECT("'S7-"&amp;$C$5&amp;"'!G"&amp;MATCH('S8-S00002'!B18,INDIRECT("'S7-"&amp;$C$5&amp;"'!F:F"),0)),"")</f>
        <v/>
      </c>
      <c r="D18" s="555" t="str" cm="1">
        <f t="array" aca="1" ref="D18" ca="1">IFERROR(INDIRECT("'S7-"&amp;$C$5&amp;"'!E"&amp;MATCH('S8-S00002'!B18,INDIRECT("'S7-"&amp;$C$5&amp;"'!F:F"),0)),"")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IFERROR(INDIRECT("'S7-"&amp;$C$5&amp;"'!G"&amp;MATCH('S8-S00002'!B19,INDIRECT("'S7-"&amp;$C$5&amp;"'!F:F"),0)),"")</f>
        <v/>
      </c>
      <c r="D19" s="555" t="str" cm="1">
        <f t="array" aca="1" ref="D19" ca="1">IFERROR(INDIRECT("'S7-"&amp;$C$5&amp;"'!E"&amp;MATCH('S8-S00002'!B19,INDIRECT("'S7-"&amp;$C$5&amp;"'!F:F"),0)),"")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IFERROR(INDIRECT("'S7-"&amp;$C$5&amp;"'!G"&amp;MATCH('S8-S00002'!B20,INDIRECT("'S7-"&amp;$C$5&amp;"'!F:F"),0)),"")</f>
        <v/>
      </c>
      <c r="D20" s="555" t="str" cm="1">
        <f t="array" aca="1" ref="D20" ca="1">IFERROR(INDIRECT("'S7-"&amp;$C$5&amp;"'!E"&amp;MATCH('S8-S00002'!B20,INDIRECT("'S7-"&amp;$C$5&amp;"'!F:F"),0)),"")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IFERROR(INDIRECT("'S7-"&amp;$C$5&amp;"'!G"&amp;MATCH('S8-S00002'!B21,INDIRECT("'S7-"&amp;$C$5&amp;"'!F:F"),0)),"")</f>
        <v/>
      </c>
      <c r="D21" s="555" t="str" cm="1">
        <f t="array" aca="1" ref="D21" ca="1">IFERROR(INDIRECT("'S7-"&amp;$C$5&amp;"'!E"&amp;MATCH('S8-S00002'!B21,INDIRECT("'S7-"&amp;$C$5&amp;"'!F:F"),0)),"")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IFERROR(INDIRECT("'S7-"&amp;$C$5&amp;"'!G"&amp;MATCH('S8-S00002'!B22,INDIRECT("'S7-"&amp;$C$5&amp;"'!F:F"),0)),"")</f>
        <v/>
      </c>
      <c r="D22" s="555" t="str" cm="1">
        <f t="array" aca="1" ref="D22" ca="1">IFERROR(INDIRECT("'S7-"&amp;$C$5&amp;"'!E"&amp;MATCH('S8-S00002'!B22,INDIRECT("'S7-"&amp;$C$5&amp;"'!F:F"),0)),"")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IFERROR(INDIRECT("'S7-"&amp;$C$5&amp;"'!G"&amp;MATCH('S8-S00002'!B23,INDIRECT("'S7-"&amp;$C$5&amp;"'!F:F"),0)),"")</f>
        <v/>
      </c>
      <c r="D23" s="555" t="str" cm="1">
        <f t="array" aca="1" ref="D23" ca="1">IFERROR(INDIRECT("'S7-"&amp;$C$5&amp;"'!E"&amp;MATCH('S8-S00002'!B23,INDIRECT("'S7-"&amp;$C$5&amp;"'!F:F"),0)),"")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IFERROR(INDIRECT("'S7-"&amp;$C$5&amp;"'!G"&amp;MATCH('S8-S00002'!B24,INDIRECT("'S7-"&amp;$C$5&amp;"'!F:F"),0)),"")</f>
        <v/>
      </c>
      <c r="D24" s="555" t="str" cm="1">
        <f t="array" aca="1" ref="D24" ca="1">IFERROR(INDIRECT("'S7-"&amp;$C$5&amp;"'!E"&amp;MATCH('S8-S00002'!B24,INDIRECT("'S7-"&amp;$C$5&amp;"'!F:F"),0)),"")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IFERROR(INDIRECT("'S7-"&amp;$C$5&amp;"'!G"&amp;MATCH('S8-S00002'!B25,INDIRECT("'S7-"&amp;$C$5&amp;"'!F:F"),0)),"")</f>
        <v/>
      </c>
      <c r="D25" s="555" t="str" cm="1">
        <f t="array" aca="1" ref="D25" ca="1">IFERROR(INDIRECT("'S7-"&amp;$C$5&amp;"'!E"&amp;MATCH('S8-S00002'!B25,INDIRECT("'S7-"&amp;$C$5&amp;"'!F:F"),0)),"")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IFERROR(INDIRECT("'S7-"&amp;$C$5&amp;"'!G"&amp;MATCH('S8-S00002'!B26,INDIRECT("'S7-"&amp;$C$5&amp;"'!F:F"),0)),"")</f>
        <v/>
      </c>
      <c r="D26" s="555" t="str" cm="1">
        <f t="array" aca="1" ref="D26" ca="1">IFERROR(INDIRECT("'S7-"&amp;$C$5&amp;"'!E"&amp;MATCH('S8-S00002'!B26,INDIRECT("'S7-"&amp;$C$5&amp;"'!F:F"),0)),"")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IFERROR(INDIRECT("'S7-"&amp;$C$5&amp;"'!G"&amp;MATCH('S8-S00002'!B27,INDIRECT("'S7-"&amp;$C$5&amp;"'!F:F"),0)),"")</f>
        <v/>
      </c>
      <c r="D27" s="555" t="str" cm="1">
        <f t="array" aca="1" ref="D27" ca="1">IFERROR(INDIRECT("'S7-"&amp;$C$5&amp;"'!E"&amp;MATCH('S8-S00002'!B27,INDIRECT("'S7-"&amp;$C$5&amp;"'!F:F"),0)),"")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IFERROR(INDIRECT("'S7-"&amp;$C$5&amp;"'!G"&amp;MATCH('S8-S00002'!B28,INDIRECT("'S7-"&amp;$C$5&amp;"'!F:F"),0)),"")</f>
        <v/>
      </c>
      <c r="D28" s="555" t="str" cm="1">
        <f t="array" aca="1" ref="D28" ca="1">IFERROR(INDIRECT("'S7-"&amp;$C$5&amp;"'!E"&amp;MATCH('S8-S00002'!B28,INDIRECT("'S7-"&amp;$C$5&amp;"'!F:F"),0)),"")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IFERROR(INDIRECT("'S7-"&amp;$C$5&amp;"'!G"&amp;MATCH('S8-S00002'!B29,INDIRECT("'S7-"&amp;$C$5&amp;"'!F:F"),0)),"")</f>
        <v/>
      </c>
      <c r="D29" s="555" t="str" cm="1">
        <f t="array" aca="1" ref="D29" ca="1">IFERROR(INDIRECT("'S7-"&amp;$C$5&amp;"'!E"&amp;MATCH('S8-S00002'!B29,INDIRECT("'S7-"&amp;$C$5&amp;"'!F:F"),0)),"")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IFERROR(INDIRECT("'S7-"&amp;$C$5&amp;"'!G"&amp;MATCH('S8-S00002'!B30,INDIRECT("'S7-"&amp;$C$5&amp;"'!F:F"),0)),"")</f>
        <v/>
      </c>
      <c r="D30" s="555" t="str" cm="1">
        <f t="array" aca="1" ref="D30" ca="1">IFERROR(INDIRECT("'S7-"&amp;$C$5&amp;"'!E"&amp;MATCH('S8-S00002'!B30,INDIRECT("'S7-"&amp;$C$5&amp;"'!F:F"),0)),"")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IFERROR(INDIRECT("'S7-"&amp;$C$5&amp;"'!G"&amp;MATCH('S8-S00002'!B31,INDIRECT("'S7-"&amp;$C$5&amp;"'!F:F"),0)),"")</f>
        <v/>
      </c>
      <c r="D31" s="555" t="str" cm="1">
        <f t="array" aca="1" ref="D31" ca="1">IFERROR(INDIRECT("'S7-"&amp;$C$5&amp;"'!E"&amp;MATCH('S8-S00002'!B31,INDIRECT("'S7-"&amp;$C$5&amp;"'!F:F"),0)),"")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IFERROR(INDIRECT("'S7-"&amp;$C$5&amp;"'!G"&amp;MATCH('S8-S00002'!B32,INDIRECT("'S7-"&amp;$C$5&amp;"'!F:F"),0)),"")</f>
        <v/>
      </c>
      <c r="D32" s="555" t="str" cm="1">
        <f t="array" aca="1" ref="D32" ca="1">IFERROR(INDIRECT("'S7-"&amp;$C$5&amp;"'!E"&amp;MATCH('S8-S00002'!B32,INDIRECT("'S7-"&amp;$C$5&amp;"'!F:F"),0)),"")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IFERROR(INDIRECT("'S7-"&amp;$C$5&amp;"'!G"&amp;MATCH('S8-S00002'!B33,INDIRECT("'S7-"&amp;$C$5&amp;"'!F:F"),0)),"")</f>
        <v/>
      </c>
      <c r="D33" s="555" t="str" cm="1">
        <f t="array" aca="1" ref="D33" ca="1">IFERROR(INDIRECT("'S7-"&amp;$C$5&amp;"'!E"&amp;MATCH('S8-S00002'!B33,INDIRECT("'S7-"&amp;$C$5&amp;"'!F:F"),0)),"")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IFERROR(INDIRECT("'S7-"&amp;$C$5&amp;"'!G"&amp;MATCH('S8-S00002'!B34,INDIRECT("'S7-"&amp;$C$5&amp;"'!F:F"),0)),"")</f>
        <v/>
      </c>
      <c r="D34" s="555" t="str" cm="1">
        <f t="array" aca="1" ref="D34" ca="1">IFERROR(INDIRECT("'S7-"&amp;$C$5&amp;"'!E"&amp;MATCH('S8-S00002'!B34,INDIRECT("'S7-"&amp;$C$5&amp;"'!F:F"),0)),"")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IFERROR(INDIRECT("'S7-"&amp;$C$5&amp;"'!G"&amp;MATCH('S8-S00002'!B35,INDIRECT("'S7-"&amp;$C$5&amp;"'!F:F"),0)),"")</f>
        <v/>
      </c>
      <c r="D35" s="555" t="str" cm="1">
        <f t="array" aca="1" ref="D35" ca="1">IFERROR(INDIRECT("'S7-"&amp;$C$5&amp;"'!E"&amp;MATCH('S8-S00002'!B35,INDIRECT("'S7-"&amp;$C$5&amp;"'!F:F"),0)),"")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IFERROR(INDIRECT("'S7-"&amp;$C$5&amp;"'!G"&amp;MATCH('S8-S00002'!B36,INDIRECT("'S7-"&amp;$C$5&amp;"'!F:F"),0)),"")</f>
        <v/>
      </c>
      <c r="D36" s="555" t="str" cm="1">
        <f t="array" aca="1" ref="D36" ca="1">IFERROR(INDIRECT("'S7-"&amp;$C$5&amp;"'!E"&amp;MATCH('S8-S00002'!B36,INDIRECT("'S7-"&amp;$C$5&amp;"'!F:F"),0)),"")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IFERROR(INDIRECT("'S7-"&amp;$C$5&amp;"'!G"&amp;MATCH('S8-S00002'!B37,INDIRECT("'S7-"&amp;$C$5&amp;"'!F:F"),0)),"")</f>
        <v/>
      </c>
      <c r="D37" s="555" t="str" cm="1">
        <f t="array" aca="1" ref="D37" ca="1">IFERROR(INDIRECT("'S7-"&amp;$C$5&amp;"'!E"&amp;MATCH('S8-S00002'!B37,INDIRECT("'S7-"&amp;$C$5&amp;"'!F:F"),0)),"")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IFERROR(INDIRECT("'S7-"&amp;$C$5&amp;"'!G"&amp;MATCH('S8-S00002'!B38,INDIRECT("'S7-"&amp;$C$5&amp;"'!F:F"),0)),"")</f>
        <v/>
      </c>
      <c r="D38" s="555" t="str" cm="1">
        <f t="array" aca="1" ref="D38" ca="1">IFERROR(INDIRECT("'S7-"&amp;$C$5&amp;"'!E"&amp;MATCH('S8-S00002'!B38,INDIRECT("'S7-"&amp;$C$5&amp;"'!F:F"),0)),"")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IFERROR(INDIRECT("'S7-"&amp;$C$5&amp;"'!G"&amp;MATCH('S8-S00002'!B39,INDIRECT("'S7-"&amp;$C$5&amp;"'!F:F"),0)),"")</f>
        <v/>
      </c>
      <c r="D39" s="555" t="str" cm="1">
        <f t="array" aca="1" ref="D39" ca="1">IFERROR(INDIRECT("'S7-"&amp;$C$5&amp;"'!E"&amp;MATCH('S8-S00002'!B39,INDIRECT("'S7-"&amp;$C$5&amp;"'!F:F"),0)),"")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IFERROR(INDIRECT("'S7-"&amp;$C$5&amp;"'!G"&amp;MATCH('S8-S00002'!B40,INDIRECT("'S7-"&amp;$C$5&amp;"'!F:F"),0)),"")</f>
        <v/>
      </c>
      <c r="D40" s="555" t="str" cm="1">
        <f t="array" aca="1" ref="D40" ca="1">IFERROR(INDIRECT("'S7-"&amp;$C$5&amp;"'!E"&amp;MATCH('S8-S00002'!B40,INDIRECT("'S7-"&amp;$C$5&amp;"'!F:F"),0)),"")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IFERROR(INDIRECT("'S7-"&amp;$C$5&amp;"'!G"&amp;MATCH('S8-S00002'!B41,INDIRECT("'S7-"&amp;$C$5&amp;"'!F:F"),0)),"")</f>
        <v/>
      </c>
      <c r="D41" s="555" t="str" cm="1">
        <f t="array" aca="1" ref="D41" ca="1">IFERROR(INDIRECT("'S7-"&amp;$C$5&amp;"'!E"&amp;MATCH('S8-S00002'!B41,INDIRECT("'S7-"&amp;$C$5&amp;"'!F:F"),0)),"")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IFERROR(INDIRECT("'S7-"&amp;$C$5&amp;"'!G"&amp;MATCH('S8-S00002'!B42,INDIRECT("'S7-"&amp;$C$5&amp;"'!F:F"),0)),"")</f>
        <v/>
      </c>
      <c r="D42" s="555" t="str" cm="1">
        <f t="array" aca="1" ref="D42" ca="1">IFERROR(INDIRECT("'S7-"&amp;$C$5&amp;"'!E"&amp;MATCH('S8-S00002'!B42,INDIRECT("'S7-"&amp;$C$5&amp;"'!F:F"),0)),"")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IFERROR(INDIRECT("'S7-"&amp;$C$5&amp;"'!G"&amp;MATCH('S8-S00002'!B43,INDIRECT("'S7-"&amp;$C$5&amp;"'!F:F"),0)),"")</f>
        <v/>
      </c>
      <c r="D43" s="555" t="str" cm="1">
        <f t="array" aca="1" ref="D43" ca="1">IFERROR(INDIRECT("'S7-"&amp;$C$5&amp;"'!E"&amp;MATCH('S8-S00002'!B43,INDIRECT("'S7-"&amp;$C$5&amp;"'!F:F"),0)),"")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IFERROR(INDIRECT("'S7-"&amp;$C$5&amp;"'!G"&amp;MATCH('S8-S00002'!B44,INDIRECT("'S7-"&amp;$C$5&amp;"'!F:F"),0)),"")</f>
        <v/>
      </c>
      <c r="D44" s="555" t="str" cm="1">
        <f t="array" aca="1" ref="D44" ca="1">IFERROR(INDIRECT("'S7-"&amp;$C$5&amp;"'!E"&amp;MATCH('S8-S00002'!B44,INDIRECT("'S7-"&amp;$C$5&amp;"'!F:F"),0)),"")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IFERROR(INDIRECT("'S7-"&amp;$C$5&amp;"'!G"&amp;MATCH('S8-S00002'!B45,INDIRECT("'S7-"&amp;$C$5&amp;"'!F:F"),0)),"")</f>
        <v/>
      </c>
      <c r="D45" s="555" t="str" cm="1">
        <f t="array" aca="1" ref="D45" ca="1">IFERROR(INDIRECT("'S7-"&amp;$C$5&amp;"'!E"&amp;MATCH('S8-S00002'!B45,INDIRECT("'S7-"&amp;$C$5&amp;"'!F:F"),0)),"")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IFERROR(INDIRECT("'S7-"&amp;$C$5&amp;"'!G"&amp;MATCH('S8-S00002'!B46,INDIRECT("'S7-"&amp;$C$5&amp;"'!F:F"),0)),"")</f>
        <v/>
      </c>
      <c r="D46" s="555" t="str" cm="1">
        <f t="array" aca="1" ref="D46" ca="1">IFERROR(INDIRECT("'S7-"&amp;$C$5&amp;"'!E"&amp;MATCH('S8-S00002'!B46,INDIRECT("'S7-"&amp;$C$5&amp;"'!F:F"),0)),"")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IFERROR(INDIRECT("'S7-"&amp;$C$5&amp;"'!G"&amp;MATCH('S8-S00002'!B47,INDIRECT("'S7-"&amp;$C$5&amp;"'!F:F"),0)),"")</f>
        <v/>
      </c>
      <c r="D47" s="555" t="str" cm="1">
        <f t="array" aca="1" ref="D47" ca="1">IFERROR(INDIRECT("'S7-"&amp;$C$5&amp;"'!E"&amp;MATCH('S8-S00002'!B47,INDIRECT("'S7-"&amp;$C$5&amp;"'!F:F"),0)),"")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IFERROR(INDIRECT("'S7-"&amp;$C$5&amp;"'!G"&amp;MATCH('S8-S00002'!B48,INDIRECT("'S7-"&amp;$C$5&amp;"'!F:F"),0)),"")</f>
        <v/>
      </c>
      <c r="D48" s="555" t="str" cm="1">
        <f t="array" aca="1" ref="D48" ca="1">IFERROR(INDIRECT("'S7-"&amp;$C$5&amp;"'!E"&amp;MATCH('S8-S00002'!B48,INDIRECT("'S7-"&amp;$C$5&amp;"'!F:F"),0)),"")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IFERROR(INDIRECT("'S7-"&amp;$C$5&amp;"'!G"&amp;MATCH('S8-S00002'!B49,INDIRECT("'S7-"&amp;$C$5&amp;"'!F:F"),0)),"")</f>
        <v/>
      </c>
      <c r="D49" s="555" t="str" cm="1">
        <f t="array" aca="1" ref="D49" ca="1">IFERROR(INDIRECT("'S7-"&amp;$C$5&amp;"'!E"&amp;MATCH('S8-S00002'!B49,INDIRECT("'S7-"&amp;$C$5&amp;"'!F:F"),0)),"")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IFERROR(INDIRECT("'S7-"&amp;$C$5&amp;"'!G"&amp;MATCH('S8-S00002'!B50,INDIRECT("'S7-"&amp;$C$5&amp;"'!F:F"),0)),"")</f>
        <v/>
      </c>
      <c r="D50" s="555" t="str" cm="1">
        <f t="array" aca="1" ref="D50" ca="1">IFERROR(INDIRECT("'S7-"&amp;$C$5&amp;"'!E"&amp;MATCH('S8-S00002'!B50,INDIRECT("'S7-"&amp;$C$5&amp;"'!F:F"),0)),"")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IFERROR(INDIRECT("'S7-"&amp;$C$5&amp;"'!G"&amp;MATCH('S8-S00002'!B51,INDIRECT("'S7-"&amp;$C$5&amp;"'!F:F"),0)),"")</f>
        <v/>
      </c>
      <c r="D51" s="555" t="str" cm="1">
        <f t="array" aca="1" ref="D51" ca="1">IFERROR(INDIRECT("'S7-"&amp;$C$5&amp;"'!E"&amp;MATCH('S8-S00002'!B51,INDIRECT("'S7-"&amp;$C$5&amp;"'!F:F"),0)),"")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IFERROR(INDIRECT("'S7-"&amp;$C$5&amp;"'!G"&amp;MATCH('S8-S00002'!B52,INDIRECT("'S7-"&amp;$C$5&amp;"'!F:F"),0)),"")</f>
        <v/>
      </c>
      <c r="D52" s="555" t="str" cm="1">
        <f t="array" aca="1" ref="D52" ca="1">IFERROR(INDIRECT("'S7-"&amp;$C$5&amp;"'!E"&amp;MATCH('S8-S00002'!B52,INDIRECT("'S7-"&amp;$C$5&amp;"'!F:F"),0)),"")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IFERROR(INDIRECT("'S7-"&amp;$C$5&amp;"'!G"&amp;MATCH('S8-S00002'!B53,INDIRECT("'S7-"&amp;$C$5&amp;"'!F:F"),0)),"")</f>
        <v/>
      </c>
      <c r="D53" s="555" t="str" cm="1">
        <f t="array" aca="1" ref="D53" ca="1">IFERROR(INDIRECT("'S7-"&amp;$C$5&amp;"'!E"&amp;MATCH('S8-S00002'!B53,INDIRECT("'S7-"&amp;$C$5&amp;"'!F:F"),0)),"")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IFERROR(INDIRECT("'S7-"&amp;$C$5&amp;"'!G"&amp;MATCH('S8-S00002'!B54,INDIRECT("'S7-"&amp;$C$5&amp;"'!F:F"),0)),"")</f>
        <v/>
      </c>
      <c r="D54" s="555" t="str" cm="1">
        <f t="array" aca="1" ref="D54" ca="1">IFERROR(INDIRECT("'S7-"&amp;$C$5&amp;"'!E"&amp;MATCH('S8-S00002'!B54,INDIRECT("'S7-"&amp;$C$5&amp;"'!F:F"),0)),"")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IFERROR(INDIRECT("'S7-"&amp;$C$5&amp;"'!G"&amp;MATCH('S8-S00002'!B55,INDIRECT("'S7-"&amp;$C$5&amp;"'!F:F"),0)),"")</f>
        <v/>
      </c>
      <c r="D55" s="555" t="str" cm="1">
        <f t="array" aca="1" ref="D55" ca="1">IFERROR(INDIRECT("'S7-"&amp;$C$5&amp;"'!E"&amp;MATCH('S8-S00002'!B55,INDIRECT("'S7-"&amp;$C$5&amp;"'!F:F"),0)),"")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IFERROR(INDIRECT("'S7-"&amp;$C$5&amp;"'!G"&amp;MATCH('S8-S00002'!B56,INDIRECT("'S7-"&amp;$C$5&amp;"'!F:F"),0)),"")</f>
        <v/>
      </c>
      <c r="D56" s="555" t="str" cm="1">
        <f t="array" aca="1" ref="D56" ca="1">IFERROR(INDIRECT("'S7-"&amp;$C$5&amp;"'!E"&amp;MATCH('S8-S00002'!B56,INDIRECT("'S7-"&amp;$C$5&amp;"'!F:F"),0)),"")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IFERROR(INDIRECT("'S7-"&amp;$C$5&amp;"'!G"&amp;MATCH('S8-S00002'!B57,INDIRECT("'S7-"&amp;$C$5&amp;"'!F:F"),0)),"")</f>
        <v/>
      </c>
      <c r="D57" s="555" t="str" cm="1">
        <f t="array" aca="1" ref="D57" ca="1">IFERROR(INDIRECT("'S7-"&amp;$C$5&amp;"'!E"&amp;MATCH('S8-S00002'!B57,INDIRECT("'S7-"&amp;$C$5&amp;"'!F:F"),0)),"")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IFERROR(INDIRECT("'S7-"&amp;$C$5&amp;"'!G"&amp;MATCH('S8-S00002'!B58,INDIRECT("'S7-"&amp;$C$5&amp;"'!F:F"),0)),"")</f>
        <v/>
      </c>
      <c r="D58" s="555" t="str" cm="1">
        <f t="array" aca="1" ref="D58" ca="1">IFERROR(INDIRECT("'S7-"&amp;$C$5&amp;"'!E"&amp;MATCH('S8-S00002'!B58,INDIRECT("'S7-"&amp;$C$5&amp;"'!F:F"),0)),"")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IFERROR(INDIRECT("'S7-"&amp;$C$5&amp;"'!G"&amp;MATCH('S8-S00002'!B59,INDIRECT("'S7-"&amp;$C$5&amp;"'!F:F"),0)),"")</f>
        <v/>
      </c>
      <c r="D59" s="555" t="str" cm="1">
        <f t="array" aca="1" ref="D59" ca="1">IFERROR(INDIRECT("'S7-"&amp;$C$5&amp;"'!E"&amp;MATCH('S8-S00002'!B59,INDIRECT("'S7-"&amp;$C$5&amp;"'!F:F"),0)),"")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IFERROR(INDIRECT("'S7-"&amp;$C$5&amp;"'!G"&amp;MATCH('S8-S00002'!B60,INDIRECT("'S7-"&amp;$C$5&amp;"'!F:F"),0)),"")</f>
        <v/>
      </c>
      <c r="D60" s="555" t="str" cm="1">
        <f t="array" aca="1" ref="D60" ca="1">IFERROR(INDIRECT("'S7-"&amp;$C$5&amp;"'!E"&amp;MATCH('S8-S00002'!B60,INDIRECT("'S7-"&amp;$C$5&amp;"'!F:F"),0)),"")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IFERROR(INDIRECT("'S7-"&amp;$C$5&amp;"'!G"&amp;MATCH('S8-S00002'!B61,INDIRECT("'S7-"&amp;$C$5&amp;"'!F:F"),0)),"")</f>
        <v/>
      </c>
      <c r="D61" s="555" t="str" cm="1">
        <f t="array" aca="1" ref="D61" ca="1">IFERROR(INDIRECT("'S7-"&amp;$C$5&amp;"'!E"&amp;MATCH('S8-S00002'!B61,INDIRECT("'S7-"&amp;$C$5&amp;"'!F:F"),0)),"")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IFERROR(INDIRECT("'S7-"&amp;$C$5&amp;"'!G"&amp;MATCH('S8-S00002'!B62,INDIRECT("'S7-"&amp;$C$5&amp;"'!F:F"),0)),"")</f>
        <v/>
      </c>
      <c r="D62" s="555" t="str" cm="1">
        <f t="array" aca="1" ref="D62" ca="1">IFERROR(INDIRECT("'S7-"&amp;$C$5&amp;"'!E"&amp;MATCH('S8-S00002'!B62,INDIRECT("'S7-"&amp;$C$5&amp;"'!F:F"),0)),"")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IFERROR(INDIRECT("'S7-"&amp;$C$5&amp;"'!G"&amp;MATCH('S8-S00002'!B63,INDIRECT("'S7-"&amp;$C$5&amp;"'!F:F"),0)),"")</f>
        <v/>
      </c>
      <c r="D63" s="555" t="str" cm="1">
        <f t="array" aca="1" ref="D63" ca="1">IFERROR(INDIRECT("'S7-"&amp;$C$5&amp;"'!E"&amp;MATCH('S8-S00002'!B63,INDIRECT("'S7-"&amp;$C$5&amp;"'!F:F"),0)),"")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IFERROR(INDIRECT("'S7-"&amp;$C$5&amp;"'!G"&amp;MATCH('S8-S00002'!B64,INDIRECT("'S7-"&amp;$C$5&amp;"'!F:F"),0)),"")</f>
        <v/>
      </c>
      <c r="D64" s="555" t="str" cm="1">
        <f t="array" aca="1" ref="D64" ca="1">IFERROR(INDIRECT("'S7-"&amp;$C$5&amp;"'!E"&amp;MATCH('S8-S00002'!B64,INDIRECT("'S7-"&amp;$C$5&amp;"'!F:F"),0)),"")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IFERROR(INDIRECT("'S7-"&amp;$C$5&amp;"'!G"&amp;MATCH('S8-S00002'!B65,INDIRECT("'S7-"&amp;$C$5&amp;"'!F:F"),0)),"")</f>
        <v/>
      </c>
      <c r="D65" s="555" t="str" cm="1">
        <f t="array" aca="1" ref="D65" ca="1">IFERROR(INDIRECT("'S7-"&amp;$C$5&amp;"'!E"&amp;MATCH('S8-S00002'!B65,INDIRECT("'S7-"&amp;$C$5&amp;"'!F:F"),0)),"")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IFERROR(INDIRECT("'S7-"&amp;$C$5&amp;"'!G"&amp;MATCH('S8-S00002'!B66,INDIRECT("'S7-"&amp;$C$5&amp;"'!F:F"),0)),"")</f>
        <v/>
      </c>
      <c r="D66" s="555" t="str" cm="1">
        <f t="array" aca="1" ref="D66" ca="1">IFERROR(INDIRECT("'S7-"&amp;$C$5&amp;"'!E"&amp;MATCH('S8-S00002'!B66,INDIRECT("'S7-"&amp;$C$5&amp;"'!F:F"),0)),"")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IFERROR(INDIRECT("'S7-"&amp;$C$5&amp;"'!G"&amp;MATCH('S8-S00002'!B67,INDIRECT("'S7-"&amp;$C$5&amp;"'!F:F"),0)),"")</f>
        <v/>
      </c>
      <c r="D67" s="555" t="str" cm="1">
        <f t="array" aca="1" ref="D67" ca="1">IFERROR(INDIRECT("'S7-"&amp;$C$5&amp;"'!E"&amp;MATCH('S8-S00002'!B67,INDIRECT("'S7-"&amp;$C$5&amp;"'!F:F"),0)),"")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IFERROR(INDIRECT("'S7-"&amp;$C$5&amp;"'!G"&amp;MATCH('S8-S00002'!B68,INDIRECT("'S7-"&amp;$C$5&amp;"'!F:F"),0)),"")</f>
        <v/>
      </c>
      <c r="D68" s="555" t="str" cm="1">
        <f t="array" aca="1" ref="D68" ca="1">IFERROR(INDIRECT("'S7-"&amp;$C$5&amp;"'!E"&amp;MATCH('S8-S00002'!B68,INDIRECT("'S7-"&amp;$C$5&amp;"'!F:F"),0)),"")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IFERROR(INDIRECT("'S7-"&amp;$C$5&amp;"'!G"&amp;MATCH('S8-S00002'!B69,INDIRECT("'S7-"&amp;$C$5&amp;"'!F:F"),0)),"")</f>
        <v/>
      </c>
      <c r="D69" s="555" t="str" cm="1">
        <f t="array" aca="1" ref="D69" ca="1">IFERROR(INDIRECT("'S7-"&amp;$C$5&amp;"'!E"&amp;MATCH('S8-S00002'!B69,INDIRECT("'S7-"&amp;$C$5&amp;"'!F:F"),0)),"")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IFERROR(INDIRECT("'S7-"&amp;$C$5&amp;"'!G"&amp;MATCH('S8-S00002'!B70,INDIRECT("'S7-"&amp;$C$5&amp;"'!F:F"),0)),"")</f>
        <v/>
      </c>
      <c r="D70" s="555" t="str" cm="1">
        <f t="array" aca="1" ref="D70" ca="1">IFERROR(INDIRECT("'S7-"&amp;$C$5&amp;"'!E"&amp;MATCH('S8-S00002'!B70,INDIRECT("'S7-"&amp;$C$5&amp;"'!F:F"),0)),"")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IFERROR(INDIRECT("'S7-"&amp;$C$5&amp;"'!G"&amp;MATCH('S8-S00002'!B71,INDIRECT("'S7-"&amp;$C$5&amp;"'!F:F"),0)),"")</f>
        <v/>
      </c>
      <c r="D71" s="555" t="str" cm="1">
        <f t="array" aca="1" ref="D71" ca="1">IFERROR(INDIRECT("'S7-"&amp;$C$5&amp;"'!E"&amp;MATCH('S8-S00002'!B71,INDIRECT("'S7-"&amp;$C$5&amp;"'!F:F"),0)),"")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IFERROR(INDIRECT("'S7-"&amp;$C$5&amp;"'!G"&amp;MATCH('S8-S00002'!B72,INDIRECT("'S7-"&amp;$C$5&amp;"'!F:F"),0)),"")</f>
        <v/>
      </c>
      <c r="D72" s="555" t="str" cm="1">
        <f t="array" aca="1" ref="D72" ca="1">IFERROR(INDIRECT("'S7-"&amp;$C$5&amp;"'!E"&amp;MATCH('S8-S00002'!B72,INDIRECT("'S7-"&amp;$C$5&amp;"'!F:F"),0)),"")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IFERROR(INDIRECT("'S7-"&amp;$C$5&amp;"'!G"&amp;MATCH('S8-S00002'!B73,INDIRECT("'S7-"&amp;$C$5&amp;"'!F:F"),0)),"")</f>
        <v/>
      </c>
      <c r="D73" s="555" t="str" cm="1">
        <f t="array" aca="1" ref="D73" ca="1">IFERROR(INDIRECT("'S7-"&amp;$C$5&amp;"'!E"&amp;MATCH('S8-S00002'!B73,INDIRECT("'S7-"&amp;$C$5&amp;"'!F:F"),0)),"")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IFERROR(INDIRECT("'S7-"&amp;$C$5&amp;"'!G"&amp;MATCH('S8-S00002'!B74,INDIRECT("'S7-"&amp;$C$5&amp;"'!F:F"),0)),"")</f>
        <v/>
      </c>
      <c r="D74" s="555" t="str" cm="1">
        <f t="array" aca="1" ref="D74" ca="1">IFERROR(INDIRECT("'S7-"&amp;$C$5&amp;"'!E"&amp;MATCH('S8-S00002'!B74,INDIRECT("'S7-"&amp;$C$5&amp;"'!F:F"),0)),"")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IFERROR(INDIRECT("'S7-"&amp;$C$5&amp;"'!G"&amp;MATCH('S8-S00002'!B75,INDIRECT("'S7-"&amp;$C$5&amp;"'!F:F"),0)),"")</f>
        <v/>
      </c>
      <c r="D75" s="555" t="str" cm="1">
        <f t="array" aca="1" ref="D75" ca="1">IFERROR(INDIRECT("'S7-"&amp;$C$5&amp;"'!E"&amp;MATCH('S8-S00002'!B75,INDIRECT("'S7-"&amp;$C$5&amp;"'!F:F"),0)),"")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IFERROR(INDIRECT("'S7-"&amp;$C$5&amp;"'!G"&amp;MATCH('S8-S00002'!B76,INDIRECT("'S7-"&amp;$C$5&amp;"'!F:F"),0)),"")</f>
        <v/>
      </c>
      <c r="D76" s="555" t="str" cm="1">
        <f t="array" aca="1" ref="D76" ca="1">IFERROR(INDIRECT("'S7-"&amp;$C$5&amp;"'!E"&amp;MATCH('S8-S00002'!B76,INDIRECT("'S7-"&amp;$C$5&amp;"'!F:F"),0)),"")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IFERROR(INDIRECT("'S7-"&amp;$C$5&amp;"'!G"&amp;MATCH('S8-S00002'!B77,INDIRECT("'S7-"&amp;$C$5&amp;"'!F:F"),0)),"")</f>
        <v/>
      </c>
      <c r="D77" s="555" t="str" cm="1">
        <f t="array" aca="1" ref="D77" ca="1">IFERROR(INDIRECT("'S7-"&amp;$C$5&amp;"'!E"&amp;MATCH('S8-S00002'!B77,INDIRECT("'S7-"&amp;$C$5&amp;"'!F:F"),0)),"")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IFERROR(INDIRECT("'S7-"&amp;$C$5&amp;"'!G"&amp;MATCH('S8-S00002'!B78,INDIRECT("'S7-"&amp;$C$5&amp;"'!F:F"),0)),"")</f>
        <v/>
      </c>
      <c r="D78" s="555" t="str" cm="1">
        <f t="array" aca="1" ref="D78" ca="1">IFERROR(INDIRECT("'S7-"&amp;$C$5&amp;"'!E"&amp;MATCH('S8-S00002'!B78,INDIRECT("'S7-"&amp;$C$5&amp;"'!F:F"),0)),"")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IFERROR(INDIRECT("'S7-"&amp;$C$5&amp;"'!G"&amp;MATCH('S8-S00002'!B79,INDIRECT("'S7-"&amp;$C$5&amp;"'!F:F"),0)),"")</f>
        <v/>
      </c>
      <c r="D79" s="555" t="str" cm="1">
        <f t="array" aca="1" ref="D79" ca="1">IFERROR(INDIRECT("'S7-"&amp;$C$5&amp;"'!E"&amp;MATCH('S8-S00002'!B79,INDIRECT("'S7-"&amp;$C$5&amp;"'!F:F"),0)),"")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IFERROR(INDIRECT("'S7-"&amp;$C$5&amp;"'!G"&amp;MATCH('S8-S00002'!B80,INDIRECT("'S7-"&amp;$C$5&amp;"'!F:F"),0)),"")</f>
        <v/>
      </c>
      <c r="D80" s="555" t="str" cm="1">
        <f t="array" aca="1" ref="D80" ca="1">IFERROR(INDIRECT("'S7-"&amp;$C$5&amp;"'!E"&amp;MATCH('S8-S00002'!B80,INDIRECT("'S7-"&amp;$C$5&amp;"'!F:F"),0)),"")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IFERROR(INDIRECT("'S7-"&amp;$C$5&amp;"'!G"&amp;MATCH('S8-S00002'!B81,INDIRECT("'S7-"&amp;$C$5&amp;"'!F:F"),0)),"")</f>
        <v/>
      </c>
      <c r="D81" s="555" t="str" cm="1">
        <f t="array" aca="1" ref="D81" ca="1">IFERROR(INDIRECT("'S7-"&amp;$C$5&amp;"'!E"&amp;MATCH('S8-S00002'!B81,INDIRECT("'S7-"&amp;$C$5&amp;"'!F:F"),0)),"")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IFERROR(INDIRECT("'S7-"&amp;$C$5&amp;"'!G"&amp;MATCH('S8-S00002'!B82,INDIRECT("'S7-"&amp;$C$5&amp;"'!F:F"),0)),"")</f>
        <v/>
      </c>
      <c r="D82" s="555" t="str" cm="1">
        <f t="array" aca="1" ref="D82" ca="1">IFERROR(INDIRECT("'S7-"&amp;$C$5&amp;"'!E"&amp;MATCH('S8-S00002'!B82,INDIRECT("'S7-"&amp;$C$5&amp;"'!F:F"),0)),"")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IFERROR(INDIRECT("'S7-"&amp;$C$5&amp;"'!G"&amp;MATCH('S8-S00002'!B83,INDIRECT("'S7-"&amp;$C$5&amp;"'!F:F"),0)),"")</f>
        <v/>
      </c>
      <c r="D83" s="555" t="str" cm="1">
        <f t="array" aca="1" ref="D83" ca="1">IFERROR(INDIRECT("'S7-"&amp;$C$5&amp;"'!E"&amp;MATCH('S8-S00002'!B83,INDIRECT("'S7-"&amp;$C$5&amp;"'!F:F"),0)),"")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IFERROR(INDIRECT("'S7-"&amp;$C$5&amp;"'!G"&amp;MATCH('S8-S00002'!B84,INDIRECT("'S7-"&amp;$C$5&amp;"'!F:F"),0)),"")</f>
        <v/>
      </c>
      <c r="D84" s="555" t="str" cm="1">
        <f t="array" aca="1" ref="D84" ca="1">IFERROR(INDIRECT("'S7-"&amp;$C$5&amp;"'!E"&amp;MATCH('S8-S00002'!B84,INDIRECT("'S7-"&amp;$C$5&amp;"'!F:F"),0)),"")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IFERROR(INDIRECT("'S7-"&amp;$C$5&amp;"'!G"&amp;MATCH('S8-S00002'!B85,INDIRECT("'S7-"&amp;$C$5&amp;"'!F:F"),0)),"")</f>
        <v/>
      </c>
      <c r="D85" s="555" t="str" cm="1">
        <f t="array" aca="1" ref="D85" ca="1">IFERROR(INDIRECT("'S7-"&amp;$C$5&amp;"'!E"&amp;MATCH('S8-S00002'!B85,INDIRECT("'S7-"&amp;$C$5&amp;"'!F:F"),0)),"")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IFERROR(INDIRECT("'S7-"&amp;$C$5&amp;"'!G"&amp;MATCH('S8-S00002'!B86,INDIRECT("'S7-"&amp;$C$5&amp;"'!F:F"),0)),"")</f>
        <v/>
      </c>
      <c r="D86" s="555" t="str" cm="1">
        <f t="array" aca="1" ref="D86" ca="1">IFERROR(INDIRECT("'S7-"&amp;$C$5&amp;"'!E"&amp;MATCH('S8-S00002'!B86,INDIRECT("'S7-"&amp;$C$5&amp;"'!F:F"),0)),"")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IFERROR(INDIRECT("'S7-"&amp;$C$5&amp;"'!G"&amp;MATCH('S8-S00002'!B87,INDIRECT("'S7-"&amp;$C$5&amp;"'!F:F"),0)),"")</f>
        <v/>
      </c>
      <c r="D87" s="555" t="str" cm="1">
        <f t="array" aca="1" ref="D87" ca="1">IFERROR(INDIRECT("'S7-"&amp;$C$5&amp;"'!E"&amp;MATCH('S8-S00002'!B87,INDIRECT("'S7-"&amp;$C$5&amp;"'!F:F"),0)),"")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IFERROR(INDIRECT("'S7-"&amp;$C$5&amp;"'!G"&amp;MATCH('S8-S00002'!B88,INDIRECT("'S7-"&amp;$C$5&amp;"'!F:F"),0)),"")</f>
        <v/>
      </c>
      <c r="D88" s="555" t="str" cm="1">
        <f t="array" aca="1" ref="D88" ca="1">IFERROR(INDIRECT("'S7-"&amp;$C$5&amp;"'!E"&amp;MATCH('S8-S00002'!B88,INDIRECT("'S7-"&amp;$C$5&amp;"'!F:F"),0)),"")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IFERROR(INDIRECT("'S7-"&amp;$C$5&amp;"'!G"&amp;MATCH('S8-S00002'!B89,INDIRECT("'S7-"&amp;$C$5&amp;"'!F:F"),0)),"")</f>
        <v/>
      </c>
      <c r="D89" s="555" t="str" cm="1">
        <f t="array" aca="1" ref="D89" ca="1">IFERROR(INDIRECT("'S7-"&amp;$C$5&amp;"'!E"&amp;MATCH('S8-S00002'!B89,INDIRECT("'S7-"&amp;$C$5&amp;"'!F:F"),0)),"")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IFERROR(INDIRECT("'S7-"&amp;$C$5&amp;"'!G"&amp;MATCH('S8-S00002'!B90,INDIRECT("'S7-"&amp;$C$5&amp;"'!F:F"),0)),"")</f>
        <v/>
      </c>
      <c r="D90" s="555" t="str" cm="1">
        <f t="array" aca="1" ref="D90" ca="1">IFERROR(INDIRECT("'S7-"&amp;$C$5&amp;"'!E"&amp;MATCH('S8-S00002'!B90,INDIRECT("'S7-"&amp;$C$5&amp;"'!F:F"),0)),"")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IFERROR(INDIRECT("'S7-"&amp;$C$5&amp;"'!G"&amp;MATCH('S8-S00002'!B91,INDIRECT("'S7-"&amp;$C$5&amp;"'!F:F"),0)),"")</f>
        <v/>
      </c>
      <c r="D91" s="555" t="str" cm="1">
        <f t="array" aca="1" ref="D91" ca="1">IFERROR(INDIRECT("'S7-"&amp;$C$5&amp;"'!E"&amp;MATCH('S8-S00002'!B91,INDIRECT("'S7-"&amp;$C$5&amp;"'!F:F"),0)),"")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IFERROR(INDIRECT("'S7-"&amp;$C$5&amp;"'!G"&amp;MATCH('S8-S00002'!B92,INDIRECT("'S7-"&amp;$C$5&amp;"'!F:F"),0)),"")</f>
        <v/>
      </c>
      <c r="D92" s="555" t="str" cm="1">
        <f t="array" aca="1" ref="D92" ca="1">IFERROR(INDIRECT("'S7-"&amp;$C$5&amp;"'!E"&amp;MATCH('S8-S00002'!B92,INDIRECT("'S7-"&amp;$C$5&amp;"'!F:F"),0)),"")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IFERROR(INDIRECT("'S7-"&amp;$C$5&amp;"'!G"&amp;MATCH('S8-S00002'!B93,INDIRECT("'S7-"&amp;$C$5&amp;"'!F:F"),0)),"")</f>
        <v/>
      </c>
      <c r="D93" s="555" t="str" cm="1">
        <f t="array" aca="1" ref="D93" ca="1">IFERROR(INDIRECT("'S7-"&amp;$C$5&amp;"'!E"&amp;MATCH('S8-S00002'!B93,INDIRECT("'S7-"&amp;$C$5&amp;"'!F:F"),0)),"")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IFERROR(INDIRECT("'S7-"&amp;$C$5&amp;"'!G"&amp;MATCH('S8-S00002'!B94,INDIRECT("'S7-"&amp;$C$5&amp;"'!F:F"),0)),"")</f>
        <v/>
      </c>
      <c r="D94" s="555" t="str" cm="1">
        <f t="array" aca="1" ref="D94" ca="1">IFERROR(INDIRECT("'S7-"&amp;$C$5&amp;"'!E"&amp;MATCH('S8-S00002'!B94,INDIRECT("'S7-"&amp;$C$5&amp;"'!F:F"),0)),"")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IFERROR(INDIRECT("'S7-"&amp;$C$5&amp;"'!G"&amp;MATCH('S8-S00002'!B95,INDIRECT("'S7-"&amp;$C$5&amp;"'!F:F"),0)),"")</f>
        <v/>
      </c>
      <c r="D95" s="555" t="str" cm="1">
        <f t="array" aca="1" ref="D95" ca="1">IFERROR(INDIRECT("'S7-"&amp;$C$5&amp;"'!E"&amp;MATCH('S8-S00002'!B95,INDIRECT("'S7-"&amp;$C$5&amp;"'!F:F"),0)),"")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IFERROR(INDIRECT("'S7-"&amp;$C$5&amp;"'!G"&amp;MATCH('S8-S00002'!B96,INDIRECT("'S7-"&amp;$C$5&amp;"'!F:F"),0)),"")</f>
        <v/>
      </c>
      <c r="D96" s="555" t="str" cm="1">
        <f t="array" aca="1" ref="D96" ca="1">IFERROR(INDIRECT("'S7-"&amp;$C$5&amp;"'!E"&amp;MATCH('S8-S00002'!B96,INDIRECT("'S7-"&amp;$C$5&amp;"'!F:F"),0)),"")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IFERROR(INDIRECT("'S7-"&amp;$C$5&amp;"'!G"&amp;MATCH('S8-S00002'!B97,INDIRECT("'S7-"&amp;$C$5&amp;"'!F:F"),0)),"")</f>
        <v/>
      </c>
      <c r="D97" s="555" t="str" cm="1">
        <f t="array" aca="1" ref="D97" ca="1">IFERROR(INDIRECT("'S7-"&amp;$C$5&amp;"'!E"&amp;MATCH('S8-S00002'!B97,INDIRECT("'S7-"&amp;$C$5&amp;"'!F:F"),0)),"")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IFERROR(INDIRECT("'S7-"&amp;$C$5&amp;"'!G"&amp;MATCH('S8-S00002'!B98,INDIRECT("'S7-"&amp;$C$5&amp;"'!F:F"),0)),"")</f>
        <v/>
      </c>
      <c r="D98" s="555" t="str" cm="1">
        <f t="array" aca="1" ref="D98" ca="1">IFERROR(INDIRECT("'S7-"&amp;$C$5&amp;"'!E"&amp;MATCH('S8-S00002'!B98,INDIRECT("'S7-"&amp;$C$5&amp;"'!F:F"),0)),"")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IFERROR(INDIRECT("'S7-"&amp;$C$5&amp;"'!G"&amp;MATCH('S8-S00002'!B99,INDIRECT("'S7-"&amp;$C$5&amp;"'!F:F"),0)),"")</f>
        <v/>
      </c>
      <c r="D99" s="555" t="str" cm="1">
        <f t="array" aca="1" ref="D99" ca="1">IFERROR(INDIRECT("'S7-"&amp;$C$5&amp;"'!E"&amp;MATCH('S8-S00002'!B99,INDIRECT("'S7-"&amp;$C$5&amp;"'!F:F"),0)),"")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IFERROR(INDIRECT("'S7-"&amp;$C$5&amp;"'!G"&amp;MATCH('S8-S00002'!B100,INDIRECT("'S7-"&amp;$C$5&amp;"'!F:F"),0)),"")</f>
        <v/>
      </c>
      <c r="D100" s="555" t="str" cm="1">
        <f t="array" aca="1" ref="D100" ca="1">IFERROR(INDIRECT("'S7-"&amp;$C$5&amp;"'!E"&amp;MATCH('S8-S00002'!B100,INDIRECT("'S7-"&amp;$C$5&amp;"'!F:F"),0)),"")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IFERROR(INDIRECT("'S7-"&amp;$C$5&amp;"'!G"&amp;MATCH('S8-S00002'!B101,INDIRECT("'S7-"&amp;$C$5&amp;"'!F:F"),0)),"")</f>
        <v/>
      </c>
      <c r="D101" s="555" t="str" cm="1">
        <f t="array" aca="1" ref="D101" ca="1">IFERROR(INDIRECT("'S7-"&amp;$C$5&amp;"'!E"&amp;MATCH('S8-S00002'!B101,INDIRECT("'S7-"&amp;$C$5&amp;"'!F:F"),0)),"")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IFERROR(INDIRECT("'S7-"&amp;$C$5&amp;"'!G"&amp;MATCH('S8-S00002'!B102,INDIRECT("'S7-"&amp;$C$5&amp;"'!F:F"),0)),"")</f>
        <v/>
      </c>
      <c r="D102" s="555" t="str" cm="1">
        <f t="array" aca="1" ref="D102" ca="1">IFERROR(INDIRECT("'S7-"&amp;$C$5&amp;"'!E"&amp;MATCH('S8-S00002'!B102,INDIRECT("'S7-"&amp;$C$5&amp;"'!F:F"),0)),"")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IFERROR(INDIRECT("'S7-"&amp;$C$5&amp;"'!G"&amp;MATCH('S8-S00002'!B103,INDIRECT("'S7-"&amp;$C$5&amp;"'!F:F"),0)),"")</f>
        <v/>
      </c>
      <c r="D103" s="555" t="str" cm="1">
        <f t="array" aca="1" ref="D103" ca="1">IFERROR(INDIRECT("'S7-"&amp;$C$5&amp;"'!E"&amp;MATCH('S8-S00002'!B103,INDIRECT("'S7-"&amp;$C$5&amp;"'!F:F"),0)),"")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IFERROR(INDIRECT("'S7-"&amp;$C$5&amp;"'!G"&amp;MATCH('S8-S00002'!B104,INDIRECT("'S7-"&amp;$C$5&amp;"'!F:F"),0)),"")</f>
        <v/>
      </c>
      <c r="D104" s="555" t="str" cm="1">
        <f t="array" aca="1" ref="D104" ca="1">IFERROR(INDIRECT("'S7-"&amp;$C$5&amp;"'!E"&amp;MATCH('S8-S00002'!B104,INDIRECT("'S7-"&amp;$C$5&amp;"'!F:F"),0)),"")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IFERROR(INDIRECT("'S7-"&amp;$C$5&amp;"'!G"&amp;MATCH('S8-S00002'!B105,INDIRECT("'S7-"&amp;$C$5&amp;"'!F:F"),0)),"")</f>
        <v/>
      </c>
      <c r="D105" s="555" t="str" cm="1">
        <f t="array" aca="1" ref="D105" ca="1">IFERROR(INDIRECT("'S7-"&amp;$C$5&amp;"'!E"&amp;MATCH('S8-S00002'!B105,INDIRECT("'S7-"&amp;$C$5&amp;"'!F:F"),0)),"")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IFERROR(INDIRECT("'S7-"&amp;$C$5&amp;"'!G"&amp;MATCH('S8-S00002'!B106,INDIRECT("'S7-"&amp;$C$5&amp;"'!F:F"),0)),"")</f>
        <v/>
      </c>
      <c r="D106" s="555" t="str" cm="1">
        <f t="array" aca="1" ref="D106" ca="1">IFERROR(INDIRECT("'S7-"&amp;$C$5&amp;"'!E"&amp;MATCH('S8-S00002'!B106,INDIRECT("'S7-"&amp;$C$5&amp;"'!F:F"),0)),"")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IFERROR(INDIRECT("'S7-"&amp;$C$5&amp;"'!G"&amp;MATCH('S8-S00002'!B107,INDIRECT("'S7-"&amp;$C$5&amp;"'!F:F"),0)),"")</f>
        <v/>
      </c>
      <c r="D107" s="555" t="str" cm="1">
        <f t="array" aca="1" ref="D107" ca="1">IFERROR(INDIRECT("'S7-"&amp;$C$5&amp;"'!E"&amp;MATCH('S8-S00002'!B107,INDIRECT("'S7-"&amp;$C$5&amp;"'!F:F"),0)),"")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IFERROR(INDIRECT("'S7-"&amp;$C$5&amp;"'!G"&amp;MATCH('S8-S00002'!B108,INDIRECT("'S7-"&amp;$C$5&amp;"'!F:F"),0)),"")</f>
        <v/>
      </c>
      <c r="D108" s="555" t="str" cm="1">
        <f t="array" aca="1" ref="D108" ca="1">IFERROR(INDIRECT("'S7-"&amp;$C$5&amp;"'!E"&amp;MATCH('S8-S00002'!B108,INDIRECT("'S7-"&amp;$C$5&amp;"'!F:F"),0)),"")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IFERROR(INDIRECT("'S7-"&amp;$C$5&amp;"'!G"&amp;MATCH('S8-S00002'!B109,INDIRECT("'S7-"&amp;$C$5&amp;"'!F:F"),0)),"")</f>
        <v/>
      </c>
      <c r="D109" s="555" t="str" cm="1">
        <f t="array" aca="1" ref="D109" ca="1">IFERROR(INDIRECT("'S7-"&amp;$C$5&amp;"'!E"&amp;MATCH('S8-S00002'!B109,INDIRECT("'S7-"&amp;$C$5&amp;"'!F:F"),0)),"")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IFERROR(INDIRECT("'S7-"&amp;$C$5&amp;"'!G"&amp;MATCH('S8-S00002'!B110,INDIRECT("'S7-"&amp;$C$5&amp;"'!F:F"),0)),"")</f>
        <v/>
      </c>
      <c r="D110" s="555" t="str" cm="1">
        <f t="array" aca="1" ref="D110" ca="1">IFERROR(INDIRECT("'S7-"&amp;$C$5&amp;"'!E"&amp;MATCH('S8-S00002'!B110,INDIRECT("'S7-"&amp;$C$5&amp;"'!F:F"),0)),"")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IFERROR(INDIRECT("'S7-"&amp;$C$5&amp;"'!G"&amp;MATCH('S8-S00002'!B111,INDIRECT("'S7-"&amp;$C$5&amp;"'!F:F"),0)),"")</f>
        <v/>
      </c>
      <c r="D111" s="555" t="str" cm="1">
        <f t="array" aca="1" ref="D111" ca="1">IFERROR(INDIRECT("'S7-"&amp;$C$5&amp;"'!E"&amp;MATCH('S8-S00002'!B111,INDIRECT("'S7-"&amp;$C$5&amp;"'!F:F"),0)),"")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IFERROR(INDIRECT("'S7-"&amp;$C$5&amp;"'!G"&amp;MATCH('S8-S00002'!B112,INDIRECT("'S7-"&amp;$C$5&amp;"'!F:F"),0)),"")</f>
        <v/>
      </c>
      <c r="D112" s="555" t="str" cm="1">
        <f t="array" aca="1" ref="D112" ca="1">IFERROR(INDIRECT("'S7-"&amp;$C$5&amp;"'!E"&amp;MATCH('S8-S00002'!B112,INDIRECT("'S7-"&amp;$C$5&amp;"'!F:F"),0)),"")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IFERROR(INDIRECT("'S7-"&amp;$C$5&amp;"'!G"&amp;MATCH('S8-S00002'!B113,INDIRECT("'S7-"&amp;$C$5&amp;"'!F:F"),0)),"")</f>
        <v/>
      </c>
      <c r="D113" s="555" t="str" cm="1">
        <f t="array" aca="1" ref="D113" ca="1">IFERROR(INDIRECT("'S7-"&amp;$C$5&amp;"'!E"&amp;MATCH('S8-S00002'!B113,INDIRECT("'S7-"&amp;$C$5&amp;"'!F:F"),0)),"")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IFERROR(INDIRECT("'S7-"&amp;$C$5&amp;"'!G"&amp;MATCH('S8-S00002'!B114,INDIRECT("'S7-"&amp;$C$5&amp;"'!F:F"),0)),"")</f>
        <v/>
      </c>
      <c r="D114" s="555" t="str" cm="1">
        <f t="array" aca="1" ref="D114" ca="1">IFERROR(INDIRECT("'S7-"&amp;$C$5&amp;"'!E"&amp;MATCH('S8-S00002'!B114,INDIRECT("'S7-"&amp;$C$5&amp;"'!F:F"),0)),"")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IFERROR(INDIRECT("'S7-"&amp;$C$5&amp;"'!G"&amp;MATCH('S8-S00002'!B115,INDIRECT("'S7-"&amp;$C$5&amp;"'!F:F"),0)),"")</f>
        <v/>
      </c>
      <c r="D115" s="555" t="str" cm="1">
        <f t="array" aca="1" ref="D115" ca="1">IFERROR(INDIRECT("'S7-"&amp;$C$5&amp;"'!E"&amp;MATCH('S8-S00002'!B115,INDIRECT("'S7-"&amp;$C$5&amp;"'!F:F"),0)),"")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IFERROR(INDIRECT("'S7-"&amp;$C$5&amp;"'!G"&amp;MATCH('S8-S00002'!B116,INDIRECT("'S7-"&amp;$C$5&amp;"'!F:F"),0)),"")</f>
        <v/>
      </c>
      <c r="D116" s="555" t="str" cm="1">
        <f t="array" aca="1" ref="D116" ca="1">IFERROR(INDIRECT("'S7-"&amp;$C$5&amp;"'!E"&amp;MATCH('S8-S00002'!B116,INDIRECT("'S7-"&amp;$C$5&amp;"'!F:F"),0)),"")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IFERROR(INDIRECT("'S7-"&amp;$C$5&amp;"'!G"&amp;MATCH('S8-S00002'!B117,INDIRECT("'S7-"&amp;$C$5&amp;"'!F:F"),0)),"")</f>
        <v/>
      </c>
      <c r="D117" s="555" t="str" cm="1">
        <f t="array" aca="1" ref="D117" ca="1">IFERROR(INDIRECT("'S7-"&amp;$C$5&amp;"'!E"&amp;MATCH('S8-S00002'!B117,INDIRECT("'S7-"&amp;$C$5&amp;"'!F:F"),0)),"")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IFERROR(INDIRECT("'S7-"&amp;$C$5&amp;"'!G"&amp;MATCH('S8-S00002'!B118,INDIRECT("'S7-"&amp;$C$5&amp;"'!F:F"),0)),"")</f>
        <v/>
      </c>
      <c r="D118" s="555" t="str" cm="1">
        <f t="array" aca="1" ref="D118" ca="1">IFERROR(INDIRECT("'S7-"&amp;$C$5&amp;"'!E"&amp;MATCH('S8-S00002'!B118,INDIRECT("'S7-"&amp;$C$5&amp;"'!F:F"),0)),"")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IFERROR(INDIRECT("'S7-"&amp;$C$5&amp;"'!G"&amp;MATCH('S8-S00002'!B119,INDIRECT("'S7-"&amp;$C$5&amp;"'!F:F"),0)),"")</f>
        <v/>
      </c>
      <c r="D119" s="555" t="str" cm="1">
        <f t="array" aca="1" ref="D119" ca="1">IFERROR(INDIRECT("'S7-"&amp;$C$5&amp;"'!E"&amp;MATCH('S8-S00002'!B119,INDIRECT("'S7-"&amp;$C$5&amp;"'!F:F"),0)),"")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IFERROR(INDIRECT("'S7-"&amp;$C$5&amp;"'!G"&amp;MATCH('S8-S00002'!B120,INDIRECT("'S7-"&amp;$C$5&amp;"'!F:F"),0)),"")</f>
        <v/>
      </c>
      <c r="D120" s="555" t="str" cm="1">
        <f t="array" aca="1" ref="D120" ca="1">IFERROR(INDIRECT("'S7-"&amp;$C$5&amp;"'!E"&amp;MATCH('S8-S00002'!B120,INDIRECT("'S7-"&amp;$C$5&amp;"'!F:F"),0)),"")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IFERROR(INDIRECT("'S7-"&amp;$C$5&amp;"'!G"&amp;MATCH('S8-S00002'!B121,INDIRECT("'S7-"&amp;$C$5&amp;"'!F:F"),0)),"")</f>
        <v/>
      </c>
      <c r="D121" s="555" t="str" cm="1">
        <f t="array" aca="1" ref="D121" ca="1">IFERROR(INDIRECT("'S7-"&amp;$C$5&amp;"'!E"&amp;MATCH('S8-S00002'!B121,INDIRECT("'S7-"&amp;$C$5&amp;"'!F:F"),0)),"")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IFERROR(INDIRECT("'S7-"&amp;$C$5&amp;"'!G"&amp;MATCH('S8-S00002'!B122,INDIRECT("'S7-"&amp;$C$5&amp;"'!F:F"),0)),"")</f>
        <v/>
      </c>
      <c r="D122" s="555" t="str" cm="1">
        <f t="array" aca="1" ref="D122" ca="1">IFERROR(INDIRECT("'S7-"&amp;$C$5&amp;"'!E"&amp;MATCH('S8-S00002'!B122,INDIRECT("'S7-"&amp;$C$5&amp;"'!F:F"),0)),"")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IFERROR(INDIRECT("'S7-"&amp;$C$5&amp;"'!G"&amp;MATCH('S8-S00002'!B123,INDIRECT("'S7-"&amp;$C$5&amp;"'!F:F"),0)),"")</f>
        <v/>
      </c>
      <c r="D123" s="555" t="str" cm="1">
        <f t="array" aca="1" ref="D123" ca="1">IFERROR(INDIRECT("'S7-"&amp;$C$5&amp;"'!E"&amp;MATCH('S8-S00002'!B123,INDIRECT("'S7-"&amp;$C$5&amp;"'!F:F"),0)),"")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IFERROR(INDIRECT("'S7-"&amp;$C$5&amp;"'!G"&amp;MATCH('S8-S00002'!B124,INDIRECT("'S7-"&amp;$C$5&amp;"'!F:F"),0)),"")</f>
        <v/>
      </c>
      <c r="D124" s="555" t="str" cm="1">
        <f t="array" aca="1" ref="D124" ca="1">IFERROR(INDIRECT("'S7-"&amp;$C$5&amp;"'!E"&amp;MATCH('S8-S00002'!B124,INDIRECT("'S7-"&amp;$C$5&amp;"'!F:F"),0)),"")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IFERROR(INDIRECT("'S7-"&amp;$C$5&amp;"'!G"&amp;MATCH('S8-S00002'!B125,INDIRECT("'S7-"&amp;$C$5&amp;"'!F:F"),0)),"")</f>
        <v/>
      </c>
      <c r="D125" s="555" t="str" cm="1">
        <f t="array" aca="1" ref="D125" ca="1">IFERROR(INDIRECT("'S7-"&amp;$C$5&amp;"'!E"&amp;MATCH('S8-S00002'!B125,INDIRECT("'S7-"&amp;$C$5&amp;"'!F:F"),0)),"")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IFERROR(INDIRECT("'S7-"&amp;$C$5&amp;"'!G"&amp;MATCH('S8-S00002'!B126,INDIRECT("'S7-"&amp;$C$5&amp;"'!F:F"),0)),"")</f>
        <v/>
      </c>
      <c r="D126" s="555" t="str" cm="1">
        <f t="array" aca="1" ref="D126" ca="1">IFERROR(INDIRECT("'S7-"&amp;$C$5&amp;"'!E"&amp;MATCH('S8-S00002'!B126,INDIRECT("'S7-"&amp;$C$5&amp;"'!F:F"),0)),"")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IFERROR(INDIRECT("'S7-"&amp;$C$5&amp;"'!G"&amp;MATCH('S8-S00002'!B127,INDIRECT("'S7-"&amp;$C$5&amp;"'!F:F"),0)),"")</f>
        <v/>
      </c>
      <c r="D127" s="555" t="str" cm="1">
        <f t="array" aca="1" ref="D127" ca="1">IFERROR(INDIRECT("'S7-"&amp;$C$5&amp;"'!E"&amp;MATCH('S8-S00002'!B127,INDIRECT("'S7-"&amp;$C$5&amp;"'!F:F"),0)),"")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IFERROR(INDIRECT("'S7-"&amp;$C$5&amp;"'!G"&amp;MATCH('S8-S00002'!B128,INDIRECT("'S7-"&amp;$C$5&amp;"'!F:F"),0)),"")</f>
        <v/>
      </c>
      <c r="D128" s="555" t="str" cm="1">
        <f t="array" aca="1" ref="D128" ca="1">IFERROR(INDIRECT("'S7-"&amp;$C$5&amp;"'!E"&amp;MATCH('S8-S00002'!B128,INDIRECT("'S7-"&amp;$C$5&amp;"'!F:F"),0)),"")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IFERROR(INDIRECT("'S7-"&amp;$C$5&amp;"'!G"&amp;MATCH('S8-S00002'!B129,INDIRECT("'S7-"&amp;$C$5&amp;"'!F:F"),0)),"")</f>
        <v/>
      </c>
      <c r="D129" s="555" t="str" cm="1">
        <f t="array" aca="1" ref="D129" ca="1">IFERROR(INDIRECT("'S7-"&amp;$C$5&amp;"'!E"&amp;MATCH('S8-S00002'!B129,INDIRECT("'S7-"&amp;$C$5&amp;"'!F:F"),0)),"")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IFERROR(INDIRECT("'S7-"&amp;$C$5&amp;"'!G"&amp;MATCH('S8-S00002'!B130,INDIRECT("'S7-"&amp;$C$5&amp;"'!F:F"),0)),"")</f>
        <v/>
      </c>
      <c r="D130" s="555" t="str" cm="1">
        <f t="array" aca="1" ref="D130" ca="1">IFERROR(INDIRECT("'S7-"&amp;$C$5&amp;"'!E"&amp;MATCH('S8-S00002'!B130,INDIRECT("'S7-"&amp;$C$5&amp;"'!F:F"),0)),"")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IFERROR(INDIRECT("'S7-"&amp;$C$5&amp;"'!G"&amp;MATCH('S8-S00002'!B131,INDIRECT("'S7-"&amp;$C$5&amp;"'!F:F"),0)),"")</f>
        <v/>
      </c>
      <c r="D131" s="555" t="str" cm="1">
        <f t="array" aca="1" ref="D131" ca="1">IFERROR(INDIRECT("'S7-"&amp;$C$5&amp;"'!E"&amp;MATCH('S8-S00002'!B131,INDIRECT("'S7-"&amp;$C$5&amp;"'!F:F"),0)),"")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IFERROR(INDIRECT("'S7-"&amp;$C$5&amp;"'!G"&amp;MATCH('S8-S00002'!B132,INDIRECT("'S7-"&amp;$C$5&amp;"'!F:F"),0)),"")</f>
        <v/>
      </c>
      <c r="D132" s="555" t="str" cm="1">
        <f t="array" aca="1" ref="D132" ca="1">IFERROR(INDIRECT("'S7-"&amp;$C$5&amp;"'!E"&amp;MATCH('S8-S00002'!B132,INDIRECT("'S7-"&amp;$C$5&amp;"'!F:F"),0)),"")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IFERROR(INDIRECT("'S7-"&amp;$C$5&amp;"'!G"&amp;MATCH('S8-S00002'!B133,INDIRECT("'S7-"&amp;$C$5&amp;"'!F:F"),0)),"")</f>
        <v/>
      </c>
      <c r="D133" s="555" t="str" cm="1">
        <f t="array" aca="1" ref="D133" ca="1">IFERROR(INDIRECT("'S7-"&amp;$C$5&amp;"'!E"&amp;MATCH('S8-S00002'!B133,INDIRECT("'S7-"&amp;$C$5&amp;"'!F:F"),0)),"")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IFERROR(INDIRECT("'S7-"&amp;$C$5&amp;"'!G"&amp;MATCH('S8-S00002'!B134,INDIRECT("'S7-"&amp;$C$5&amp;"'!F:F"),0)),"")</f>
        <v/>
      </c>
      <c r="D134" s="555" t="str" cm="1">
        <f t="array" aca="1" ref="D134" ca="1">IFERROR(INDIRECT("'S7-"&amp;$C$5&amp;"'!E"&amp;MATCH('S8-S00002'!B134,INDIRECT("'S7-"&amp;$C$5&amp;"'!F:F"),0)),"")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IFERROR(INDIRECT("'S7-"&amp;$C$5&amp;"'!G"&amp;MATCH('S8-S00002'!B135,INDIRECT("'S7-"&amp;$C$5&amp;"'!F:F"),0)),"")</f>
        <v/>
      </c>
      <c r="D135" s="555" t="str" cm="1">
        <f t="array" aca="1" ref="D135" ca="1">IFERROR(INDIRECT("'S7-"&amp;$C$5&amp;"'!E"&amp;MATCH('S8-S00002'!B135,INDIRECT("'S7-"&amp;$C$5&amp;"'!F:F"),0)),"")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IFERROR(INDIRECT("'S7-"&amp;$C$5&amp;"'!G"&amp;MATCH('S8-S00002'!B136,INDIRECT("'S7-"&amp;$C$5&amp;"'!F:F"),0)),"")</f>
        <v/>
      </c>
      <c r="D136" s="555" t="str" cm="1">
        <f t="array" aca="1" ref="D136" ca="1">IFERROR(INDIRECT("'S7-"&amp;$C$5&amp;"'!E"&amp;MATCH('S8-S00002'!B136,INDIRECT("'S7-"&amp;$C$5&amp;"'!F:F"),0)),"")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IFERROR(INDIRECT("'S7-"&amp;$C$5&amp;"'!G"&amp;MATCH('S8-S00002'!B137,INDIRECT("'S7-"&amp;$C$5&amp;"'!F:F"),0)),"")</f>
        <v/>
      </c>
      <c r="D137" s="555" t="str" cm="1">
        <f t="array" aca="1" ref="D137" ca="1">IFERROR(INDIRECT("'S7-"&amp;$C$5&amp;"'!E"&amp;MATCH('S8-S00002'!B137,INDIRECT("'S7-"&amp;$C$5&amp;"'!F:F"),0)),"")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IFERROR(INDIRECT("'S7-"&amp;$C$5&amp;"'!G"&amp;MATCH('S8-S00002'!B138,INDIRECT("'S7-"&amp;$C$5&amp;"'!F:F"),0)),"")</f>
        <v/>
      </c>
      <c r="D138" s="555" t="str" cm="1">
        <f t="array" aca="1" ref="D138" ca="1">IFERROR(INDIRECT("'S7-"&amp;$C$5&amp;"'!E"&amp;MATCH('S8-S00002'!B138,INDIRECT("'S7-"&amp;$C$5&amp;"'!F:F"),0)),"")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IFERROR(INDIRECT("'S7-"&amp;$C$5&amp;"'!G"&amp;MATCH('S8-S00002'!B139,INDIRECT("'S7-"&amp;$C$5&amp;"'!F:F"),0)),"")</f>
        <v/>
      </c>
      <c r="D139" s="555" t="str" cm="1">
        <f t="array" aca="1" ref="D139" ca="1">IFERROR(INDIRECT("'S7-"&amp;$C$5&amp;"'!E"&amp;MATCH('S8-S00002'!B139,INDIRECT("'S7-"&amp;$C$5&amp;"'!F:F"),0)),"")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IFERROR(INDIRECT("'S7-"&amp;$C$5&amp;"'!G"&amp;MATCH('S8-S00002'!B140,INDIRECT("'S7-"&amp;$C$5&amp;"'!F:F"),0)),"")</f>
        <v/>
      </c>
      <c r="D140" s="555" t="str" cm="1">
        <f t="array" aca="1" ref="D140" ca="1">IFERROR(INDIRECT("'S7-"&amp;$C$5&amp;"'!E"&amp;MATCH('S8-S00002'!B140,INDIRECT("'S7-"&amp;$C$5&amp;"'!F:F"),0)),"")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IFERROR(INDIRECT("'S7-"&amp;$C$5&amp;"'!G"&amp;MATCH('S8-S00002'!B141,INDIRECT("'S7-"&amp;$C$5&amp;"'!F:F"),0)),"")</f>
        <v/>
      </c>
      <c r="D141" s="555" t="str" cm="1">
        <f t="array" aca="1" ref="D141" ca="1">IFERROR(INDIRECT("'S7-"&amp;$C$5&amp;"'!E"&amp;MATCH('S8-S00002'!B141,INDIRECT("'S7-"&amp;$C$5&amp;"'!F:F"),0)),"")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IFERROR(INDIRECT("'S7-"&amp;$C$5&amp;"'!G"&amp;MATCH('S8-S00002'!B142,INDIRECT("'S7-"&amp;$C$5&amp;"'!F:F"),0)),"")</f>
        <v/>
      </c>
      <c r="D142" s="555" t="str" cm="1">
        <f t="array" aca="1" ref="D142" ca="1">IFERROR(INDIRECT("'S7-"&amp;$C$5&amp;"'!E"&amp;MATCH('S8-S00002'!B142,INDIRECT("'S7-"&amp;$C$5&amp;"'!F:F"),0)),"")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IFERROR(INDIRECT("'S7-"&amp;$C$5&amp;"'!G"&amp;MATCH('S8-S00002'!B143,INDIRECT("'S7-"&amp;$C$5&amp;"'!F:F"),0)),"")</f>
        <v/>
      </c>
      <c r="D143" s="555" t="str" cm="1">
        <f t="array" aca="1" ref="D143" ca="1">IFERROR(INDIRECT("'S7-"&amp;$C$5&amp;"'!E"&amp;MATCH('S8-S00002'!B143,INDIRECT("'S7-"&amp;$C$5&amp;"'!F:F"),0)),"")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IFERROR(INDIRECT("'S7-"&amp;$C$5&amp;"'!G"&amp;MATCH('S8-S00002'!B144,INDIRECT("'S7-"&amp;$C$5&amp;"'!F:F"),0)),"")</f>
        <v/>
      </c>
      <c r="D144" s="555" t="str" cm="1">
        <f t="array" aca="1" ref="D144" ca="1">IFERROR(INDIRECT("'S7-"&amp;$C$5&amp;"'!E"&amp;MATCH('S8-S00002'!B144,INDIRECT("'S7-"&amp;$C$5&amp;"'!F:F"),0)),"")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IFERROR(INDIRECT("'S7-"&amp;$C$5&amp;"'!G"&amp;MATCH('S8-S00002'!B145,INDIRECT("'S7-"&amp;$C$5&amp;"'!F:F"),0)),"")</f>
        <v/>
      </c>
      <c r="D145" s="555" t="str" cm="1">
        <f t="array" aca="1" ref="D145" ca="1">IFERROR(INDIRECT("'S7-"&amp;$C$5&amp;"'!E"&amp;MATCH('S8-S00002'!B145,INDIRECT("'S7-"&amp;$C$5&amp;"'!F:F"),0)),"")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IFERROR(INDIRECT("'S7-"&amp;$C$5&amp;"'!G"&amp;MATCH('S8-S00002'!B146,INDIRECT("'S7-"&amp;$C$5&amp;"'!F:F"),0)),"")</f>
        <v/>
      </c>
      <c r="D146" s="555" t="str" cm="1">
        <f t="array" aca="1" ref="D146" ca="1">IFERROR(INDIRECT("'S7-"&amp;$C$5&amp;"'!E"&amp;MATCH('S8-S00002'!B146,INDIRECT("'S7-"&amp;$C$5&amp;"'!F:F"),0)),"")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IFERROR(INDIRECT("'S7-"&amp;$C$5&amp;"'!G"&amp;MATCH('S8-S00002'!B147,INDIRECT("'S7-"&amp;$C$5&amp;"'!F:F"),0)),"")</f>
        <v/>
      </c>
      <c r="D147" s="555" t="str" cm="1">
        <f t="array" aca="1" ref="D147" ca="1">IFERROR(INDIRECT("'S7-"&amp;$C$5&amp;"'!E"&amp;MATCH('S8-S00002'!B147,INDIRECT("'S7-"&amp;$C$5&amp;"'!F:F"),0)),"")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IFERROR(INDIRECT("'S7-"&amp;$C$5&amp;"'!G"&amp;MATCH('S8-S00002'!B148,INDIRECT("'S7-"&amp;$C$5&amp;"'!F:F"),0)),"")</f>
        <v/>
      </c>
      <c r="D148" s="555" t="str" cm="1">
        <f t="array" aca="1" ref="D148" ca="1">IFERROR(INDIRECT("'S7-"&amp;$C$5&amp;"'!E"&amp;MATCH('S8-S00002'!B148,INDIRECT("'S7-"&amp;$C$5&amp;"'!F:F"),0)),"")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IFERROR(INDIRECT("'S7-"&amp;$C$5&amp;"'!G"&amp;MATCH('S8-S00002'!B149,INDIRECT("'S7-"&amp;$C$5&amp;"'!F:F"),0)),"")</f>
        <v/>
      </c>
      <c r="D149" s="555" t="str" cm="1">
        <f t="array" aca="1" ref="D149" ca="1">IFERROR(INDIRECT("'S7-"&amp;$C$5&amp;"'!E"&amp;MATCH('S8-S00002'!B149,INDIRECT("'S7-"&amp;$C$5&amp;"'!F:F"),0)),"")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IFERROR(INDIRECT("'S7-"&amp;$C$5&amp;"'!G"&amp;MATCH('S8-S00002'!B150,INDIRECT("'S7-"&amp;$C$5&amp;"'!F:F"),0)),"")</f>
        <v/>
      </c>
      <c r="D150" s="555" t="str" cm="1">
        <f t="array" aca="1" ref="D150" ca="1">IFERROR(INDIRECT("'S7-"&amp;$C$5&amp;"'!E"&amp;MATCH('S8-S00002'!B150,INDIRECT("'S7-"&amp;$C$5&amp;"'!F:F"),0)),"")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IFERROR(INDIRECT("'S7-"&amp;$C$5&amp;"'!G"&amp;MATCH('S8-S00002'!B151,INDIRECT("'S7-"&amp;$C$5&amp;"'!F:F"),0)),"")</f>
        <v/>
      </c>
      <c r="D151" s="555" t="str" cm="1">
        <f t="array" aca="1" ref="D151" ca="1">IFERROR(INDIRECT("'S7-"&amp;$C$5&amp;"'!E"&amp;MATCH('S8-S00002'!B151,INDIRECT("'S7-"&amp;$C$5&amp;"'!F:F"),0)),"")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IFERROR(INDIRECT("'S7-"&amp;$C$5&amp;"'!G"&amp;MATCH('S8-S00002'!B152,INDIRECT("'S7-"&amp;$C$5&amp;"'!F:F"),0)),"")</f>
        <v/>
      </c>
      <c r="D152" s="555" t="str" cm="1">
        <f t="array" aca="1" ref="D152" ca="1">IFERROR(INDIRECT("'S7-"&amp;$C$5&amp;"'!E"&amp;MATCH('S8-S00002'!B152,INDIRECT("'S7-"&amp;$C$5&amp;"'!F:F"),0)),"")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IFERROR(INDIRECT("'S7-"&amp;$C$5&amp;"'!G"&amp;MATCH('S8-S00002'!B153,INDIRECT("'S7-"&amp;$C$5&amp;"'!F:F"),0)),"")</f>
        <v/>
      </c>
      <c r="D153" s="555" t="str" cm="1">
        <f t="array" aca="1" ref="D153" ca="1">IFERROR(INDIRECT("'S7-"&amp;$C$5&amp;"'!E"&amp;MATCH('S8-S00002'!B153,INDIRECT("'S7-"&amp;$C$5&amp;"'!F:F"),0)),"")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IFERROR(INDIRECT("'S7-"&amp;$C$5&amp;"'!G"&amp;MATCH('S8-S00002'!B154,INDIRECT("'S7-"&amp;$C$5&amp;"'!F:F"),0)),"")</f>
        <v/>
      </c>
      <c r="D154" s="555" t="str" cm="1">
        <f t="array" aca="1" ref="D154" ca="1">IFERROR(INDIRECT("'S7-"&amp;$C$5&amp;"'!E"&amp;MATCH('S8-S00002'!B154,INDIRECT("'S7-"&amp;$C$5&amp;"'!F:F"),0)),"")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IFERROR(INDIRECT("'S7-"&amp;$C$5&amp;"'!G"&amp;MATCH('S8-S00002'!B155,INDIRECT("'S7-"&amp;$C$5&amp;"'!F:F"),0)),"")</f>
        <v/>
      </c>
      <c r="D155" s="555" t="str" cm="1">
        <f t="array" aca="1" ref="D155" ca="1">IFERROR(INDIRECT("'S7-"&amp;$C$5&amp;"'!E"&amp;MATCH('S8-S00002'!B155,INDIRECT("'S7-"&amp;$C$5&amp;"'!F:F"),0)),"")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IFERROR(INDIRECT("'S7-"&amp;$C$5&amp;"'!G"&amp;MATCH('S8-S00002'!B156,INDIRECT("'S7-"&amp;$C$5&amp;"'!F:F"),0)),"")</f>
        <v/>
      </c>
      <c r="D156" s="555" t="str" cm="1">
        <f t="array" aca="1" ref="D156" ca="1">IFERROR(INDIRECT("'S7-"&amp;$C$5&amp;"'!E"&amp;MATCH('S8-S00002'!B156,INDIRECT("'S7-"&amp;$C$5&amp;"'!F:F"),0)),"")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IFERROR(INDIRECT("'S7-"&amp;$C$5&amp;"'!G"&amp;MATCH('S8-S00002'!B157,INDIRECT("'S7-"&amp;$C$5&amp;"'!F:F"),0)),"")</f>
        <v/>
      </c>
      <c r="D157" s="555" t="str" cm="1">
        <f t="array" aca="1" ref="D157" ca="1">IFERROR(INDIRECT("'S7-"&amp;$C$5&amp;"'!E"&amp;MATCH('S8-S00002'!B157,INDIRECT("'S7-"&amp;$C$5&amp;"'!F:F"),0)),"")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IFERROR(INDIRECT("'S7-"&amp;$C$5&amp;"'!G"&amp;MATCH('S8-S00002'!B158,INDIRECT("'S7-"&amp;$C$5&amp;"'!F:F"),0)),"")</f>
        <v/>
      </c>
      <c r="D158" s="555" t="str" cm="1">
        <f t="array" aca="1" ref="D158" ca="1">IFERROR(INDIRECT("'S7-"&amp;$C$5&amp;"'!E"&amp;MATCH('S8-S00002'!B158,INDIRECT("'S7-"&amp;$C$5&amp;"'!F:F"),0)),"")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IFERROR(INDIRECT("'S7-"&amp;$C$5&amp;"'!G"&amp;MATCH('S8-S00002'!B159,INDIRECT("'S7-"&amp;$C$5&amp;"'!F:F"),0)),"")</f>
        <v/>
      </c>
      <c r="D159" s="555" t="str" cm="1">
        <f t="array" aca="1" ref="D159" ca="1">IFERROR(INDIRECT("'S7-"&amp;$C$5&amp;"'!E"&amp;MATCH('S8-S00002'!B159,INDIRECT("'S7-"&amp;$C$5&amp;"'!F:F"),0)),"")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IFERROR(INDIRECT("'S7-"&amp;$C$5&amp;"'!G"&amp;MATCH('S8-S00002'!B160,INDIRECT("'S7-"&amp;$C$5&amp;"'!F:F"),0)),"")</f>
        <v/>
      </c>
      <c r="D160" s="555" t="str" cm="1">
        <f t="array" aca="1" ref="D160" ca="1">IFERROR(INDIRECT("'S7-"&amp;$C$5&amp;"'!E"&amp;MATCH('S8-S00002'!B160,INDIRECT("'S7-"&amp;$C$5&amp;"'!F:F"),0)),"")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IFERROR(INDIRECT("'S7-"&amp;$C$5&amp;"'!G"&amp;MATCH('S8-S00002'!B161,INDIRECT("'S7-"&amp;$C$5&amp;"'!F:F"),0)),"")</f>
        <v/>
      </c>
      <c r="D161" s="555" t="str" cm="1">
        <f t="array" aca="1" ref="D161" ca="1">IFERROR(INDIRECT("'S7-"&amp;$C$5&amp;"'!E"&amp;MATCH('S8-S00002'!B161,INDIRECT("'S7-"&amp;$C$5&amp;"'!F:F"),0)),"")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IFERROR(INDIRECT("'S7-"&amp;$C$5&amp;"'!G"&amp;MATCH('S8-S00002'!B162,INDIRECT("'S7-"&amp;$C$5&amp;"'!F:F"),0)),"")</f>
        <v/>
      </c>
      <c r="D162" s="555" t="str" cm="1">
        <f t="array" aca="1" ref="D162" ca="1">IFERROR(INDIRECT("'S7-"&amp;$C$5&amp;"'!E"&amp;MATCH('S8-S00002'!B162,INDIRECT("'S7-"&amp;$C$5&amp;"'!F:F"),0)),"")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IFERROR(INDIRECT("'S7-"&amp;$C$5&amp;"'!G"&amp;MATCH('S8-S00002'!B163,INDIRECT("'S7-"&amp;$C$5&amp;"'!F:F"),0)),"")</f>
        <v/>
      </c>
      <c r="D163" s="555" t="str" cm="1">
        <f t="array" aca="1" ref="D163" ca="1">IFERROR(INDIRECT("'S7-"&amp;$C$5&amp;"'!E"&amp;MATCH('S8-S00002'!B163,INDIRECT("'S7-"&amp;$C$5&amp;"'!F:F"),0)),"")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IFERROR(INDIRECT("'S7-"&amp;$C$5&amp;"'!G"&amp;MATCH('S8-S00002'!B164,INDIRECT("'S7-"&amp;$C$5&amp;"'!F:F"),0)),"")</f>
        <v/>
      </c>
      <c r="D164" s="555" t="str" cm="1">
        <f t="array" aca="1" ref="D164" ca="1">IFERROR(INDIRECT("'S7-"&amp;$C$5&amp;"'!E"&amp;MATCH('S8-S00002'!B164,INDIRECT("'S7-"&amp;$C$5&amp;"'!F:F"),0)),"")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IFERROR(INDIRECT("'S7-"&amp;$C$5&amp;"'!G"&amp;MATCH('S8-S00002'!B165,INDIRECT("'S7-"&amp;$C$5&amp;"'!F:F"),0)),"")</f>
        <v/>
      </c>
      <c r="D165" s="555" t="str" cm="1">
        <f t="array" aca="1" ref="D165" ca="1">IFERROR(INDIRECT("'S7-"&amp;$C$5&amp;"'!E"&amp;MATCH('S8-S00002'!B165,INDIRECT("'S7-"&amp;$C$5&amp;"'!F:F"),0)),"")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IFERROR(INDIRECT("'S7-"&amp;$C$5&amp;"'!G"&amp;MATCH('S8-S00002'!B166,INDIRECT("'S7-"&amp;$C$5&amp;"'!F:F"),0)),"")</f>
        <v/>
      </c>
      <c r="D166" s="555" t="str" cm="1">
        <f t="array" aca="1" ref="D166" ca="1">IFERROR(INDIRECT("'S7-"&amp;$C$5&amp;"'!E"&amp;MATCH('S8-S00002'!B166,INDIRECT("'S7-"&amp;$C$5&amp;"'!F:F"),0)),"")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IFERROR(INDIRECT("'S7-"&amp;$C$5&amp;"'!G"&amp;MATCH('S8-S00002'!B167,INDIRECT("'S7-"&amp;$C$5&amp;"'!F:F"),0)),"")</f>
        <v/>
      </c>
      <c r="D167" s="555" t="str" cm="1">
        <f t="array" aca="1" ref="D167" ca="1">IFERROR(INDIRECT("'S7-"&amp;$C$5&amp;"'!E"&amp;MATCH('S8-S00002'!B167,INDIRECT("'S7-"&amp;$C$5&amp;"'!F:F"),0)),"")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IFERROR(INDIRECT("'S7-"&amp;$C$5&amp;"'!G"&amp;MATCH('S8-S00002'!B168,INDIRECT("'S7-"&amp;$C$5&amp;"'!F:F"),0)),"")</f>
        <v/>
      </c>
      <c r="D168" s="555" t="str" cm="1">
        <f t="array" aca="1" ref="D168" ca="1">IFERROR(INDIRECT("'S7-"&amp;$C$5&amp;"'!E"&amp;MATCH('S8-S00002'!B168,INDIRECT("'S7-"&amp;$C$5&amp;"'!F:F"),0)),"")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IFERROR(INDIRECT("'S7-"&amp;$C$5&amp;"'!G"&amp;MATCH('S8-S00002'!B169,INDIRECT("'S7-"&amp;$C$5&amp;"'!F:F"),0)),"")</f>
        <v/>
      </c>
      <c r="D169" s="555" t="str" cm="1">
        <f t="array" aca="1" ref="D169" ca="1">IFERROR(INDIRECT("'S7-"&amp;$C$5&amp;"'!E"&amp;MATCH('S8-S00002'!B169,INDIRECT("'S7-"&amp;$C$5&amp;"'!F:F"),0)),"")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IFERROR(INDIRECT("'S7-"&amp;$C$5&amp;"'!G"&amp;MATCH('S8-S00002'!B170,INDIRECT("'S7-"&amp;$C$5&amp;"'!F:F"),0)),"")</f>
        <v/>
      </c>
      <c r="D170" s="555" t="str" cm="1">
        <f t="array" aca="1" ref="D170" ca="1">IFERROR(INDIRECT("'S7-"&amp;$C$5&amp;"'!E"&amp;MATCH('S8-S00002'!B170,INDIRECT("'S7-"&amp;$C$5&amp;"'!F:F"),0)),"")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IFERROR(INDIRECT("'S7-"&amp;$C$5&amp;"'!G"&amp;MATCH('S8-S00002'!B171,INDIRECT("'S7-"&amp;$C$5&amp;"'!F:F"),0)),"")</f>
        <v/>
      </c>
      <c r="D171" s="555" t="str" cm="1">
        <f t="array" aca="1" ref="D171" ca="1">IFERROR(INDIRECT("'S7-"&amp;$C$5&amp;"'!E"&amp;MATCH('S8-S00002'!B171,INDIRECT("'S7-"&amp;$C$5&amp;"'!F:F"),0)),"")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IFERROR(INDIRECT("'S7-"&amp;$C$5&amp;"'!G"&amp;MATCH('S8-S00002'!B172,INDIRECT("'S7-"&amp;$C$5&amp;"'!F:F"),0)),"")</f>
        <v/>
      </c>
      <c r="D172" s="555" t="str" cm="1">
        <f t="array" aca="1" ref="D172" ca="1">IFERROR(INDIRECT("'S7-"&amp;$C$5&amp;"'!E"&amp;MATCH('S8-S00002'!B172,INDIRECT("'S7-"&amp;$C$5&amp;"'!F:F"),0)),"")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IFERROR(INDIRECT("'S7-"&amp;$C$5&amp;"'!G"&amp;MATCH('S8-S00002'!B173,INDIRECT("'S7-"&amp;$C$5&amp;"'!F:F"),0)),"")</f>
        <v/>
      </c>
      <c r="D173" s="555" t="str" cm="1">
        <f t="array" aca="1" ref="D173" ca="1">IFERROR(INDIRECT("'S7-"&amp;$C$5&amp;"'!E"&amp;MATCH('S8-S00002'!B173,INDIRECT("'S7-"&amp;$C$5&amp;"'!F:F"),0)),"")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IFERROR(INDIRECT("'S7-"&amp;$C$5&amp;"'!G"&amp;MATCH('S8-S00002'!B174,INDIRECT("'S7-"&amp;$C$5&amp;"'!F:F"),0)),"")</f>
        <v/>
      </c>
      <c r="D174" s="555" t="str" cm="1">
        <f t="array" aca="1" ref="D174" ca="1">IFERROR(INDIRECT("'S7-"&amp;$C$5&amp;"'!E"&amp;MATCH('S8-S00002'!B174,INDIRECT("'S7-"&amp;$C$5&amp;"'!F:F"),0)),"")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IFERROR(INDIRECT("'S7-"&amp;$C$5&amp;"'!G"&amp;MATCH('S8-S00002'!B175,INDIRECT("'S7-"&amp;$C$5&amp;"'!F:F"),0)),"")</f>
        <v/>
      </c>
      <c r="D175" s="555" t="str" cm="1">
        <f t="array" aca="1" ref="D175" ca="1">IFERROR(INDIRECT("'S7-"&amp;$C$5&amp;"'!E"&amp;MATCH('S8-S00002'!B175,INDIRECT("'S7-"&amp;$C$5&amp;"'!F:F"),0)),"")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IFERROR(INDIRECT("'S7-"&amp;$C$5&amp;"'!G"&amp;MATCH('S8-S00002'!B176,INDIRECT("'S7-"&amp;$C$5&amp;"'!F:F"),0)),"")</f>
        <v/>
      </c>
      <c r="D176" s="555" t="str" cm="1">
        <f t="array" aca="1" ref="D176" ca="1">IFERROR(INDIRECT("'S7-"&amp;$C$5&amp;"'!E"&amp;MATCH('S8-S00002'!B176,INDIRECT("'S7-"&amp;$C$5&amp;"'!F:F"),0)),"")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IFERROR(INDIRECT("'S7-"&amp;$C$5&amp;"'!G"&amp;MATCH('S8-S00002'!B177,INDIRECT("'S7-"&amp;$C$5&amp;"'!F:F"),0)),"")</f>
        <v/>
      </c>
      <c r="D177" s="555" t="str" cm="1">
        <f t="array" aca="1" ref="D177" ca="1">IFERROR(INDIRECT("'S7-"&amp;$C$5&amp;"'!E"&amp;MATCH('S8-S00002'!B177,INDIRECT("'S7-"&amp;$C$5&amp;"'!F:F"),0)),"")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IFERROR(INDIRECT("'S7-"&amp;$C$5&amp;"'!G"&amp;MATCH('S8-S00002'!B178,INDIRECT("'S7-"&amp;$C$5&amp;"'!F:F"),0)),"")</f>
        <v/>
      </c>
      <c r="D178" s="555" t="str" cm="1">
        <f t="array" aca="1" ref="D178" ca="1">IFERROR(INDIRECT("'S7-"&amp;$C$5&amp;"'!E"&amp;MATCH('S8-S00002'!B178,INDIRECT("'S7-"&amp;$C$5&amp;"'!F:F"),0)),"")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IFERROR(INDIRECT("'S7-"&amp;$C$5&amp;"'!G"&amp;MATCH('S8-S00002'!B179,INDIRECT("'S7-"&amp;$C$5&amp;"'!F:F"),0)),"")</f>
        <v/>
      </c>
      <c r="D179" s="555" t="str" cm="1">
        <f t="array" aca="1" ref="D179" ca="1">IFERROR(INDIRECT("'S7-"&amp;$C$5&amp;"'!E"&amp;MATCH('S8-S00002'!B179,INDIRECT("'S7-"&amp;$C$5&amp;"'!F:F"),0)),"")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IFERROR(INDIRECT("'S7-"&amp;$C$5&amp;"'!G"&amp;MATCH('S8-S00002'!B180,INDIRECT("'S7-"&amp;$C$5&amp;"'!F:F"),0)),"")</f>
        <v/>
      </c>
      <c r="D180" s="555" t="str" cm="1">
        <f t="array" aca="1" ref="D180" ca="1">IFERROR(INDIRECT("'S7-"&amp;$C$5&amp;"'!E"&amp;MATCH('S8-S00002'!B180,INDIRECT("'S7-"&amp;$C$5&amp;"'!F:F"),0)),"")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IFERROR(INDIRECT("'S7-"&amp;$C$5&amp;"'!G"&amp;MATCH('S8-S00002'!B181,INDIRECT("'S7-"&amp;$C$5&amp;"'!F:F"),0)),"")</f>
        <v/>
      </c>
      <c r="D181" s="555" t="str" cm="1">
        <f t="array" aca="1" ref="D181" ca="1">IFERROR(INDIRECT("'S7-"&amp;$C$5&amp;"'!E"&amp;MATCH('S8-S00002'!B181,INDIRECT("'S7-"&amp;$C$5&amp;"'!F:F"),0)),"")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IFERROR(INDIRECT("'S7-"&amp;$C$5&amp;"'!G"&amp;MATCH('S8-S00002'!B182,INDIRECT("'S7-"&amp;$C$5&amp;"'!F:F"),0)),"")</f>
        <v/>
      </c>
      <c r="D182" s="555" t="str" cm="1">
        <f t="array" aca="1" ref="D182" ca="1">IFERROR(INDIRECT("'S7-"&amp;$C$5&amp;"'!E"&amp;MATCH('S8-S00002'!B182,INDIRECT("'S7-"&amp;$C$5&amp;"'!F:F"),0)),"")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IFERROR(INDIRECT("'S7-"&amp;$C$5&amp;"'!G"&amp;MATCH('S8-S00002'!B183,INDIRECT("'S7-"&amp;$C$5&amp;"'!F:F"),0)),"")</f>
        <v/>
      </c>
      <c r="D183" s="555" t="str" cm="1">
        <f t="array" aca="1" ref="D183" ca="1">IFERROR(INDIRECT("'S7-"&amp;$C$5&amp;"'!E"&amp;MATCH('S8-S00002'!B183,INDIRECT("'S7-"&amp;$C$5&amp;"'!F:F"),0)),"")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IFERROR(INDIRECT("'S7-"&amp;$C$5&amp;"'!G"&amp;MATCH('S8-S00002'!B184,INDIRECT("'S7-"&amp;$C$5&amp;"'!F:F"),0)),"")</f>
        <v/>
      </c>
      <c r="D184" s="555" t="str" cm="1">
        <f t="array" aca="1" ref="D184" ca="1">IFERROR(INDIRECT("'S7-"&amp;$C$5&amp;"'!E"&amp;MATCH('S8-S00002'!B184,INDIRECT("'S7-"&amp;$C$5&amp;"'!F:F"),0)),"")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IFERROR(INDIRECT("'S7-"&amp;$C$5&amp;"'!G"&amp;MATCH('S8-S00002'!B185,INDIRECT("'S7-"&amp;$C$5&amp;"'!F:F"),0)),"")</f>
        <v/>
      </c>
      <c r="D185" s="555" t="str" cm="1">
        <f t="array" aca="1" ref="D185" ca="1">IFERROR(INDIRECT("'S7-"&amp;$C$5&amp;"'!E"&amp;MATCH('S8-S00002'!B185,INDIRECT("'S7-"&amp;$C$5&amp;"'!F:F"),0)),"")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IFERROR(INDIRECT("'S7-"&amp;$C$5&amp;"'!G"&amp;MATCH('S8-S00002'!B186,INDIRECT("'S7-"&amp;$C$5&amp;"'!F:F"),0)),"")</f>
        <v/>
      </c>
      <c r="D186" s="555" t="str" cm="1">
        <f t="array" aca="1" ref="D186" ca="1">IFERROR(INDIRECT("'S7-"&amp;$C$5&amp;"'!E"&amp;MATCH('S8-S00002'!B186,INDIRECT("'S7-"&amp;$C$5&amp;"'!F:F"),0)),"")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IFERROR(INDIRECT("'S7-"&amp;$C$5&amp;"'!G"&amp;MATCH('S8-S00002'!B187,INDIRECT("'S7-"&amp;$C$5&amp;"'!F:F"),0)),"")</f>
        <v/>
      </c>
      <c r="D187" s="555" t="str" cm="1">
        <f t="array" aca="1" ref="D187" ca="1">IFERROR(INDIRECT("'S7-"&amp;$C$5&amp;"'!E"&amp;MATCH('S8-S00002'!B187,INDIRECT("'S7-"&amp;$C$5&amp;"'!F:F"),0)),"")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IFERROR(INDIRECT("'S7-"&amp;$C$5&amp;"'!G"&amp;MATCH('S8-S00002'!B188,INDIRECT("'S7-"&amp;$C$5&amp;"'!F:F"),0)),"")</f>
        <v/>
      </c>
      <c r="D188" s="555" t="str" cm="1">
        <f t="array" aca="1" ref="D188" ca="1">IFERROR(INDIRECT("'S7-"&amp;$C$5&amp;"'!E"&amp;MATCH('S8-S00002'!B188,INDIRECT("'S7-"&amp;$C$5&amp;"'!F:F"),0)),"")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IFERROR(INDIRECT("'S7-"&amp;$C$5&amp;"'!G"&amp;MATCH('S8-S00002'!B189,INDIRECT("'S7-"&amp;$C$5&amp;"'!F:F"),0)),"")</f>
        <v/>
      </c>
      <c r="D189" s="555" t="str" cm="1">
        <f t="array" aca="1" ref="D189" ca="1">IFERROR(INDIRECT("'S7-"&amp;$C$5&amp;"'!E"&amp;MATCH('S8-S00002'!B189,INDIRECT("'S7-"&amp;$C$5&amp;"'!F:F"),0)),"")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IFERROR(INDIRECT("'S7-"&amp;$C$5&amp;"'!G"&amp;MATCH('S8-S00002'!B190,INDIRECT("'S7-"&amp;$C$5&amp;"'!F:F"),0)),"")</f>
        <v/>
      </c>
      <c r="D190" s="555" t="str" cm="1">
        <f t="array" aca="1" ref="D190" ca="1">IFERROR(INDIRECT("'S7-"&amp;$C$5&amp;"'!E"&amp;MATCH('S8-S00002'!B190,INDIRECT("'S7-"&amp;$C$5&amp;"'!F:F"),0)),"")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IFERROR(INDIRECT("'S7-"&amp;$C$5&amp;"'!G"&amp;MATCH('S8-S00002'!B191,INDIRECT("'S7-"&amp;$C$5&amp;"'!F:F"),0)),"")</f>
        <v/>
      </c>
      <c r="D191" s="555" t="str" cm="1">
        <f t="array" aca="1" ref="D191" ca="1">IFERROR(INDIRECT("'S7-"&amp;$C$5&amp;"'!E"&amp;MATCH('S8-S00002'!B191,INDIRECT("'S7-"&amp;$C$5&amp;"'!F:F"),0)),"")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IFERROR(INDIRECT("'S7-"&amp;$C$5&amp;"'!G"&amp;MATCH('S8-S00002'!B192,INDIRECT("'S7-"&amp;$C$5&amp;"'!F:F"),0)),"")</f>
        <v/>
      </c>
      <c r="D192" s="555" t="str" cm="1">
        <f t="array" aca="1" ref="D192" ca="1">IFERROR(INDIRECT("'S7-"&amp;$C$5&amp;"'!E"&amp;MATCH('S8-S00002'!B192,INDIRECT("'S7-"&amp;$C$5&amp;"'!F:F"),0)),"")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IFERROR(INDIRECT("'S7-"&amp;$C$5&amp;"'!G"&amp;MATCH('S8-S00002'!B193,INDIRECT("'S7-"&amp;$C$5&amp;"'!F:F"),0)),"")</f>
        <v/>
      </c>
      <c r="D193" s="555" t="str" cm="1">
        <f t="array" aca="1" ref="D193" ca="1">IFERROR(INDIRECT("'S7-"&amp;$C$5&amp;"'!E"&amp;MATCH('S8-S00002'!B193,INDIRECT("'S7-"&amp;$C$5&amp;"'!F:F"),0)),"")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IFERROR(INDIRECT("'S7-"&amp;$C$5&amp;"'!G"&amp;MATCH('S8-S00002'!B194,INDIRECT("'S7-"&amp;$C$5&amp;"'!F:F"),0)),"")</f>
        <v/>
      </c>
      <c r="D194" s="555" t="str" cm="1">
        <f t="array" aca="1" ref="D194" ca="1">IFERROR(INDIRECT("'S7-"&amp;$C$5&amp;"'!E"&amp;MATCH('S8-S00002'!B194,INDIRECT("'S7-"&amp;$C$5&amp;"'!F:F"),0)),"")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IFERROR(INDIRECT("'S7-"&amp;$C$5&amp;"'!G"&amp;MATCH('S8-S00002'!B195,INDIRECT("'S7-"&amp;$C$5&amp;"'!F:F"),0)),"")</f>
        <v/>
      </c>
      <c r="D195" s="555" t="str" cm="1">
        <f t="array" aca="1" ref="D195" ca="1">IFERROR(INDIRECT("'S7-"&amp;$C$5&amp;"'!E"&amp;MATCH('S8-S00002'!B195,INDIRECT("'S7-"&amp;$C$5&amp;"'!F:F"),0)),"")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IFERROR(INDIRECT("'S7-"&amp;$C$5&amp;"'!G"&amp;MATCH('S8-S00002'!B196,INDIRECT("'S7-"&amp;$C$5&amp;"'!F:F"),0)),"")</f>
        <v/>
      </c>
      <c r="D196" s="555" t="str" cm="1">
        <f t="array" aca="1" ref="D196" ca="1">IFERROR(INDIRECT("'S7-"&amp;$C$5&amp;"'!E"&amp;MATCH('S8-S00002'!B196,INDIRECT("'S7-"&amp;$C$5&amp;"'!F:F"),0)),"")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IFERROR(INDIRECT("'S7-"&amp;$C$5&amp;"'!G"&amp;MATCH('S8-S00002'!B197,INDIRECT("'S7-"&amp;$C$5&amp;"'!F:F"),0)),"")</f>
        <v/>
      </c>
      <c r="D197" s="555" t="str" cm="1">
        <f t="array" aca="1" ref="D197" ca="1">IFERROR(INDIRECT("'S7-"&amp;$C$5&amp;"'!E"&amp;MATCH('S8-S00002'!B197,INDIRECT("'S7-"&amp;$C$5&amp;"'!F:F"),0)),"")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IFERROR(INDIRECT("'S7-"&amp;$C$5&amp;"'!G"&amp;MATCH('S8-S00002'!B198,INDIRECT("'S7-"&amp;$C$5&amp;"'!F:F"),0)),"")</f>
        <v/>
      </c>
      <c r="D198" s="555" t="str" cm="1">
        <f t="array" aca="1" ref="D198" ca="1">IFERROR(INDIRECT("'S7-"&amp;$C$5&amp;"'!E"&amp;MATCH('S8-S00002'!B198,INDIRECT("'S7-"&amp;$C$5&amp;"'!F:F"),0)),"")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IFERROR(INDIRECT("'S7-"&amp;$C$5&amp;"'!G"&amp;MATCH('S8-S00002'!B199,INDIRECT("'S7-"&amp;$C$5&amp;"'!F:F"),0)),"")</f>
        <v/>
      </c>
      <c r="D199" s="555" t="str" cm="1">
        <f t="array" aca="1" ref="D199" ca="1">IFERROR(INDIRECT("'S7-"&amp;$C$5&amp;"'!E"&amp;MATCH('S8-S00002'!B199,INDIRECT("'S7-"&amp;$C$5&amp;"'!F:F"),0)),"")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IFERROR(INDIRECT("'S7-"&amp;$C$5&amp;"'!G"&amp;MATCH('S8-S00002'!B200,INDIRECT("'S7-"&amp;$C$5&amp;"'!F:F"),0)),"")</f>
        <v/>
      </c>
      <c r="D200" s="555" t="str" cm="1">
        <f t="array" aca="1" ref="D200" ca="1">IFERROR(INDIRECT("'S7-"&amp;$C$5&amp;"'!E"&amp;MATCH('S8-S00002'!B200,INDIRECT("'S7-"&amp;$C$5&amp;"'!F:F"),0)),"")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IFERROR(INDIRECT("'S7-"&amp;$C$5&amp;"'!G"&amp;MATCH('S8-S00002'!B201,INDIRECT("'S7-"&amp;$C$5&amp;"'!F:F"),0)),"")</f>
        <v/>
      </c>
      <c r="D201" s="555" t="str" cm="1">
        <f t="array" aca="1" ref="D201" ca="1">IFERROR(INDIRECT("'S7-"&amp;$C$5&amp;"'!E"&amp;MATCH('S8-S00002'!B201,INDIRECT("'S7-"&amp;$C$5&amp;"'!F:F"),0)),"")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IFERROR(INDIRECT("'S7-"&amp;$C$5&amp;"'!G"&amp;MATCH('S8-S00002'!B202,INDIRECT("'S7-"&amp;$C$5&amp;"'!F:F"),0)),"")</f>
        <v/>
      </c>
      <c r="D202" s="555" t="str" cm="1">
        <f t="array" aca="1" ref="D202" ca="1">IFERROR(INDIRECT("'S7-"&amp;$C$5&amp;"'!E"&amp;MATCH('S8-S00002'!B202,INDIRECT("'S7-"&amp;$C$5&amp;"'!F:F"),0)),"")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IFERROR(INDIRECT("'S7-"&amp;$C$5&amp;"'!G"&amp;MATCH('S8-S00002'!B203,INDIRECT("'S7-"&amp;$C$5&amp;"'!F:F"),0)),"")</f>
        <v/>
      </c>
      <c r="D203" s="555" t="str" cm="1">
        <f t="array" aca="1" ref="D203" ca="1">IFERROR(INDIRECT("'S7-"&amp;$C$5&amp;"'!E"&amp;MATCH('S8-S00002'!B203,INDIRECT("'S7-"&amp;$C$5&amp;"'!F:F"),0)),"")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IFERROR(INDIRECT("'S7-"&amp;$C$5&amp;"'!G"&amp;MATCH('S8-S00002'!B204,INDIRECT("'S7-"&amp;$C$5&amp;"'!F:F"),0)),"")</f>
        <v/>
      </c>
      <c r="D204" s="555" t="str" cm="1">
        <f t="array" aca="1" ref="D204" ca="1">IFERROR(INDIRECT("'S7-"&amp;$C$5&amp;"'!E"&amp;MATCH('S8-S00002'!B204,INDIRECT("'S7-"&amp;$C$5&amp;"'!F:F"),0)),"")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IFERROR(INDIRECT("'S7-"&amp;$C$5&amp;"'!G"&amp;MATCH('S8-S00002'!B205,INDIRECT("'S7-"&amp;$C$5&amp;"'!F:F"),0)),"")</f>
        <v/>
      </c>
      <c r="D205" s="555" t="str" cm="1">
        <f t="array" aca="1" ref="D205" ca="1">IFERROR(INDIRECT("'S7-"&amp;$C$5&amp;"'!E"&amp;MATCH('S8-S00002'!B205,INDIRECT("'S7-"&amp;$C$5&amp;"'!F:F"),0)),"")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IFERROR(INDIRECT("'S7-"&amp;$C$5&amp;"'!G"&amp;MATCH('S8-S00002'!B206,INDIRECT("'S7-"&amp;$C$5&amp;"'!F:F"),0)),"")</f>
        <v/>
      </c>
      <c r="D206" s="555" t="str" cm="1">
        <f t="array" aca="1" ref="D206" ca="1">IFERROR(INDIRECT("'S7-"&amp;$C$5&amp;"'!E"&amp;MATCH('S8-S00002'!B206,INDIRECT("'S7-"&amp;$C$5&amp;"'!F:F"),0)),"")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IFERROR(INDIRECT("'S7-"&amp;$C$5&amp;"'!G"&amp;MATCH('S8-S00002'!B207,INDIRECT("'S7-"&amp;$C$5&amp;"'!F:F"),0)),"")</f>
        <v/>
      </c>
      <c r="D207" s="555" t="str" cm="1">
        <f t="array" aca="1" ref="D207" ca="1">IFERROR(INDIRECT("'S7-"&amp;$C$5&amp;"'!E"&amp;MATCH('S8-S00002'!B207,INDIRECT("'S7-"&amp;$C$5&amp;"'!F:F"),0)),"")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IFERROR(INDIRECT("'S7-"&amp;$C$5&amp;"'!G"&amp;MATCH('S8-S00002'!B208,INDIRECT("'S7-"&amp;$C$5&amp;"'!F:F"),0)),"")</f>
        <v/>
      </c>
      <c r="D208" s="555" t="str" cm="1">
        <f t="array" aca="1" ref="D208" ca="1">IFERROR(INDIRECT("'S7-"&amp;$C$5&amp;"'!E"&amp;MATCH('S8-S00002'!B208,INDIRECT("'S7-"&amp;$C$5&amp;"'!F:F"),0)),"")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IFERROR(INDIRECT("'S7-"&amp;$C$5&amp;"'!G"&amp;MATCH('S8-S00002'!B209,INDIRECT("'S7-"&amp;$C$5&amp;"'!F:F"),0)),"")</f>
        <v/>
      </c>
      <c r="D209" s="576" t="str" cm="1">
        <f t="array" aca="1" ref="D209" ca="1">IFERROR(INDIRECT("'S7-"&amp;$C$5&amp;"'!E"&amp;MATCH('S8-S00002'!B209,INDIRECT("'S7-"&amp;$C$5&amp;"'!F:F"),0)),"")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UNX5V8d+PTxL40kjwhL/sy7jXdrjsJoV+ziH8iux7hhEFuYsPlYTAgn/6ThDqDc9OajHymnC7CecvWHW4kCZHg==" saltValue="Vp+I06rQMbK/oeS3PXnB4A=="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109" priority="12">
      <formula>$F10="その他"</formula>
    </cfRule>
  </conditionalFormatting>
  <conditionalFormatting sqref="J10:J209">
    <cfRule type="expression" dxfId="108" priority="11">
      <formula>$I10="その他"</formula>
    </cfRule>
  </conditionalFormatting>
  <conditionalFormatting sqref="T10:T209">
    <cfRule type="expression" dxfId="107" priority="7">
      <formula>$I10="その他"</formula>
    </cfRule>
  </conditionalFormatting>
  <conditionalFormatting sqref="S10:S209">
    <cfRule type="expression" dxfId="106" priority="6">
      <formula>$I10="その他"</formula>
    </cfRule>
  </conditionalFormatting>
  <conditionalFormatting sqref="AD10:AD209">
    <cfRule type="expression" dxfId="105" priority="5">
      <formula>$I10="その他"</formula>
    </cfRule>
  </conditionalFormatting>
  <conditionalFormatting sqref="AH10:AH209">
    <cfRule type="expression" dxfId="104" priority="4">
      <formula>$I10="その他"</formula>
    </cfRule>
  </conditionalFormatting>
  <conditionalFormatting sqref="V10:Y209">
    <cfRule type="expression" dxfId="103" priority="3">
      <formula>$I10="その他"</formula>
    </cfRule>
  </conditionalFormatting>
  <conditionalFormatting sqref="AG10:AG209 AC10:AC209">
    <cfRule type="expression" dxfId="102" priority="2">
      <formula>$I10="その他"</formula>
    </cfRule>
  </conditionalFormatting>
  <dataValidations count="2">
    <dataValidation type="list" allowBlank="1" showInputMessage="1" sqref="B10:B209" xr:uid="{70FA8124-2F66-423E-89E7-BFA7FEEB29E6}">
      <formula1>INDIRECT("'S7-"&amp;$C$5&amp;"'!$M$38#")</formula1>
    </dataValidation>
    <dataValidation type="custom" allowBlank="1" showInputMessage="1" showErrorMessage="1" sqref="J10:J209" xr:uid="{316E013E-5F73-453D-8D56-1AC778E0907A}">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A34BC2CF-ACAE-4D55-AD77-5F9AE0DBCC3D}">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8EF09BFE-B98A-4A41-ACCB-548397A8D254}">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EE7D3033-9F65-416F-A26F-C4108ADA38C8}">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E0AC538E-6D92-4B7F-851B-86C764DAD9A1}">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663C9CD-782B-49C3-84B4-E2DBDF56E1B5}">
          <x14:formula1>
            <xm:f>選択肢①!$N$32:$N$36</xm:f>
          </x14:formula1>
          <xm:sqref>E10:F209</xm:sqref>
        </x14:dataValidation>
        <x14:dataValidation type="list" allowBlank="1" showInputMessage="1" showErrorMessage="1" xr:uid="{EA8C85F5-E24A-4674-BD8F-E2E2D7695544}">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57528E4E-6EDC-4A14-B1D1-3BEF678E8B4E}">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21A2A149-C2EB-44DD-AEA4-EE22BF3B5FDD}">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3E0149EB-4A5F-45A9-AD0D-E68F78638EB1}">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73CDF-74DA-4DF2-A1BB-54A461925576}">
  <sheetPr codeName="Sheet20">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1482</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espcQeHpaLkOOcmj5u+psX06ptaQdHLa2pXmu5bxz3j5yW9YTrkr6b3d30Kctlh4BbKUFOLc8C8Zyh5teIlQHQ==" saltValue="v/iN4QyUyc9SyWiiaF6b3Q=="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EAC43163-4290-4E6A-89BB-48D26E043160}">
          <x14:formula1>
            <xm:f>選択肢①!$F$26:$F$28</xm:f>
          </x14:formula1>
          <xm:sqref>E38:E237</xm:sqref>
        </x14:dataValidation>
        <x14:dataValidation type="list" allowBlank="1" showInputMessage="1" showErrorMessage="1" xr:uid="{B10C3D49-93A8-458A-B009-82F784F5A0F4}">
          <x14:formula1>
            <xm:f>選択肢①!$D$26:$D$27</xm:f>
          </x14:formula1>
          <xm:sqref>H38:H237</xm:sqref>
        </x14:dataValidation>
        <x14:dataValidation type="list" allowBlank="1" showInputMessage="1" showErrorMessage="1" xr:uid="{0AAA659C-9B19-4749-98F8-880DB78A7EA6}">
          <x14:formula1>
            <xm:f>排出活動_Master!$B$5:$B$39</xm:f>
          </x14:formula1>
          <xm:sqref>D38:D237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4521E-28E8-4987-AFF5-7DCCEFCED3E5}">
  <sheetPr codeName="Sheet10">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1482</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IFERROR(INDIRECT("'S7-"&amp;$C$5&amp;"'!G"&amp;MATCH('S8-S00003'!B10,INDIRECT("'S7-"&amp;$C$5&amp;"'!F:F"),0)),"")</f>
        <v/>
      </c>
      <c r="D10" s="546" t="str" cm="1">
        <f t="array" aca="1" ref="D10" ca="1">IFERROR(INDIRECT("'S7-"&amp;$C$5&amp;"'!E"&amp;MATCH('S8-S00003'!B10,INDIRECT("'S7-"&amp;$C$5&amp;"'!F:F"),0)),"")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IFERROR(INDIRECT("'S7-"&amp;$C$5&amp;"'!G"&amp;MATCH('S8-S00003'!B11,INDIRECT("'S7-"&amp;$C$5&amp;"'!F:F"),0)),"")</f>
        <v/>
      </c>
      <c r="D11" s="555" t="str" cm="1">
        <f t="array" aca="1" ref="D11" ca="1">IFERROR(INDIRECT("'S7-"&amp;$C$5&amp;"'!E"&amp;MATCH('S8-S00003'!B11,INDIRECT("'S7-"&amp;$C$5&amp;"'!F:F"),0)),"")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IFERROR(INDIRECT("'S7-"&amp;$C$5&amp;"'!G"&amp;MATCH('S8-S00003'!B12,INDIRECT("'S7-"&amp;$C$5&amp;"'!F:F"),0)),"")</f>
        <v/>
      </c>
      <c r="D12" s="555" t="str" cm="1">
        <f t="array" aca="1" ref="D12" ca="1">IFERROR(INDIRECT("'S7-"&amp;$C$5&amp;"'!E"&amp;MATCH('S8-S00003'!B12,INDIRECT("'S7-"&amp;$C$5&amp;"'!F:F"),0)),"")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IFERROR(INDIRECT("'S7-"&amp;$C$5&amp;"'!G"&amp;MATCH('S8-S00003'!B13,INDIRECT("'S7-"&amp;$C$5&amp;"'!F:F"),0)),"")</f>
        <v/>
      </c>
      <c r="D13" s="555" t="str" cm="1">
        <f t="array" aca="1" ref="D13" ca="1">IFERROR(INDIRECT("'S7-"&amp;$C$5&amp;"'!E"&amp;MATCH('S8-S00003'!B13,INDIRECT("'S7-"&amp;$C$5&amp;"'!F:F"),0)),"")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IFERROR(INDIRECT("'S7-"&amp;$C$5&amp;"'!G"&amp;MATCH('S8-S00003'!B14,INDIRECT("'S7-"&amp;$C$5&amp;"'!F:F"),0)),"")</f>
        <v/>
      </c>
      <c r="D14" s="555" t="str" cm="1">
        <f t="array" aca="1" ref="D14" ca="1">IFERROR(INDIRECT("'S7-"&amp;$C$5&amp;"'!E"&amp;MATCH('S8-S00003'!B14,INDIRECT("'S7-"&amp;$C$5&amp;"'!F:F"),0)),"")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IFERROR(INDIRECT("'S7-"&amp;$C$5&amp;"'!G"&amp;MATCH('S8-S00003'!B15,INDIRECT("'S7-"&amp;$C$5&amp;"'!F:F"),0)),"")</f>
        <v/>
      </c>
      <c r="D15" s="555" t="str" cm="1">
        <f t="array" aca="1" ref="D15" ca="1">IFERROR(INDIRECT("'S7-"&amp;$C$5&amp;"'!E"&amp;MATCH('S8-S00003'!B15,INDIRECT("'S7-"&amp;$C$5&amp;"'!F:F"),0)),"")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IFERROR(INDIRECT("'S7-"&amp;$C$5&amp;"'!G"&amp;MATCH('S8-S00003'!B16,INDIRECT("'S7-"&amp;$C$5&amp;"'!F:F"),0)),"")</f>
        <v/>
      </c>
      <c r="D16" s="555" t="str" cm="1">
        <f t="array" aca="1" ref="D16" ca="1">IFERROR(INDIRECT("'S7-"&amp;$C$5&amp;"'!E"&amp;MATCH('S8-S00003'!B16,INDIRECT("'S7-"&amp;$C$5&amp;"'!F:F"),0)),"")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IFERROR(INDIRECT("'S7-"&amp;$C$5&amp;"'!G"&amp;MATCH('S8-S00003'!B17,INDIRECT("'S7-"&amp;$C$5&amp;"'!F:F"),0)),"")</f>
        <v/>
      </c>
      <c r="D17" s="555" t="str" cm="1">
        <f t="array" aca="1" ref="D17" ca="1">IFERROR(INDIRECT("'S7-"&amp;$C$5&amp;"'!E"&amp;MATCH('S8-S00003'!B17,INDIRECT("'S7-"&amp;$C$5&amp;"'!F:F"),0)),"")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IFERROR(INDIRECT("'S7-"&amp;$C$5&amp;"'!G"&amp;MATCH('S8-S00003'!B18,INDIRECT("'S7-"&amp;$C$5&amp;"'!F:F"),0)),"")</f>
        <v/>
      </c>
      <c r="D18" s="555" t="str" cm="1">
        <f t="array" aca="1" ref="D18" ca="1">IFERROR(INDIRECT("'S7-"&amp;$C$5&amp;"'!E"&amp;MATCH('S8-S00003'!B18,INDIRECT("'S7-"&amp;$C$5&amp;"'!F:F"),0)),"")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IFERROR(INDIRECT("'S7-"&amp;$C$5&amp;"'!G"&amp;MATCH('S8-S00003'!B19,INDIRECT("'S7-"&amp;$C$5&amp;"'!F:F"),0)),"")</f>
        <v/>
      </c>
      <c r="D19" s="555" t="str" cm="1">
        <f t="array" aca="1" ref="D19" ca="1">IFERROR(INDIRECT("'S7-"&amp;$C$5&amp;"'!E"&amp;MATCH('S8-S00003'!B19,INDIRECT("'S7-"&amp;$C$5&amp;"'!F:F"),0)),"")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IFERROR(INDIRECT("'S7-"&amp;$C$5&amp;"'!G"&amp;MATCH('S8-S00003'!B20,INDIRECT("'S7-"&amp;$C$5&amp;"'!F:F"),0)),"")</f>
        <v/>
      </c>
      <c r="D20" s="555" t="str" cm="1">
        <f t="array" aca="1" ref="D20" ca="1">IFERROR(INDIRECT("'S7-"&amp;$C$5&amp;"'!E"&amp;MATCH('S8-S00003'!B20,INDIRECT("'S7-"&amp;$C$5&amp;"'!F:F"),0)),"")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IFERROR(INDIRECT("'S7-"&amp;$C$5&amp;"'!G"&amp;MATCH('S8-S00003'!B21,INDIRECT("'S7-"&amp;$C$5&amp;"'!F:F"),0)),"")</f>
        <v/>
      </c>
      <c r="D21" s="555" t="str" cm="1">
        <f t="array" aca="1" ref="D21" ca="1">IFERROR(INDIRECT("'S7-"&amp;$C$5&amp;"'!E"&amp;MATCH('S8-S00003'!B21,INDIRECT("'S7-"&amp;$C$5&amp;"'!F:F"),0)),"")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IFERROR(INDIRECT("'S7-"&amp;$C$5&amp;"'!G"&amp;MATCH('S8-S00003'!B22,INDIRECT("'S7-"&amp;$C$5&amp;"'!F:F"),0)),"")</f>
        <v/>
      </c>
      <c r="D22" s="555" t="str" cm="1">
        <f t="array" aca="1" ref="D22" ca="1">IFERROR(INDIRECT("'S7-"&amp;$C$5&amp;"'!E"&amp;MATCH('S8-S00003'!B22,INDIRECT("'S7-"&amp;$C$5&amp;"'!F:F"),0)),"")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IFERROR(INDIRECT("'S7-"&amp;$C$5&amp;"'!G"&amp;MATCH('S8-S00003'!B23,INDIRECT("'S7-"&amp;$C$5&amp;"'!F:F"),0)),"")</f>
        <v/>
      </c>
      <c r="D23" s="555" t="str" cm="1">
        <f t="array" aca="1" ref="D23" ca="1">IFERROR(INDIRECT("'S7-"&amp;$C$5&amp;"'!E"&amp;MATCH('S8-S00003'!B23,INDIRECT("'S7-"&amp;$C$5&amp;"'!F:F"),0)),"")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IFERROR(INDIRECT("'S7-"&amp;$C$5&amp;"'!G"&amp;MATCH('S8-S00003'!B24,INDIRECT("'S7-"&amp;$C$5&amp;"'!F:F"),0)),"")</f>
        <v/>
      </c>
      <c r="D24" s="555" t="str" cm="1">
        <f t="array" aca="1" ref="D24" ca="1">IFERROR(INDIRECT("'S7-"&amp;$C$5&amp;"'!E"&amp;MATCH('S8-S00003'!B24,INDIRECT("'S7-"&amp;$C$5&amp;"'!F:F"),0)),"")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IFERROR(INDIRECT("'S7-"&amp;$C$5&amp;"'!G"&amp;MATCH('S8-S00003'!B25,INDIRECT("'S7-"&amp;$C$5&amp;"'!F:F"),0)),"")</f>
        <v/>
      </c>
      <c r="D25" s="555" t="str" cm="1">
        <f t="array" aca="1" ref="D25" ca="1">IFERROR(INDIRECT("'S7-"&amp;$C$5&amp;"'!E"&amp;MATCH('S8-S00003'!B25,INDIRECT("'S7-"&amp;$C$5&amp;"'!F:F"),0)),"")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IFERROR(INDIRECT("'S7-"&amp;$C$5&amp;"'!G"&amp;MATCH('S8-S00003'!B26,INDIRECT("'S7-"&amp;$C$5&amp;"'!F:F"),0)),"")</f>
        <v/>
      </c>
      <c r="D26" s="555" t="str" cm="1">
        <f t="array" aca="1" ref="D26" ca="1">IFERROR(INDIRECT("'S7-"&amp;$C$5&amp;"'!E"&amp;MATCH('S8-S00003'!B26,INDIRECT("'S7-"&amp;$C$5&amp;"'!F:F"),0)),"")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IFERROR(INDIRECT("'S7-"&amp;$C$5&amp;"'!G"&amp;MATCH('S8-S00003'!B27,INDIRECT("'S7-"&amp;$C$5&amp;"'!F:F"),0)),"")</f>
        <v/>
      </c>
      <c r="D27" s="555" t="str" cm="1">
        <f t="array" aca="1" ref="D27" ca="1">IFERROR(INDIRECT("'S7-"&amp;$C$5&amp;"'!E"&amp;MATCH('S8-S00003'!B27,INDIRECT("'S7-"&amp;$C$5&amp;"'!F:F"),0)),"")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IFERROR(INDIRECT("'S7-"&amp;$C$5&amp;"'!G"&amp;MATCH('S8-S00003'!B28,INDIRECT("'S7-"&amp;$C$5&amp;"'!F:F"),0)),"")</f>
        <v/>
      </c>
      <c r="D28" s="555" t="str" cm="1">
        <f t="array" aca="1" ref="D28" ca="1">IFERROR(INDIRECT("'S7-"&amp;$C$5&amp;"'!E"&amp;MATCH('S8-S00003'!B28,INDIRECT("'S7-"&amp;$C$5&amp;"'!F:F"),0)),"")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IFERROR(INDIRECT("'S7-"&amp;$C$5&amp;"'!G"&amp;MATCH('S8-S00003'!B29,INDIRECT("'S7-"&amp;$C$5&amp;"'!F:F"),0)),"")</f>
        <v/>
      </c>
      <c r="D29" s="555" t="str" cm="1">
        <f t="array" aca="1" ref="D29" ca="1">IFERROR(INDIRECT("'S7-"&amp;$C$5&amp;"'!E"&amp;MATCH('S8-S00003'!B29,INDIRECT("'S7-"&amp;$C$5&amp;"'!F:F"),0)),"")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IFERROR(INDIRECT("'S7-"&amp;$C$5&amp;"'!G"&amp;MATCH('S8-S00003'!B30,INDIRECT("'S7-"&amp;$C$5&amp;"'!F:F"),0)),"")</f>
        <v/>
      </c>
      <c r="D30" s="555" t="str" cm="1">
        <f t="array" aca="1" ref="D30" ca="1">IFERROR(INDIRECT("'S7-"&amp;$C$5&amp;"'!E"&amp;MATCH('S8-S00003'!B30,INDIRECT("'S7-"&amp;$C$5&amp;"'!F:F"),0)),"")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IFERROR(INDIRECT("'S7-"&amp;$C$5&amp;"'!G"&amp;MATCH('S8-S00003'!B31,INDIRECT("'S7-"&amp;$C$5&amp;"'!F:F"),0)),"")</f>
        <v/>
      </c>
      <c r="D31" s="555" t="str" cm="1">
        <f t="array" aca="1" ref="D31" ca="1">IFERROR(INDIRECT("'S7-"&amp;$C$5&amp;"'!E"&amp;MATCH('S8-S00003'!B31,INDIRECT("'S7-"&amp;$C$5&amp;"'!F:F"),0)),"")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IFERROR(INDIRECT("'S7-"&amp;$C$5&amp;"'!G"&amp;MATCH('S8-S00003'!B32,INDIRECT("'S7-"&amp;$C$5&amp;"'!F:F"),0)),"")</f>
        <v/>
      </c>
      <c r="D32" s="555" t="str" cm="1">
        <f t="array" aca="1" ref="D32" ca="1">IFERROR(INDIRECT("'S7-"&amp;$C$5&amp;"'!E"&amp;MATCH('S8-S00003'!B32,INDIRECT("'S7-"&amp;$C$5&amp;"'!F:F"),0)),"")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IFERROR(INDIRECT("'S7-"&amp;$C$5&amp;"'!G"&amp;MATCH('S8-S00003'!B33,INDIRECT("'S7-"&amp;$C$5&amp;"'!F:F"),0)),"")</f>
        <v/>
      </c>
      <c r="D33" s="555" t="str" cm="1">
        <f t="array" aca="1" ref="D33" ca="1">IFERROR(INDIRECT("'S7-"&amp;$C$5&amp;"'!E"&amp;MATCH('S8-S00003'!B33,INDIRECT("'S7-"&amp;$C$5&amp;"'!F:F"),0)),"")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IFERROR(INDIRECT("'S7-"&amp;$C$5&amp;"'!G"&amp;MATCH('S8-S00003'!B34,INDIRECT("'S7-"&amp;$C$5&amp;"'!F:F"),0)),"")</f>
        <v/>
      </c>
      <c r="D34" s="555" t="str" cm="1">
        <f t="array" aca="1" ref="D34" ca="1">IFERROR(INDIRECT("'S7-"&amp;$C$5&amp;"'!E"&amp;MATCH('S8-S00003'!B34,INDIRECT("'S7-"&amp;$C$5&amp;"'!F:F"),0)),"")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IFERROR(INDIRECT("'S7-"&amp;$C$5&amp;"'!G"&amp;MATCH('S8-S00003'!B35,INDIRECT("'S7-"&amp;$C$5&amp;"'!F:F"),0)),"")</f>
        <v/>
      </c>
      <c r="D35" s="555" t="str" cm="1">
        <f t="array" aca="1" ref="D35" ca="1">IFERROR(INDIRECT("'S7-"&amp;$C$5&amp;"'!E"&amp;MATCH('S8-S00003'!B35,INDIRECT("'S7-"&amp;$C$5&amp;"'!F:F"),0)),"")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IFERROR(INDIRECT("'S7-"&amp;$C$5&amp;"'!G"&amp;MATCH('S8-S00003'!B36,INDIRECT("'S7-"&amp;$C$5&amp;"'!F:F"),0)),"")</f>
        <v/>
      </c>
      <c r="D36" s="555" t="str" cm="1">
        <f t="array" aca="1" ref="D36" ca="1">IFERROR(INDIRECT("'S7-"&amp;$C$5&amp;"'!E"&amp;MATCH('S8-S00003'!B36,INDIRECT("'S7-"&amp;$C$5&amp;"'!F:F"),0)),"")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IFERROR(INDIRECT("'S7-"&amp;$C$5&amp;"'!G"&amp;MATCH('S8-S00003'!B37,INDIRECT("'S7-"&amp;$C$5&amp;"'!F:F"),0)),"")</f>
        <v/>
      </c>
      <c r="D37" s="555" t="str" cm="1">
        <f t="array" aca="1" ref="D37" ca="1">IFERROR(INDIRECT("'S7-"&amp;$C$5&amp;"'!E"&amp;MATCH('S8-S00003'!B37,INDIRECT("'S7-"&amp;$C$5&amp;"'!F:F"),0)),"")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IFERROR(INDIRECT("'S7-"&amp;$C$5&amp;"'!G"&amp;MATCH('S8-S00003'!B38,INDIRECT("'S7-"&amp;$C$5&amp;"'!F:F"),0)),"")</f>
        <v/>
      </c>
      <c r="D38" s="555" t="str" cm="1">
        <f t="array" aca="1" ref="D38" ca="1">IFERROR(INDIRECT("'S7-"&amp;$C$5&amp;"'!E"&amp;MATCH('S8-S00003'!B38,INDIRECT("'S7-"&amp;$C$5&amp;"'!F:F"),0)),"")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IFERROR(INDIRECT("'S7-"&amp;$C$5&amp;"'!G"&amp;MATCH('S8-S00003'!B39,INDIRECT("'S7-"&amp;$C$5&amp;"'!F:F"),0)),"")</f>
        <v/>
      </c>
      <c r="D39" s="555" t="str" cm="1">
        <f t="array" aca="1" ref="D39" ca="1">IFERROR(INDIRECT("'S7-"&amp;$C$5&amp;"'!E"&amp;MATCH('S8-S00003'!B39,INDIRECT("'S7-"&amp;$C$5&amp;"'!F:F"),0)),"")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IFERROR(INDIRECT("'S7-"&amp;$C$5&amp;"'!G"&amp;MATCH('S8-S00003'!B40,INDIRECT("'S7-"&amp;$C$5&amp;"'!F:F"),0)),"")</f>
        <v/>
      </c>
      <c r="D40" s="555" t="str" cm="1">
        <f t="array" aca="1" ref="D40" ca="1">IFERROR(INDIRECT("'S7-"&amp;$C$5&amp;"'!E"&amp;MATCH('S8-S00003'!B40,INDIRECT("'S7-"&amp;$C$5&amp;"'!F:F"),0)),"")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IFERROR(INDIRECT("'S7-"&amp;$C$5&amp;"'!G"&amp;MATCH('S8-S00003'!B41,INDIRECT("'S7-"&amp;$C$5&amp;"'!F:F"),0)),"")</f>
        <v/>
      </c>
      <c r="D41" s="555" t="str" cm="1">
        <f t="array" aca="1" ref="D41" ca="1">IFERROR(INDIRECT("'S7-"&amp;$C$5&amp;"'!E"&amp;MATCH('S8-S00003'!B41,INDIRECT("'S7-"&amp;$C$5&amp;"'!F:F"),0)),"")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IFERROR(INDIRECT("'S7-"&amp;$C$5&amp;"'!G"&amp;MATCH('S8-S00003'!B42,INDIRECT("'S7-"&amp;$C$5&amp;"'!F:F"),0)),"")</f>
        <v/>
      </c>
      <c r="D42" s="555" t="str" cm="1">
        <f t="array" aca="1" ref="D42" ca="1">IFERROR(INDIRECT("'S7-"&amp;$C$5&amp;"'!E"&amp;MATCH('S8-S00003'!B42,INDIRECT("'S7-"&amp;$C$5&amp;"'!F:F"),0)),"")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IFERROR(INDIRECT("'S7-"&amp;$C$5&amp;"'!G"&amp;MATCH('S8-S00003'!B43,INDIRECT("'S7-"&amp;$C$5&amp;"'!F:F"),0)),"")</f>
        <v/>
      </c>
      <c r="D43" s="555" t="str" cm="1">
        <f t="array" aca="1" ref="D43" ca="1">IFERROR(INDIRECT("'S7-"&amp;$C$5&amp;"'!E"&amp;MATCH('S8-S00003'!B43,INDIRECT("'S7-"&amp;$C$5&amp;"'!F:F"),0)),"")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IFERROR(INDIRECT("'S7-"&amp;$C$5&amp;"'!G"&amp;MATCH('S8-S00003'!B44,INDIRECT("'S7-"&amp;$C$5&amp;"'!F:F"),0)),"")</f>
        <v/>
      </c>
      <c r="D44" s="555" t="str" cm="1">
        <f t="array" aca="1" ref="D44" ca="1">IFERROR(INDIRECT("'S7-"&amp;$C$5&amp;"'!E"&amp;MATCH('S8-S00003'!B44,INDIRECT("'S7-"&amp;$C$5&amp;"'!F:F"),0)),"")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IFERROR(INDIRECT("'S7-"&amp;$C$5&amp;"'!G"&amp;MATCH('S8-S00003'!B45,INDIRECT("'S7-"&amp;$C$5&amp;"'!F:F"),0)),"")</f>
        <v/>
      </c>
      <c r="D45" s="555" t="str" cm="1">
        <f t="array" aca="1" ref="D45" ca="1">IFERROR(INDIRECT("'S7-"&amp;$C$5&amp;"'!E"&amp;MATCH('S8-S00003'!B45,INDIRECT("'S7-"&amp;$C$5&amp;"'!F:F"),0)),"")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IFERROR(INDIRECT("'S7-"&amp;$C$5&amp;"'!G"&amp;MATCH('S8-S00003'!B46,INDIRECT("'S7-"&amp;$C$5&amp;"'!F:F"),0)),"")</f>
        <v/>
      </c>
      <c r="D46" s="555" t="str" cm="1">
        <f t="array" aca="1" ref="D46" ca="1">IFERROR(INDIRECT("'S7-"&amp;$C$5&amp;"'!E"&amp;MATCH('S8-S00003'!B46,INDIRECT("'S7-"&amp;$C$5&amp;"'!F:F"),0)),"")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IFERROR(INDIRECT("'S7-"&amp;$C$5&amp;"'!G"&amp;MATCH('S8-S00003'!B47,INDIRECT("'S7-"&amp;$C$5&amp;"'!F:F"),0)),"")</f>
        <v/>
      </c>
      <c r="D47" s="555" t="str" cm="1">
        <f t="array" aca="1" ref="D47" ca="1">IFERROR(INDIRECT("'S7-"&amp;$C$5&amp;"'!E"&amp;MATCH('S8-S00003'!B47,INDIRECT("'S7-"&amp;$C$5&amp;"'!F:F"),0)),"")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IFERROR(INDIRECT("'S7-"&amp;$C$5&amp;"'!G"&amp;MATCH('S8-S00003'!B48,INDIRECT("'S7-"&amp;$C$5&amp;"'!F:F"),0)),"")</f>
        <v/>
      </c>
      <c r="D48" s="555" t="str" cm="1">
        <f t="array" aca="1" ref="D48" ca="1">IFERROR(INDIRECT("'S7-"&amp;$C$5&amp;"'!E"&amp;MATCH('S8-S00003'!B48,INDIRECT("'S7-"&amp;$C$5&amp;"'!F:F"),0)),"")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IFERROR(INDIRECT("'S7-"&amp;$C$5&amp;"'!G"&amp;MATCH('S8-S00003'!B49,INDIRECT("'S7-"&amp;$C$5&amp;"'!F:F"),0)),"")</f>
        <v/>
      </c>
      <c r="D49" s="555" t="str" cm="1">
        <f t="array" aca="1" ref="D49" ca="1">IFERROR(INDIRECT("'S7-"&amp;$C$5&amp;"'!E"&amp;MATCH('S8-S00003'!B49,INDIRECT("'S7-"&amp;$C$5&amp;"'!F:F"),0)),"")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IFERROR(INDIRECT("'S7-"&amp;$C$5&amp;"'!G"&amp;MATCH('S8-S00003'!B50,INDIRECT("'S7-"&amp;$C$5&amp;"'!F:F"),0)),"")</f>
        <v/>
      </c>
      <c r="D50" s="555" t="str" cm="1">
        <f t="array" aca="1" ref="D50" ca="1">IFERROR(INDIRECT("'S7-"&amp;$C$5&amp;"'!E"&amp;MATCH('S8-S00003'!B50,INDIRECT("'S7-"&amp;$C$5&amp;"'!F:F"),0)),"")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IFERROR(INDIRECT("'S7-"&amp;$C$5&amp;"'!G"&amp;MATCH('S8-S00003'!B51,INDIRECT("'S7-"&amp;$C$5&amp;"'!F:F"),0)),"")</f>
        <v/>
      </c>
      <c r="D51" s="555" t="str" cm="1">
        <f t="array" aca="1" ref="D51" ca="1">IFERROR(INDIRECT("'S7-"&amp;$C$5&amp;"'!E"&amp;MATCH('S8-S00003'!B51,INDIRECT("'S7-"&amp;$C$5&amp;"'!F:F"),0)),"")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IFERROR(INDIRECT("'S7-"&amp;$C$5&amp;"'!G"&amp;MATCH('S8-S00003'!B52,INDIRECT("'S7-"&amp;$C$5&amp;"'!F:F"),0)),"")</f>
        <v/>
      </c>
      <c r="D52" s="555" t="str" cm="1">
        <f t="array" aca="1" ref="D52" ca="1">IFERROR(INDIRECT("'S7-"&amp;$C$5&amp;"'!E"&amp;MATCH('S8-S00003'!B52,INDIRECT("'S7-"&amp;$C$5&amp;"'!F:F"),0)),"")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IFERROR(INDIRECT("'S7-"&amp;$C$5&amp;"'!G"&amp;MATCH('S8-S00003'!B53,INDIRECT("'S7-"&amp;$C$5&amp;"'!F:F"),0)),"")</f>
        <v/>
      </c>
      <c r="D53" s="555" t="str" cm="1">
        <f t="array" aca="1" ref="D53" ca="1">IFERROR(INDIRECT("'S7-"&amp;$C$5&amp;"'!E"&amp;MATCH('S8-S00003'!B53,INDIRECT("'S7-"&amp;$C$5&amp;"'!F:F"),0)),"")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IFERROR(INDIRECT("'S7-"&amp;$C$5&amp;"'!G"&amp;MATCH('S8-S00003'!B54,INDIRECT("'S7-"&amp;$C$5&amp;"'!F:F"),0)),"")</f>
        <v/>
      </c>
      <c r="D54" s="555" t="str" cm="1">
        <f t="array" aca="1" ref="D54" ca="1">IFERROR(INDIRECT("'S7-"&amp;$C$5&amp;"'!E"&amp;MATCH('S8-S00003'!B54,INDIRECT("'S7-"&amp;$C$5&amp;"'!F:F"),0)),"")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IFERROR(INDIRECT("'S7-"&amp;$C$5&amp;"'!G"&amp;MATCH('S8-S00003'!B55,INDIRECT("'S7-"&amp;$C$5&amp;"'!F:F"),0)),"")</f>
        <v/>
      </c>
      <c r="D55" s="555" t="str" cm="1">
        <f t="array" aca="1" ref="D55" ca="1">IFERROR(INDIRECT("'S7-"&amp;$C$5&amp;"'!E"&amp;MATCH('S8-S00003'!B55,INDIRECT("'S7-"&amp;$C$5&amp;"'!F:F"),0)),"")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IFERROR(INDIRECT("'S7-"&amp;$C$5&amp;"'!G"&amp;MATCH('S8-S00003'!B56,INDIRECT("'S7-"&amp;$C$5&amp;"'!F:F"),0)),"")</f>
        <v/>
      </c>
      <c r="D56" s="555" t="str" cm="1">
        <f t="array" aca="1" ref="D56" ca="1">IFERROR(INDIRECT("'S7-"&amp;$C$5&amp;"'!E"&amp;MATCH('S8-S00003'!B56,INDIRECT("'S7-"&amp;$C$5&amp;"'!F:F"),0)),"")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IFERROR(INDIRECT("'S7-"&amp;$C$5&amp;"'!G"&amp;MATCH('S8-S00003'!B57,INDIRECT("'S7-"&amp;$C$5&amp;"'!F:F"),0)),"")</f>
        <v/>
      </c>
      <c r="D57" s="555" t="str" cm="1">
        <f t="array" aca="1" ref="D57" ca="1">IFERROR(INDIRECT("'S7-"&amp;$C$5&amp;"'!E"&amp;MATCH('S8-S00003'!B57,INDIRECT("'S7-"&amp;$C$5&amp;"'!F:F"),0)),"")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IFERROR(INDIRECT("'S7-"&amp;$C$5&amp;"'!G"&amp;MATCH('S8-S00003'!B58,INDIRECT("'S7-"&amp;$C$5&amp;"'!F:F"),0)),"")</f>
        <v/>
      </c>
      <c r="D58" s="555" t="str" cm="1">
        <f t="array" aca="1" ref="D58" ca="1">IFERROR(INDIRECT("'S7-"&amp;$C$5&amp;"'!E"&amp;MATCH('S8-S00003'!B58,INDIRECT("'S7-"&amp;$C$5&amp;"'!F:F"),0)),"")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IFERROR(INDIRECT("'S7-"&amp;$C$5&amp;"'!G"&amp;MATCH('S8-S00003'!B59,INDIRECT("'S7-"&amp;$C$5&amp;"'!F:F"),0)),"")</f>
        <v/>
      </c>
      <c r="D59" s="555" t="str" cm="1">
        <f t="array" aca="1" ref="D59" ca="1">IFERROR(INDIRECT("'S7-"&amp;$C$5&amp;"'!E"&amp;MATCH('S8-S00003'!B59,INDIRECT("'S7-"&amp;$C$5&amp;"'!F:F"),0)),"")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IFERROR(INDIRECT("'S7-"&amp;$C$5&amp;"'!G"&amp;MATCH('S8-S00003'!B60,INDIRECT("'S7-"&amp;$C$5&amp;"'!F:F"),0)),"")</f>
        <v/>
      </c>
      <c r="D60" s="555" t="str" cm="1">
        <f t="array" aca="1" ref="D60" ca="1">IFERROR(INDIRECT("'S7-"&amp;$C$5&amp;"'!E"&amp;MATCH('S8-S00003'!B60,INDIRECT("'S7-"&amp;$C$5&amp;"'!F:F"),0)),"")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IFERROR(INDIRECT("'S7-"&amp;$C$5&amp;"'!G"&amp;MATCH('S8-S00003'!B61,INDIRECT("'S7-"&amp;$C$5&amp;"'!F:F"),0)),"")</f>
        <v/>
      </c>
      <c r="D61" s="555" t="str" cm="1">
        <f t="array" aca="1" ref="D61" ca="1">IFERROR(INDIRECT("'S7-"&amp;$C$5&amp;"'!E"&amp;MATCH('S8-S00003'!B61,INDIRECT("'S7-"&amp;$C$5&amp;"'!F:F"),0)),"")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IFERROR(INDIRECT("'S7-"&amp;$C$5&amp;"'!G"&amp;MATCH('S8-S00003'!B62,INDIRECT("'S7-"&amp;$C$5&amp;"'!F:F"),0)),"")</f>
        <v/>
      </c>
      <c r="D62" s="555" t="str" cm="1">
        <f t="array" aca="1" ref="D62" ca="1">IFERROR(INDIRECT("'S7-"&amp;$C$5&amp;"'!E"&amp;MATCH('S8-S00003'!B62,INDIRECT("'S7-"&amp;$C$5&amp;"'!F:F"),0)),"")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IFERROR(INDIRECT("'S7-"&amp;$C$5&amp;"'!G"&amp;MATCH('S8-S00003'!B63,INDIRECT("'S7-"&amp;$C$5&amp;"'!F:F"),0)),"")</f>
        <v/>
      </c>
      <c r="D63" s="555" t="str" cm="1">
        <f t="array" aca="1" ref="D63" ca="1">IFERROR(INDIRECT("'S7-"&amp;$C$5&amp;"'!E"&amp;MATCH('S8-S00003'!B63,INDIRECT("'S7-"&amp;$C$5&amp;"'!F:F"),0)),"")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IFERROR(INDIRECT("'S7-"&amp;$C$5&amp;"'!G"&amp;MATCH('S8-S00003'!B64,INDIRECT("'S7-"&amp;$C$5&amp;"'!F:F"),0)),"")</f>
        <v/>
      </c>
      <c r="D64" s="555" t="str" cm="1">
        <f t="array" aca="1" ref="D64" ca="1">IFERROR(INDIRECT("'S7-"&amp;$C$5&amp;"'!E"&amp;MATCH('S8-S00003'!B64,INDIRECT("'S7-"&amp;$C$5&amp;"'!F:F"),0)),"")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IFERROR(INDIRECT("'S7-"&amp;$C$5&amp;"'!G"&amp;MATCH('S8-S00003'!B65,INDIRECT("'S7-"&amp;$C$5&amp;"'!F:F"),0)),"")</f>
        <v/>
      </c>
      <c r="D65" s="555" t="str" cm="1">
        <f t="array" aca="1" ref="D65" ca="1">IFERROR(INDIRECT("'S7-"&amp;$C$5&amp;"'!E"&amp;MATCH('S8-S00003'!B65,INDIRECT("'S7-"&amp;$C$5&amp;"'!F:F"),0)),"")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IFERROR(INDIRECT("'S7-"&amp;$C$5&amp;"'!G"&amp;MATCH('S8-S00003'!B66,INDIRECT("'S7-"&amp;$C$5&amp;"'!F:F"),0)),"")</f>
        <v/>
      </c>
      <c r="D66" s="555" t="str" cm="1">
        <f t="array" aca="1" ref="D66" ca="1">IFERROR(INDIRECT("'S7-"&amp;$C$5&amp;"'!E"&amp;MATCH('S8-S00003'!B66,INDIRECT("'S7-"&amp;$C$5&amp;"'!F:F"),0)),"")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IFERROR(INDIRECT("'S7-"&amp;$C$5&amp;"'!G"&amp;MATCH('S8-S00003'!B67,INDIRECT("'S7-"&amp;$C$5&amp;"'!F:F"),0)),"")</f>
        <v/>
      </c>
      <c r="D67" s="555" t="str" cm="1">
        <f t="array" aca="1" ref="D67" ca="1">IFERROR(INDIRECT("'S7-"&amp;$C$5&amp;"'!E"&amp;MATCH('S8-S00003'!B67,INDIRECT("'S7-"&amp;$C$5&amp;"'!F:F"),0)),"")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IFERROR(INDIRECT("'S7-"&amp;$C$5&amp;"'!G"&amp;MATCH('S8-S00003'!B68,INDIRECT("'S7-"&amp;$C$5&amp;"'!F:F"),0)),"")</f>
        <v/>
      </c>
      <c r="D68" s="555" t="str" cm="1">
        <f t="array" aca="1" ref="D68" ca="1">IFERROR(INDIRECT("'S7-"&amp;$C$5&amp;"'!E"&amp;MATCH('S8-S00003'!B68,INDIRECT("'S7-"&amp;$C$5&amp;"'!F:F"),0)),"")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IFERROR(INDIRECT("'S7-"&amp;$C$5&amp;"'!G"&amp;MATCH('S8-S00003'!B69,INDIRECT("'S7-"&amp;$C$5&amp;"'!F:F"),0)),"")</f>
        <v/>
      </c>
      <c r="D69" s="555" t="str" cm="1">
        <f t="array" aca="1" ref="D69" ca="1">IFERROR(INDIRECT("'S7-"&amp;$C$5&amp;"'!E"&amp;MATCH('S8-S00003'!B69,INDIRECT("'S7-"&amp;$C$5&amp;"'!F:F"),0)),"")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IFERROR(INDIRECT("'S7-"&amp;$C$5&amp;"'!G"&amp;MATCH('S8-S00003'!B70,INDIRECT("'S7-"&amp;$C$5&amp;"'!F:F"),0)),"")</f>
        <v/>
      </c>
      <c r="D70" s="555" t="str" cm="1">
        <f t="array" aca="1" ref="D70" ca="1">IFERROR(INDIRECT("'S7-"&amp;$C$5&amp;"'!E"&amp;MATCH('S8-S00003'!B70,INDIRECT("'S7-"&amp;$C$5&amp;"'!F:F"),0)),"")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IFERROR(INDIRECT("'S7-"&amp;$C$5&amp;"'!G"&amp;MATCH('S8-S00003'!B71,INDIRECT("'S7-"&amp;$C$5&amp;"'!F:F"),0)),"")</f>
        <v/>
      </c>
      <c r="D71" s="555" t="str" cm="1">
        <f t="array" aca="1" ref="D71" ca="1">IFERROR(INDIRECT("'S7-"&amp;$C$5&amp;"'!E"&amp;MATCH('S8-S00003'!B71,INDIRECT("'S7-"&amp;$C$5&amp;"'!F:F"),0)),"")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IFERROR(INDIRECT("'S7-"&amp;$C$5&amp;"'!G"&amp;MATCH('S8-S00003'!B72,INDIRECT("'S7-"&amp;$C$5&amp;"'!F:F"),0)),"")</f>
        <v/>
      </c>
      <c r="D72" s="555" t="str" cm="1">
        <f t="array" aca="1" ref="D72" ca="1">IFERROR(INDIRECT("'S7-"&amp;$C$5&amp;"'!E"&amp;MATCH('S8-S00003'!B72,INDIRECT("'S7-"&amp;$C$5&amp;"'!F:F"),0)),"")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IFERROR(INDIRECT("'S7-"&amp;$C$5&amp;"'!G"&amp;MATCH('S8-S00003'!B73,INDIRECT("'S7-"&amp;$C$5&amp;"'!F:F"),0)),"")</f>
        <v/>
      </c>
      <c r="D73" s="555" t="str" cm="1">
        <f t="array" aca="1" ref="D73" ca="1">IFERROR(INDIRECT("'S7-"&amp;$C$5&amp;"'!E"&amp;MATCH('S8-S00003'!B73,INDIRECT("'S7-"&amp;$C$5&amp;"'!F:F"),0)),"")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IFERROR(INDIRECT("'S7-"&amp;$C$5&amp;"'!G"&amp;MATCH('S8-S00003'!B74,INDIRECT("'S7-"&amp;$C$5&amp;"'!F:F"),0)),"")</f>
        <v/>
      </c>
      <c r="D74" s="555" t="str" cm="1">
        <f t="array" aca="1" ref="D74" ca="1">IFERROR(INDIRECT("'S7-"&amp;$C$5&amp;"'!E"&amp;MATCH('S8-S00003'!B74,INDIRECT("'S7-"&amp;$C$5&amp;"'!F:F"),0)),"")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IFERROR(INDIRECT("'S7-"&amp;$C$5&amp;"'!G"&amp;MATCH('S8-S00003'!B75,INDIRECT("'S7-"&amp;$C$5&amp;"'!F:F"),0)),"")</f>
        <v/>
      </c>
      <c r="D75" s="555" t="str" cm="1">
        <f t="array" aca="1" ref="D75" ca="1">IFERROR(INDIRECT("'S7-"&amp;$C$5&amp;"'!E"&amp;MATCH('S8-S00003'!B75,INDIRECT("'S7-"&amp;$C$5&amp;"'!F:F"),0)),"")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IFERROR(INDIRECT("'S7-"&amp;$C$5&amp;"'!G"&amp;MATCH('S8-S00003'!B76,INDIRECT("'S7-"&amp;$C$5&amp;"'!F:F"),0)),"")</f>
        <v/>
      </c>
      <c r="D76" s="555" t="str" cm="1">
        <f t="array" aca="1" ref="D76" ca="1">IFERROR(INDIRECT("'S7-"&amp;$C$5&amp;"'!E"&amp;MATCH('S8-S00003'!B76,INDIRECT("'S7-"&amp;$C$5&amp;"'!F:F"),0)),"")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IFERROR(INDIRECT("'S7-"&amp;$C$5&amp;"'!G"&amp;MATCH('S8-S00003'!B77,INDIRECT("'S7-"&amp;$C$5&amp;"'!F:F"),0)),"")</f>
        <v/>
      </c>
      <c r="D77" s="555" t="str" cm="1">
        <f t="array" aca="1" ref="D77" ca="1">IFERROR(INDIRECT("'S7-"&amp;$C$5&amp;"'!E"&amp;MATCH('S8-S00003'!B77,INDIRECT("'S7-"&amp;$C$5&amp;"'!F:F"),0)),"")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IFERROR(INDIRECT("'S7-"&amp;$C$5&amp;"'!G"&amp;MATCH('S8-S00003'!B78,INDIRECT("'S7-"&amp;$C$5&amp;"'!F:F"),0)),"")</f>
        <v/>
      </c>
      <c r="D78" s="555" t="str" cm="1">
        <f t="array" aca="1" ref="D78" ca="1">IFERROR(INDIRECT("'S7-"&amp;$C$5&amp;"'!E"&amp;MATCH('S8-S00003'!B78,INDIRECT("'S7-"&amp;$C$5&amp;"'!F:F"),0)),"")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IFERROR(INDIRECT("'S7-"&amp;$C$5&amp;"'!G"&amp;MATCH('S8-S00003'!B79,INDIRECT("'S7-"&amp;$C$5&amp;"'!F:F"),0)),"")</f>
        <v/>
      </c>
      <c r="D79" s="555" t="str" cm="1">
        <f t="array" aca="1" ref="D79" ca="1">IFERROR(INDIRECT("'S7-"&amp;$C$5&amp;"'!E"&amp;MATCH('S8-S00003'!B79,INDIRECT("'S7-"&amp;$C$5&amp;"'!F:F"),0)),"")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IFERROR(INDIRECT("'S7-"&amp;$C$5&amp;"'!G"&amp;MATCH('S8-S00003'!B80,INDIRECT("'S7-"&amp;$C$5&amp;"'!F:F"),0)),"")</f>
        <v/>
      </c>
      <c r="D80" s="555" t="str" cm="1">
        <f t="array" aca="1" ref="D80" ca="1">IFERROR(INDIRECT("'S7-"&amp;$C$5&amp;"'!E"&amp;MATCH('S8-S00003'!B80,INDIRECT("'S7-"&amp;$C$5&amp;"'!F:F"),0)),"")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IFERROR(INDIRECT("'S7-"&amp;$C$5&amp;"'!G"&amp;MATCH('S8-S00003'!B81,INDIRECT("'S7-"&amp;$C$5&amp;"'!F:F"),0)),"")</f>
        <v/>
      </c>
      <c r="D81" s="555" t="str" cm="1">
        <f t="array" aca="1" ref="D81" ca="1">IFERROR(INDIRECT("'S7-"&amp;$C$5&amp;"'!E"&amp;MATCH('S8-S00003'!B81,INDIRECT("'S7-"&amp;$C$5&amp;"'!F:F"),0)),"")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IFERROR(INDIRECT("'S7-"&amp;$C$5&amp;"'!G"&amp;MATCH('S8-S00003'!B82,INDIRECT("'S7-"&amp;$C$5&amp;"'!F:F"),0)),"")</f>
        <v/>
      </c>
      <c r="D82" s="555" t="str" cm="1">
        <f t="array" aca="1" ref="D82" ca="1">IFERROR(INDIRECT("'S7-"&amp;$C$5&amp;"'!E"&amp;MATCH('S8-S00003'!B82,INDIRECT("'S7-"&amp;$C$5&amp;"'!F:F"),0)),"")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IFERROR(INDIRECT("'S7-"&amp;$C$5&amp;"'!G"&amp;MATCH('S8-S00003'!B83,INDIRECT("'S7-"&amp;$C$5&amp;"'!F:F"),0)),"")</f>
        <v/>
      </c>
      <c r="D83" s="555" t="str" cm="1">
        <f t="array" aca="1" ref="D83" ca="1">IFERROR(INDIRECT("'S7-"&amp;$C$5&amp;"'!E"&amp;MATCH('S8-S00003'!B83,INDIRECT("'S7-"&amp;$C$5&amp;"'!F:F"),0)),"")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IFERROR(INDIRECT("'S7-"&amp;$C$5&amp;"'!G"&amp;MATCH('S8-S00003'!B84,INDIRECT("'S7-"&amp;$C$5&amp;"'!F:F"),0)),"")</f>
        <v/>
      </c>
      <c r="D84" s="555" t="str" cm="1">
        <f t="array" aca="1" ref="D84" ca="1">IFERROR(INDIRECT("'S7-"&amp;$C$5&amp;"'!E"&amp;MATCH('S8-S00003'!B84,INDIRECT("'S7-"&amp;$C$5&amp;"'!F:F"),0)),"")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IFERROR(INDIRECT("'S7-"&amp;$C$5&amp;"'!G"&amp;MATCH('S8-S00003'!B85,INDIRECT("'S7-"&amp;$C$5&amp;"'!F:F"),0)),"")</f>
        <v/>
      </c>
      <c r="D85" s="555" t="str" cm="1">
        <f t="array" aca="1" ref="D85" ca="1">IFERROR(INDIRECT("'S7-"&amp;$C$5&amp;"'!E"&amp;MATCH('S8-S00003'!B85,INDIRECT("'S7-"&amp;$C$5&amp;"'!F:F"),0)),"")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IFERROR(INDIRECT("'S7-"&amp;$C$5&amp;"'!G"&amp;MATCH('S8-S00003'!B86,INDIRECT("'S7-"&amp;$C$5&amp;"'!F:F"),0)),"")</f>
        <v/>
      </c>
      <c r="D86" s="555" t="str" cm="1">
        <f t="array" aca="1" ref="D86" ca="1">IFERROR(INDIRECT("'S7-"&amp;$C$5&amp;"'!E"&amp;MATCH('S8-S00003'!B86,INDIRECT("'S7-"&amp;$C$5&amp;"'!F:F"),0)),"")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IFERROR(INDIRECT("'S7-"&amp;$C$5&amp;"'!G"&amp;MATCH('S8-S00003'!B87,INDIRECT("'S7-"&amp;$C$5&amp;"'!F:F"),0)),"")</f>
        <v/>
      </c>
      <c r="D87" s="555" t="str" cm="1">
        <f t="array" aca="1" ref="D87" ca="1">IFERROR(INDIRECT("'S7-"&amp;$C$5&amp;"'!E"&amp;MATCH('S8-S00003'!B87,INDIRECT("'S7-"&amp;$C$5&amp;"'!F:F"),0)),"")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IFERROR(INDIRECT("'S7-"&amp;$C$5&amp;"'!G"&amp;MATCH('S8-S00003'!B88,INDIRECT("'S7-"&amp;$C$5&amp;"'!F:F"),0)),"")</f>
        <v/>
      </c>
      <c r="D88" s="555" t="str" cm="1">
        <f t="array" aca="1" ref="D88" ca="1">IFERROR(INDIRECT("'S7-"&amp;$C$5&amp;"'!E"&amp;MATCH('S8-S00003'!B88,INDIRECT("'S7-"&amp;$C$5&amp;"'!F:F"),0)),"")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IFERROR(INDIRECT("'S7-"&amp;$C$5&amp;"'!G"&amp;MATCH('S8-S00003'!B89,INDIRECT("'S7-"&amp;$C$5&amp;"'!F:F"),0)),"")</f>
        <v/>
      </c>
      <c r="D89" s="555" t="str" cm="1">
        <f t="array" aca="1" ref="D89" ca="1">IFERROR(INDIRECT("'S7-"&amp;$C$5&amp;"'!E"&amp;MATCH('S8-S00003'!B89,INDIRECT("'S7-"&amp;$C$5&amp;"'!F:F"),0)),"")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IFERROR(INDIRECT("'S7-"&amp;$C$5&amp;"'!G"&amp;MATCH('S8-S00003'!B90,INDIRECT("'S7-"&amp;$C$5&amp;"'!F:F"),0)),"")</f>
        <v/>
      </c>
      <c r="D90" s="555" t="str" cm="1">
        <f t="array" aca="1" ref="D90" ca="1">IFERROR(INDIRECT("'S7-"&amp;$C$5&amp;"'!E"&amp;MATCH('S8-S00003'!B90,INDIRECT("'S7-"&amp;$C$5&amp;"'!F:F"),0)),"")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IFERROR(INDIRECT("'S7-"&amp;$C$5&amp;"'!G"&amp;MATCH('S8-S00003'!B91,INDIRECT("'S7-"&amp;$C$5&amp;"'!F:F"),0)),"")</f>
        <v/>
      </c>
      <c r="D91" s="555" t="str" cm="1">
        <f t="array" aca="1" ref="D91" ca="1">IFERROR(INDIRECT("'S7-"&amp;$C$5&amp;"'!E"&amp;MATCH('S8-S00003'!B91,INDIRECT("'S7-"&amp;$C$5&amp;"'!F:F"),0)),"")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IFERROR(INDIRECT("'S7-"&amp;$C$5&amp;"'!G"&amp;MATCH('S8-S00003'!B92,INDIRECT("'S7-"&amp;$C$5&amp;"'!F:F"),0)),"")</f>
        <v/>
      </c>
      <c r="D92" s="555" t="str" cm="1">
        <f t="array" aca="1" ref="D92" ca="1">IFERROR(INDIRECT("'S7-"&amp;$C$5&amp;"'!E"&amp;MATCH('S8-S00003'!B92,INDIRECT("'S7-"&amp;$C$5&amp;"'!F:F"),0)),"")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IFERROR(INDIRECT("'S7-"&amp;$C$5&amp;"'!G"&amp;MATCH('S8-S00003'!B93,INDIRECT("'S7-"&amp;$C$5&amp;"'!F:F"),0)),"")</f>
        <v/>
      </c>
      <c r="D93" s="555" t="str" cm="1">
        <f t="array" aca="1" ref="D93" ca="1">IFERROR(INDIRECT("'S7-"&amp;$C$5&amp;"'!E"&amp;MATCH('S8-S00003'!B93,INDIRECT("'S7-"&amp;$C$5&amp;"'!F:F"),0)),"")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IFERROR(INDIRECT("'S7-"&amp;$C$5&amp;"'!G"&amp;MATCH('S8-S00003'!B94,INDIRECT("'S7-"&amp;$C$5&amp;"'!F:F"),0)),"")</f>
        <v/>
      </c>
      <c r="D94" s="555" t="str" cm="1">
        <f t="array" aca="1" ref="D94" ca="1">IFERROR(INDIRECT("'S7-"&amp;$C$5&amp;"'!E"&amp;MATCH('S8-S00003'!B94,INDIRECT("'S7-"&amp;$C$5&amp;"'!F:F"),0)),"")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IFERROR(INDIRECT("'S7-"&amp;$C$5&amp;"'!G"&amp;MATCH('S8-S00003'!B95,INDIRECT("'S7-"&amp;$C$5&amp;"'!F:F"),0)),"")</f>
        <v/>
      </c>
      <c r="D95" s="555" t="str" cm="1">
        <f t="array" aca="1" ref="D95" ca="1">IFERROR(INDIRECT("'S7-"&amp;$C$5&amp;"'!E"&amp;MATCH('S8-S00003'!B95,INDIRECT("'S7-"&amp;$C$5&amp;"'!F:F"),0)),"")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IFERROR(INDIRECT("'S7-"&amp;$C$5&amp;"'!G"&amp;MATCH('S8-S00003'!B96,INDIRECT("'S7-"&amp;$C$5&amp;"'!F:F"),0)),"")</f>
        <v/>
      </c>
      <c r="D96" s="555" t="str" cm="1">
        <f t="array" aca="1" ref="D96" ca="1">IFERROR(INDIRECT("'S7-"&amp;$C$5&amp;"'!E"&amp;MATCH('S8-S00003'!B96,INDIRECT("'S7-"&amp;$C$5&amp;"'!F:F"),0)),"")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IFERROR(INDIRECT("'S7-"&amp;$C$5&amp;"'!G"&amp;MATCH('S8-S00003'!B97,INDIRECT("'S7-"&amp;$C$5&amp;"'!F:F"),0)),"")</f>
        <v/>
      </c>
      <c r="D97" s="555" t="str" cm="1">
        <f t="array" aca="1" ref="D97" ca="1">IFERROR(INDIRECT("'S7-"&amp;$C$5&amp;"'!E"&amp;MATCH('S8-S00003'!B97,INDIRECT("'S7-"&amp;$C$5&amp;"'!F:F"),0)),"")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IFERROR(INDIRECT("'S7-"&amp;$C$5&amp;"'!G"&amp;MATCH('S8-S00003'!B98,INDIRECT("'S7-"&amp;$C$5&amp;"'!F:F"),0)),"")</f>
        <v/>
      </c>
      <c r="D98" s="555" t="str" cm="1">
        <f t="array" aca="1" ref="D98" ca="1">IFERROR(INDIRECT("'S7-"&amp;$C$5&amp;"'!E"&amp;MATCH('S8-S00003'!B98,INDIRECT("'S7-"&amp;$C$5&amp;"'!F:F"),0)),"")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IFERROR(INDIRECT("'S7-"&amp;$C$5&amp;"'!G"&amp;MATCH('S8-S00003'!B99,INDIRECT("'S7-"&amp;$C$5&amp;"'!F:F"),0)),"")</f>
        <v/>
      </c>
      <c r="D99" s="555" t="str" cm="1">
        <f t="array" aca="1" ref="D99" ca="1">IFERROR(INDIRECT("'S7-"&amp;$C$5&amp;"'!E"&amp;MATCH('S8-S00003'!B99,INDIRECT("'S7-"&amp;$C$5&amp;"'!F:F"),0)),"")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IFERROR(INDIRECT("'S7-"&amp;$C$5&amp;"'!G"&amp;MATCH('S8-S00003'!B100,INDIRECT("'S7-"&amp;$C$5&amp;"'!F:F"),0)),"")</f>
        <v/>
      </c>
      <c r="D100" s="555" t="str" cm="1">
        <f t="array" aca="1" ref="D100" ca="1">IFERROR(INDIRECT("'S7-"&amp;$C$5&amp;"'!E"&amp;MATCH('S8-S00003'!B100,INDIRECT("'S7-"&amp;$C$5&amp;"'!F:F"),0)),"")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IFERROR(INDIRECT("'S7-"&amp;$C$5&amp;"'!G"&amp;MATCH('S8-S00003'!B101,INDIRECT("'S7-"&amp;$C$5&amp;"'!F:F"),0)),"")</f>
        <v/>
      </c>
      <c r="D101" s="555" t="str" cm="1">
        <f t="array" aca="1" ref="D101" ca="1">IFERROR(INDIRECT("'S7-"&amp;$C$5&amp;"'!E"&amp;MATCH('S8-S00003'!B101,INDIRECT("'S7-"&amp;$C$5&amp;"'!F:F"),0)),"")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IFERROR(INDIRECT("'S7-"&amp;$C$5&amp;"'!G"&amp;MATCH('S8-S00003'!B102,INDIRECT("'S7-"&amp;$C$5&amp;"'!F:F"),0)),"")</f>
        <v/>
      </c>
      <c r="D102" s="555" t="str" cm="1">
        <f t="array" aca="1" ref="D102" ca="1">IFERROR(INDIRECT("'S7-"&amp;$C$5&amp;"'!E"&amp;MATCH('S8-S00003'!B102,INDIRECT("'S7-"&amp;$C$5&amp;"'!F:F"),0)),"")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IFERROR(INDIRECT("'S7-"&amp;$C$5&amp;"'!G"&amp;MATCH('S8-S00003'!B103,INDIRECT("'S7-"&amp;$C$5&amp;"'!F:F"),0)),"")</f>
        <v/>
      </c>
      <c r="D103" s="555" t="str" cm="1">
        <f t="array" aca="1" ref="D103" ca="1">IFERROR(INDIRECT("'S7-"&amp;$C$5&amp;"'!E"&amp;MATCH('S8-S00003'!B103,INDIRECT("'S7-"&amp;$C$5&amp;"'!F:F"),0)),"")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IFERROR(INDIRECT("'S7-"&amp;$C$5&amp;"'!G"&amp;MATCH('S8-S00003'!B104,INDIRECT("'S7-"&amp;$C$5&amp;"'!F:F"),0)),"")</f>
        <v/>
      </c>
      <c r="D104" s="555" t="str" cm="1">
        <f t="array" aca="1" ref="D104" ca="1">IFERROR(INDIRECT("'S7-"&amp;$C$5&amp;"'!E"&amp;MATCH('S8-S00003'!B104,INDIRECT("'S7-"&amp;$C$5&amp;"'!F:F"),0)),"")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IFERROR(INDIRECT("'S7-"&amp;$C$5&amp;"'!G"&amp;MATCH('S8-S00003'!B105,INDIRECT("'S7-"&amp;$C$5&amp;"'!F:F"),0)),"")</f>
        <v/>
      </c>
      <c r="D105" s="555" t="str" cm="1">
        <f t="array" aca="1" ref="D105" ca="1">IFERROR(INDIRECT("'S7-"&amp;$C$5&amp;"'!E"&amp;MATCH('S8-S00003'!B105,INDIRECT("'S7-"&amp;$C$5&amp;"'!F:F"),0)),"")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IFERROR(INDIRECT("'S7-"&amp;$C$5&amp;"'!G"&amp;MATCH('S8-S00003'!B106,INDIRECT("'S7-"&amp;$C$5&amp;"'!F:F"),0)),"")</f>
        <v/>
      </c>
      <c r="D106" s="555" t="str" cm="1">
        <f t="array" aca="1" ref="D106" ca="1">IFERROR(INDIRECT("'S7-"&amp;$C$5&amp;"'!E"&amp;MATCH('S8-S00003'!B106,INDIRECT("'S7-"&amp;$C$5&amp;"'!F:F"),0)),"")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IFERROR(INDIRECT("'S7-"&amp;$C$5&amp;"'!G"&amp;MATCH('S8-S00003'!B107,INDIRECT("'S7-"&amp;$C$5&amp;"'!F:F"),0)),"")</f>
        <v/>
      </c>
      <c r="D107" s="555" t="str" cm="1">
        <f t="array" aca="1" ref="D107" ca="1">IFERROR(INDIRECT("'S7-"&amp;$C$5&amp;"'!E"&amp;MATCH('S8-S00003'!B107,INDIRECT("'S7-"&amp;$C$5&amp;"'!F:F"),0)),"")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IFERROR(INDIRECT("'S7-"&amp;$C$5&amp;"'!G"&amp;MATCH('S8-S00003'!B108,INDIRECT("'S7-"&amp;$C$5&amp;"'!F:F"),0)),"")</f>
        <v/>
      </c>
      <c r="D108" s="555" t="str" cm="1">
        <f t="array" aca="1" ref="D108" ca="1">IFERROR(INDIRECT("'S7-"&amp;$C$5&amp;"'!E"&amp;MATCH('S8-S00003'!B108,INDIRECT("'S7-"&amp;$C$5&amp;"'!F:F"),0)),"")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IFERROR(INDIRECT("'S7-"&amp;$C$5&amp;"'!G"&amp;MATCH('S8-S00003'!B109,INDIRECT("'S7-"&amp;$C$5&amp;"'!F:F"),0)),"")</f>
        <v/>
      </c>
      <c r="D109" s="555" t="str" cm="1">
        <f t="array" aca="1" ref="D109" ca="1">IFERROR(INDIRECT("'S7-"&amp;$C$5&amp;"'!E"&amp;MATCH('S8-S00003'!B109,INDIRECT("'S7-"&amp;$C$5&amp;"'!F:F"),0)),"")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IFERROR(INDIRECT("'S7-"&amp;$C$5&amp;"'!G"&amp;MATCH('S8-S00003'!B110,INDIRECT("'S7-"&amp;$C$5&amp;"'!F:F"),0)),"")</f>
        <v/>
      </c>
      <c r="D110" s="555" t="str" cm="1">
        <f t="array" aca="1" ref="D110" ca="1">IFERROR(INDIRECT("'S7-"&amp;$C$5&amp;"'!E"&amp;MATCH('S8-S00003'!B110,INDIRECT("'S7-"&amp;$C$5&amp;"'!F:F"),0)),"")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IFERROR(INDIRECT("'S7-"&amp;$C$5&amp;"'!G"&amp;MATCH('S8-S00003'!B111,INDIRECT("'S7-"&amp;$C$5&amp;"'!F:F"),0)),"")</f>
        <v/>
      </c>
      <c r="D111" s="555" t="str" cm="1">
        <f t="array" aca="1" ref="D111" ca="1">IFERROR(INDIRECT("'S7-"&amp;$C$5&amp;"'!E"&amp;MATCH('S8-S00003'!B111,INDIRECT("'S7-"&amp;$C$5&amp;"'!F:F"),0)),"")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IFERROR(INDIRECT("'S7-"&amp;$C$5&amp;"'!G"&amp;MATCH('S8-S00003'!B112,INDIRECT("'S7-"&amp;$C$5&amp;"'!F:F"),0)),"")</f>
        <v/>
      </c>
      <c r="D112" s="555" t="str" cm="1">
        <f t="array" aca="1" ref="D112" ca="1">IFERROR(INDIRECT("'S7-"&amp;$C$5&amp;"'!E"&amp;MATCH('S8-S00003'!B112,INDIRECT("'S7-"&amp;$C$5&amp;"'!F:F"),0)),"")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IFERROR(INDIRECT("'S7-"&amp;$C$5&amp;"'!G"&amp;MATCH('S8-S00003'!B113,INDIRECT("'S7-"&amp;$C$5&amp;"'!F:F"),0)),"")</f>
        <v/>
      </c>
      <c r="D113" s="555" t="str" cm="1">
        <f t="array" aca="1" ref="D113" ca="1">IFERROR(INDIRECT("'S7-"&amp;$C$5&amp;"'!E"&amp;MATCH('S8-S00003'!B113,INDIRECT("'S7-"&amp;$C$5&amp;"'!F:F"),0)),"")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IFERROR(INDIRECT("'S7-"&amp;$C$5&amp;"'!G"&amp;MATCH('S8-S00003'!B114,INDIRECT("'S7-"&amp;$C$5&amp;"'!F:F"),0)),"")</f>
        <v/>
      </c>
      <c r="D114" s="555" t="str" cm="1">
        <f t="array" aca="1" ref="D114" ca="1">IFERROR(INDIRECT("'S7-"&amp;$C$5&amp;"'!E"&amp;MATCH('S8-S00003'!B114,INDIRECT("'S7-"&amp;$C$5&amp;"'!F:F"),0)),"")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IFERROR(INDIRECT("'S7-"&amp;$C$5&amp;"'!G"&amp;MATCH('S8-S00003'!B115,INDIRECT("'S7-"&amp;$C$5&amp;"'!F:F"),0)),"")</f>
        <v/>
      </c>
      <c r="D115" s="555" t="str" cm="1">
        <f t="array" aca="1" ref="D115" ca="1">IFERROR(INDIRECT("'S7-"&amp;$C$5&amp;"'!E"&amp;MATCH('S8-S00003'!B115,INDIRECT("'S7-"&amp;$C$5&amp;"'!F:F"),0)),"")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IFERROR(INDIRECT("'S7-"&amp;$C$5&amp;"'!G"&amp;MATCH('S8-S00003'!B116,INDIRECT("'S7-"&amp;$C$5&amp;"'!F:F"),0)),"")</f>
        <v/>
      </c>
      <c r="D116" s="555" t="str" cm="1">
        <f t="array" aca="1" ref="D116" ca="1">IFERROR(INDIRECT("'S7-"&amp;$C$5&amp;"'!E"&amp;MATCH('S8-S00003'!B116,INDIRECT("'S7-"&amp;$C$5&amp;"'!F:F"),0)),"")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IFERROR(INDIRECT("'S7-"&amp;$C$5&amp;"'!G"&amp;MATCH('S8-S00003'!B117,INDIRECT("'S7-"&amp;$C$5&amp;"'!F:F"),0)),"")</f>
        <v/>
      </c>
      <c r="D117" s="555" t="str" cm="1">
        <f t="array" aca="1" ref="D117" ca="1">IFERROR(INDIRECT("'S7-"&amp;$C$5&amp;"'!E"&amp;MATCH('S8-S00003'!B117,INDIRECT("'S7-"&amp;$C$5&amp;"'!F:F"),0)),"")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IFERROR(INDIRECT("'S7-"&amp;$C$5&amp;"'!G"&amp;MATCH('S8-S00003'!B118,INDIRECT("'S7-"&amp;$C$5&amp;"'!F:F"),0)),"")</f>
        <v/>
      </c>
      <c r="D118" s="555" t="str" cm="1">
        <f t="array" aca="1" ref="D118" ca="1">IFERROR(INDIRECT("'S7-"&amp;$C$5&amp;"'!E"&amp;MATCH('S8-S00003'!B118,INDIRECT("'S7-"&amp;$C$5&amp;"'!F:F"),0)),"")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IFERROR(INDIRECT("'S7-"&amp;$C$5&amp;"'!G"&amp;MATCH('S8-S00003'!B119,INDIRECT("'S7-"&amp;$C$5&amp;"'!F:F"),0)),"")</f>
        <v/>
      </c>
      <c r="D119" s="555" t="str" cm="1">
        <f t="array" aca="1" ref="D119" ca="1">IFERROR(INDIRECT("'S7-"&amp;$C$5&amp;"'!E"&amp;MATCH('S8-S00003'!B119,INDIRECT("'S7-"&amp;$C$5&amp;"'!F:F"),0)),"")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IFERROR(INDIRECT("'S7-"&amp;$C$5&amp;"'!G"&amp;MATCH('S8-S00003'!B120,INDIRECT("'S7-"&amp;$C$5&amp;"'!F:F"),0)),"")</f>
        <v/>
      </c>
      <c r="D120" s="555" t="str" cm="1">
        <f t="array" aca="1" ref="D120" ca="1">IFERROR(INDIRECT("'S7-"&amp;$C$5&amp;"'!E"&amp;MATCH('S8-S00003'!B120,INDIRECT("'S7-"&amp;$C$5&amp;"'!F:F"),0)),"")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IFERROR(INDIRECT("'S7-"&amp;$C$5&amp;"'!G"&amp;MATCH('S8-S00003'!B121,INDIRECT("'S7-"&amp;$C$5&amp;"'!F:F"),0)),"")</f>
        <v/>
      </c>
      <c r="D121" s="555" t="str" cm="1">
        <f t="array" aca="1" ref="D121" ca="1">IFERROR(INDIRECT("'S7-"&amp;$C$5&amp;"'!E"&amp;MATCH('S8-S00003'!B121,INDIRECT("'S7-"&amp;$C$5&amp;"'!F:F"),0)),"")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IFERROR(INDIRECT("'S7-"&amp;$C$5&amp;"'!G"&amp;MATCH('S8-S00003'!B122,INDIRECT("'S7-"&amp;$C$5&amp;"'!F:F"),0)),"")</f>
        <v/>
      </c>
      <c r="D122" s="555" t="str" cm="1">
        <f t="array" aca="1" ref="D122" ca="1">IFERROR(INDIRECT("'S7-"&amp;$C$5&amp;"'!E"&amp;MATCH('S8-S00003'!B122,INDIRECT("'S7-"&amp;$C$5&amp;"'!F:F"),0)),"")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IFERROR(INDIRECT("'S7-"&amp;$C$5&amp;"'!G"&amp;MATCH('S8-S00003'!B123,INDIRECT("'S7-"&amp;$C$5&amp;"'!F:F"),0)),"")</f>
        <v/>
      </c>
      <c r="D123" s="555" t="str" cm="1">
        <f t="array" aca="1" ref="D123" ca="1">IFERROR(INDIRECT("'S7-"&amp;$C$5&amp;"'!E"&amp;MATCH('S8-S00003'!B123,INDIRECT("'S7-"&amp;$C$5&amp;"'!F:F"),0)),"")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IFERROR(INDIRECT("'S7-"&amp;$C$5&amp;"'!G"&amp;MATCH('S8-S00003'!B124,INDIRECT("'S7-"&amp;$C$5&amp;"'!F:F"),0)),"")</f>
        <v/>
      </c>
      <c r="D124" s="555" t="str" cm="1">
        <f t="array" aca="1" ref="D124" ca="1">IFERROR(INDIRECT("'S7-"&amp;$C$5&amp;"'!E"&amp;MATCH('S8-S00003'!B124,INDIRECT("'S7-"&amp;$C$5&amp;"'!F:F"),0)),"")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IFERROR(INDIRECT("'S7-"&amp;$C$5&amp;"'!G"&amp;MATCH('S8-S00003'!B125,INDIRECT("'S7-"&amp;$C$5&amp;"'!F:F"),0)),"")</f>
        <v/>
      </c>
      <c r="D125" s="555" t="str" cm="1">
        <f t="array" aca="1" ref="D125" ca="1">IFERROR(INDIRECT("'S7-"&amp;$C$5&amp;"'!E"&amp;MATCH('S8-S00003'!B125,INDIRECT("'S7-"&amp;$C$5&amp;"'!F:F"),0)),"")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IFERROR(INDIRECT("'S7-"&amp;$C$5&amp;"'!G"&amp;MATCH('S8-S00003'!B126,INDIRECT("'S7-"&amp;$C$5&amp;"'!F:F"),0)),"")</f>
        <v/>
      </c>
      <c r="D126" s="555" t="str" cm="1">
        <f t="array" aca="1" ref="D126" ca="1">IFERROR(INDIRECT("'S7-"&amp;$C$5&amp;"'!E"&amp;MATCH('S8-S00003'!B126,INDIRECT("'S7-"&amp;$C$5&amp;"'!F:F"),0)),"")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IFERROR(INDIRECT("'S7-"&amp;$C$5&amp;"'!G"&amp;MATCH('S8-S00003'!B127,INDIRECT("'S7-"&amp;$C$5&amp;"'!F:F"),0)),"")</f>
        <v/>
      </c>
      <c r="D127" s="555" t="str" cm="1">
        <f t="array" aca="1" ref="D127" ca="1">IFERROR(INDIRECT("'S7-"&amp;$C$5&amp;"'!E"&amp;MATCH('S8-S00003'!B127,INDIRECT("'S7-"&amp;$C$5&amp;"'!F:F"),0)),"")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IFERROR(INDIRECT("'S7-"&amp;$C$5&amp;"'!G"&amp;MATCH('S8-S00003'!B128,INDIRECT("'S7-"&amp;$C$5&amp;"'!F:F"),0)),"")</f>
        <v/>
      </c>
      <c r="D128" s="555" t="str" cm="1">
        <f t="array" aca="1" ref="D128" ca="1">IFERROR(INDIRECT("'S7-"&amp;$C$5&amp;"'!E"&amp;MATCH('S8-S00003'!B128,INDIRECT("'S7-"&amp;$C$5&amp;"'!F:F"),0)),"")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IFERROR(INDIRECT("'S7-"&amp;$C$5&amp;"'!G"&amp;MATCH('S8-S00003'!B129,INDIRECT("'S7-"&amp;$C$5&amp;"'!F:F"),0)),"")</f>
        <v/>
      </c>
      <c r="D129" s="555" t="str" cm="1">
        <f t="array" aca="1" ref="D129" ca="1">IFERROR(INDIRECT("'S7-"&amp;$C$5&amp;"'!E"&amp;MATCH('S8-S00003'!B129,INDIRECT("'S7-"&amp;$C$5&amp;"'!F:F"),0)),"")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IFERROR(INDIRECT("'S7-"&amp;$C$5&amp;"'!G"&amp;MATCH('S8-S00003'!B130,INDIRECT("'S7-"&amp;$C$5&amp;"'!F:F"),0)),"")</f>
        <v/>
      </c>
      <c r="D130" s="555" t="str" cm="1">
        <f t="array" aca="1" ref="D130" ca="1">IFERROR(INDIRECT("'S7-"&amp;$C$5&amp;"'!E"&amp;MATCH('S8-S00003'!B130,INDIRECT("'S7-"&amp;$C$5&amp;"'!F:F"),0)),"")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IFERROR(INDIRECT("'S7-"&amp;$C$5&amp;"'!G"&amp;MATCH('S8-S00003'!B131,INDIRECT("'S7-"&amp;$C$5&amp;"'!F:F"),0)),"")</f>
        <v/>
      </c>
      <c r="D131" s="555" t="str" cm="1">
        <f t="array" aca="1" ref="D131" ca="1">IFERROR(INDIRECT("'S7-"&amp;$C$5&amp;"'!E"&amp;MATCH('S8-S00003'!B131,INDIRECT("'S7-"&amp;$C$5&amp;"'!F:F"),0)),"")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IFERROR(INDIRECT("'S7-"&amp;$C$5&amp;"'!G"&amp;MATCH('S8-S00003'!B132,INDIRECT("'S7-"&amp;$C$5&amp;"'!F:F"),0)),"")</f>
        <v/>
      </c>
      <c r="D132" s="555" t="str" cm="1">
        <f t="array" aca="1" ref="D132" ca="1">IFERROR(INDIRECT("'S7-"&amp;$C$5&amp;"'!E"&amp;MATCH('S8-S00003'!B132,INDIRECT("'S7-"&amp;$C$5&amp;"'!F:F"),0)),"")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IFERROR(INDIRECT("'S7-"&amp;$C$5&amp;"'!G"&amp;MATCH('S8-S00003'!B133,INDIRECT("'S7-"&amp;$C$5&amp;"'!F:F"),0)),"")</f>
        <v/>
      </c>
      <c r="D133" s="555" t="str" cm="1">
        <f t="array" aca="1" ref="D133" ca="1">IFERROR(INDIRECT("'S7-"&amp;$C$5&amp;"'!E"&amp;MATCH('S8-S00003'!B133,INDIRECT("'S7-"&amp;$C$5&amp;"'!F:F"),0)),"")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IFERROR(INDIRECT("'S7-"&amp;$C$5&amp;"'!G"&amp;MATCH('S8-S00003'!B134,INDIRECT("'S7-"&amp;$C$5&amp;"'!F:F"),0)),"")</f>
        <v/>
      </c>
      <c r="D134" s="555" t="str" cm="1">
        <f t="array" aca="1" ref="D134" ca="1">IFERROR(INDIRECT("'S7-"&amp;$C$5&amp;"'!E"&amp;MATCH('S8-S00003'!B134,INDIRECT("'S7-"&amp;$C$5&amp;"'!F:F"),0)),"")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IFERROR(INDIRECT("'S7-"&amp;$C$5&amp;"'!G"&amp;MATCH('S8-S00003'!B135,INDIRECT("'S7-"&amp;$C$5&amp;"'!F:F"),0)),"")</f>
        <v/>
      </c>
      <c r="D135" s="555" t="str" cm="1">
        <f t="array" aca="1" ref="D135" ca="1">IFERROR(INDIRECT("'S7-"&amp;$C$5&amp;"'!E"&amp;MATCH('S8-S00003'!B135,INDIRECT("'S7-"&amp;$C$5&amp;"'!F:F"),0)),"")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IFERROR(INDIRECT("'S7-"&amp;$C$5&amp;"'!G"&amp;MATCH('S8-S00003'!B136,INDIRECT("'S7-"&amp;$C$5&amp;"'!F:F"),0)),"")</f>
        <v/>
      </c>
      <c r="D136" s="555" t="str" cm="1">
        <f t="array" aca="1" ref="D136" ca="1">IFERROR(INDIRECT("'S7-"&amp;$C$5&amp;"'!E"&amp;MATCH('S8-S00003'!B136,INDIRECT("'S7-"&amp;$C$5&amp;"'!F:F"),0)),"")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IFERROR(INDIRECT("'S7-"&amp;$C$5&amp;"'!G"&amp;MATCH('S8-S00003'!B137,INDIRECT("'S7-"&amp;$C$5&amp;"'!F:F"),0)),"")</f>
        <v/>
      </c>
      <c r="D137" s="555" t="str" cm="1">
        <f t="array" aca="1" ref="D137" ca="1">IFERROR(INDIRECT("'S7-"&amp;$C$5&amp;"'!E"&amp;MATCH('S8-S00003'!B137,INDIRECT("'S7-"&amp;$C$5&amp;"'!F:F"),0)),"")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IFERROR(INDIRECT("'S7-"&amp;$C$5&amp;"'!G"&amp;MATCH('S8-S00003'!B138,INDIRECT("'S7-"&amp;$C$5&amp;"'!F:F"),0)),"")</f>
        <v/>
      </c>
      <c r="D138" s="555" t="str" cm="1">
        <f t="array" aca="1" ref="D138" ca="1">IFERROR(INDIRECT("'S7-"&amp;$C$5&amp;"'!E"&amp;MATCH('S8-S00003'!B138,INDIRECT("'S7-"&amp;$C$5&amp;"'!F:F"),0)),"")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IFERROR(INDIRECT("'S7-"&amp;$C$5&amp;"'!G"&amp;MATCH('S8-S00003'!B139,INDIRECT("'S7-"&amp;$C$5&amp;"'!F:F"),0)),"")</f>
        <v/>
      </c>
      <c r="D139" s="555" t="str" cm="1">
        <f t="array" aca="1" ref="D139" ca="1">IFERROR(INDIRECT("'S7-"&amp;$C$5&amp;"'!E"&amp;MATCH('S8-S00003'!B139,INDIRECT("'S7-"&amp;$C$5&amp;"'!F:F"),0)),"")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IFERROR(INDIRECT("'S7-"&amp;$C$5&amp;"'!G"&amp;MATCH('S8-S00003'!B140,INDIRECT("'S7-"&amp;$C$5&amp;"'!F:F"),0)),"")</f>
        <v/>
      </c>
      <c r="D140" s="555" t="str" cm="1">
        <f t="array" aca="1" ref="D140" ca="1">IFERROR(INDIRECT("'S7-"&amp;$C$5&amp;"'!E"&amp;MATCH('S8-S00003'!B140,INDIRECT("'S7-"&amp;$C$5&amp;"'!F:F"),0)),"")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IFERROR(INDIRECT("'S7-"&amp;$C$5&amp;"'!G"&amp;MATCH('S8-S00003'!B141,INDIRECT("'S7-"&amp;$C$5&amp;"'!F:F"),0)),"")</f>
        <v/>
      </c>
      <c r="D141" s="555" t="str" cm="1">
        <f t="array" aca="1" ref="D141" ca="1">IFERROR(INDIRECT("'S7-"&amp;$C$5&amp;"'!E"&amp;MATCH('S8-S00003'!B141,INDIRECT("'S7-"&amp;$C$5&amp;"'!F:F"),0)),"")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IFERROR(INDIRECT("'S7-"&amp;$C$5&amp;"'!G"&amp;MATCH('S8-S00003'!B142,INDIRECT("'S7-"&amp;$C$5&amp;"'!F:F"),0)),"")</f>
        <v/>
      </c>
      <c r="D142" s="555" t="str" cm="1">
        <f t="array" aca="1" ref="D142" ca="1">IFERROR(INDIRECT("'S7-"&amp;$C$5&amp;"'!E"&amp;MATCH('S8-S00003'!B142,INDIRECT("'S7-"&amp;$C$5&amp;"'!F:F"),0)),"")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IFERROR(INDIRECT("'S7-"&amp;$C$5&amp;"'!G"&amp;MATCH('S8-S00003'!B143,INDIRECT("'S7-"&amp;$C$5&amp;"'!F:F"),0)),"")</f>
        <v/>
      </c>
      <c r="D143" s="555" t="str" cm="1">
        <f t="array" aca="1" ref="D143" ca="1">IFERROR(INDIRECT("'S7-"&amp;$C$5&amp;"'!E"&amp;MATCH('S8-S00003'!B143,INDIRECT("'S7-"&amp;$C$5&amp;"'!F:F"),0)),"")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IFERROR(INDIRECT("'S7-"&amp;$C$5&amp;"'!G"&amp;MATCH('S8-S00003'!B144,INDIRECT("'S7-"&amp;$C$5&amp;"'!F:F"),0)),"")</f>
        <v/>
      </c>
      <c r="D144" s="555" t="str" cm="1">
        <f t="array" aca="1" ref="D144" ca="1">IFERROR(INDIRECT("'S7-"&amp;$C$5&amp;"'!E"&amp;MATCH('S8-S00003'!B144,INDIRECT("'S7-"&amp;$C$5&amp;"'!F:F"),0)),"")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IFERROR(INDIRECT("'S7-"&amp;$C$5&amp;"'!G"&amp;MATCH('S8-S00003'!B145,INDIRECT("'S7-"&amp;$C$5&amp;"'!F:F"),0)),"")</f>
        <v/>
      </c>
      <c r="D145" s="555" t="str" cm="1">
        <f t="array" aca="1" ref="D145" ca="1">IFERROR(INDIRECT("'S7-"&amp;$C$5&amp;"'!E"&amp;MATCH('S8-S00003'!B145,INDIRECT("'S7-"&amp;$C$5&amp;"'!F:F"),0)),"")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IFERROR(INDIRECT("'S7-"&amp;$C$5&amp;"'!G"&amp;MATCH('S8-S00003'!B146,INDIRECT("'S7-"&amp;$C$5&amp;"'!F:F"),0)),"")</f>
        <v/>
      </c>
      <c r="D146" s="555" t="str" cm="1">
        <f t="array" aca="1" ref="D146" ca="1">IFERROR(INDIRECT("'S7-"&amp;$C$5&amp;"'!E"&amp;MATCH('S8-S00003'!B146,INDIRECT("'S7-"&amp;$C$5&amp;"'!F:F"),0)),"")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IFERROR(INDIRECT("'S7-"&amp;$C$5&amp;"'!G"&amp;MATCH('S8-S00003'!B147,INDIRECT("'S7-"&amp;$C$5&amp;"'!F:F"),0)),"")</f>
        <v/>
      </c>
      <c r="D147" s="555" t="str" cm="1">
        <f t="array" aca="1" ref="D147" ca="1">IFERROR(INDIRECT("'S7-"&amp;$C$5&amp;"'!E"&amp;MATCH('S8-S00003'!B147,INDIRECT("'S7-"&amp;$C$5&amp;"'!F:F"),0)),"")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IFERROR(INDIRECT("'S7-"&amp;$C$5&amp;"'!G"&amp;MATCH('S8-S00003'!B148,INDIRECT("'S7-"&amp;$C$5&amp;"'!F:F"),0)),"")</f>
        <v/>
      </c>
      <c r="D148" s="555" t="str" cm="1">
        <f t="array" aca="1" ref="D148" ca="1">IFERROR(INDIRECT("'S7-"&amp;$C$5&amp;"'!E"&amp;MATCH('S8-S00003'!B148,INDIRECT("'S7-"&amp;$C$5&amp;"'!F:F"),0)),"")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IFERROR(INDIRECT("'S7-"&amp;$C$5&amp;"'!G"&amp;MATCH('S8-S00003'!B149,INDIRECT("'S7-"&amp;$C$5&amp;"'!F:F"),0)),"")</f>
        <v/>
      </c>
      <c r="D149" s="555" t="str" cm="1">
        <f t="array" aca="1" ref="D149" ca="1">IFERROR(INDIRECT("'S7-"&amp;$C$5&amp;"'!E"&amp;MATCH('S8-S00003'!B149,INDIRECT("'S7-"&amp;$C$5&amp;"'!F:F"),0)),"")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IFERROR(INDIRECT("'S7-"&amp;$C$5&amp;"'!G"&amp;MATCH('S8-S00003'!B150,INDIRECT("'S7-"&amp;$C$5&amp;"'!F:F"),0)),"")</f>
        <v/>
      </c>
      <c r="D150" s="555" t="str" cm="1">
        <f t="array" aca="1" ref="D150" ca="1">IFERROR(INDIRECT("'S7-"&amp;$C$5&amp;"'!E"&amp;MATCH('S8-S00003'!B150,INDIRECT("'S7-"&amp;$C$5&amp;"'!F:F"),0)),"")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IFERROR(INDIRECT("'S7-"&amp;$C$5&amp;"'!G"&amp;MATCH('S8-S00003'!B151,INDIRECT("'S7-"&amp;$C$5&amp;"'!F:F"),0)),"")</f>
        <v/>
      </c>
      <c r="D151" s="555" t="str" cm="1">
        <f t="array" aca="1" ref="D151" ca="1">IFERROR(INDIRECT("'S7-"&amp;$C$5&amp;"'!E"&amp;MATCH('S8-S00003'!B151,INDIRECT("'S7-"&amp;$C$5&amp;"'!F:F"),0)),"")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IFERROR(INDIRECT("'S7-"&amp;$C$5&amp;"'!G"&amp;MATCH('S8-S00003'!B152,INDIRECT("'S7-"&amp;$C$5&amp;"'!F:F"),0)),"")</f>
        <v/>
      </c>
      <c r="D152" s="555" t="str" cm="1">
        <f t="array" aca="1" ref="D152" ca="1">IFERROR(INDIRECT("'S7-"&amp;$C$5&amp;"'!E"&amp;MATCH('S8-S00003'!B152,INDIRECT("'S7-"&amp;$C$5&amp;"'!F:F"),0)),"")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IFERROR(INDIRECT("'S7-"&amp;$C$5&amp;"'!G"&amp;MATCH('S8-S00003'!B153,INDIRECT("'S7-"&amp;$C$5&amp;"'!F:F"),0)),"")</f>
        <v/>
      </c>
      <c r="D153" s="555" t="str" cm="1">
        <f t="array" aca="1" ref="D153" ca="1">IFERROR(INDIRECT("'S7-"&amp;$C$5&amp;"'!E"&amp;MATCH('S8-S00003'!B153,INDIRECT("'S7-"&amp;$C$5&amp;"'!F:F"),0)),"")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IFERROR(INDIRECT("'S7-"&amp;$C$5&amp;"'!G"&amp;MATCH('S8-S00003'!B154,INDIRECT("'S7-"&amp;$C$5&amp;"'!F:F"),0)),"")</f>
        <v/>
      </c>
      <c r="D154" s="555" t="str" cm="1">
        <f t="array" aca="1" ref="D154" ca="1">IFERROR(INDIRECT("'S7-"&amp;$C$5&amp;"'!E"&amp;MATCH('S8-S00003'!B154,INDIRECT("'S7-"&amp;$C$5&amp;"'!F:F"),0)),"")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IFERROR(INDIRECT("'S7-"&amp;$C$5&amp;"'!G"&amp;MATCH('S8-S00003'!B155,INDIRECT("'S7-"&amp;$C$5&amp;"'!F:F"),0)),"")</f>
        <v/>
      </c>
      <c r="D155" s="555" t="str" cm="1">
        <f t="array" aca="1" ref="D155" ca="1">IFERROR(INDIRECT("'S7-"&amp;$C$5&amp;"'!E"&amp;MATCH('S8-S00003'!B155,INDIRECT("'S7-"&amp;$C$5&amp;"'!F:F"),0)),"")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IFERROR(INDIRECT("'S7-"&amp;$C$5&amp;"'!G"&amp;MATCH('S8-S00003'!B156,INDIRECT("'S7-"&amp;$C$5&amp;"'!F:F"),0)),"")</f>
        <v/>
      </c>
      <c r="D156" s="555" t="str" cm="1">
        <f t="array" aca="1" ref="D156" ca="1">IFERROR(INDIRECT("'S7-"&amp;$C$5&amp;"'!E"&amp;MATCH('S8-S00003'!B156,INDIRECT("'S7-"&amp;$C$5&amp;"'!F:F"),0)),"")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IFERROR(INDIRECT("'S7-"&amp;$C$5&amp;"'!G"&amp;MATCH('S8-S00003'!B157,INDIRECT("'S7-"&amp;$C$5&amp;"'!F:F"),0)),"")</f>
        <v/>
      </c>
      <c r="D157" s="555" t="str" cm="1">
        <f t="array" aca="1" ref="D157" ca="1">IFERROR(INDIRECT("'S7-"&amp;$C$5&amp;"'!E"&amp;MATCH('S8-S00003'!B157,INDIRECT("'S7-"&amp;$C$5&amp;"'!F:F"),0)),"")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IFERROR(INDIRECT("'S7-"&amp;$C$5&amp;"'!G"&amp;MATCH('S8-S00003'!B158,INDIRECT("'S7-"&amp;$C$5&amp;"'!F:F"),0)),"")</f>
        <v/>
      </c>
      <c r="D158" s="555" t="str" cm="1">
        <f t="array" aca="1" ref="D158" ca="1">IFERROR(INDIRECT("'S7-"&amp;$C$5&amp;"'!E"&amp;MATCH('S8-S00003'!B158,INDIRECT("'S7-"&amp;$C$5&amp;"'!F:F"),0)),"")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IFERROR(INDIRECT("'S7-"&amp;$C$5&amp;"'!G"&amp;MATCH('S8-S00003'!B159,INDIRECT("'S7-"&amp;$C$5&amp;"'!F:F"),0)),"")</f>
        <v/>
      </c>
      <c r="D159" s="555" t="str" cm="1">
        <f t="array" aca="1" ref="D159" ca="1">IFERROR(INDIRECT("'S7-"&amp;$C$5&amp;"'!E"&amp;MATCH('S8-S00003'!B159,INDIRECT("'S7-"&amp;$C$5&amp;"'!F:F"),0)),"")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IFERROR(INDIRECT("'S7-"&amp;$C$5&amp;"'!G"&amp;MATCH('S8-S00003'!B160,INDIRECT("'S7-"&amp;$C$5&amp;"'!F:F"),0)),"")</f>
        <v/>
      </c>
      <c r="D160" s="555" t="str" cm="1">
        <f t="array" aca="1" ref="D160" ca="1">IFERROR(INDIRECT("'S7-"&amp;$C$5&amp;"'!E"&amp;MATCH('S8-S00003'!B160,INDIRECT("'S7-"&amp;$C$5&amp;"'!F:F"),0)),"")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IFERROR(INDIRECT("'S7-"&amp;$C$5&amp;"'!G"&amp;MATCH('S8-S00003'!B161,INDIRECT("'S7-"&amp;$C$5&amp;"'!F:F"),0)),"")</f>
        <v/>
      </c>
      <c r="D161" s="555" t="str" cm="1">
        <f t="array" aca="1" ref="D161" ca="1">IFERROR(INDIRECT("'S7-"&amp;$C$5&amp;"'!E"&amp;MATCH('S8-S00003'!B161,INDIRECT("'S7-"&amp;$C$5&amp;"'!F:F"),0)),"")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IFERROR(INDIRECT("'S7-"&amp;$C$5&amp;"'!G"&amp;MATCH('S8-S00003'!B162,INDIRECT("'S7-"&amp;$C$5&amp;"'!F:F"),0)),"")</f>
        <v/>
      </c>
      <c r="D162" s="555" t="str" cm="1">
        <f t="array" aca="1" ref="D162" ca="1">IFERROR(INDIRECT("'S7-"&amp;$C$5&amp;"'!E"&amp;MATCH('S8-S00003'!B162,INDIRECT("'S7-"&amp;$C$5&amp;"'!F:F"),0)),"")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IFERROR(INDIRECT("'S7-"&amp;$C$5&amp;"'!G"&amp;MATCH('S8-S00003'!B163,INDIRECT("'S7-"&amp;$C$5&amp;"'!F:F"),0)),"")</f>
        <v/>
      </c>
      <c r="D163" s="555" t="str" cm="1">
        <f t="array" aca="1" ref="D163" ca="1">IFERROR(INDIRECT("'S7-"&amp;$C$5&amp;"'!E"&amp;MATCH('S8-S00003'!B163,INDIRECT("'S7-"&amp;$C$5&amp;"'!F:F"),0)),"")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IFERROR(INDIRECT("'S7-"&amp;$C$5&amp;"'!G"&amp;MATCH('S8-S00003'!B164,INDIRECT("'S7-"&amp;$C$5&amp;"'!F:F"),0)),"")</f>
        <v/>
      </c>
      <c r="D164" s="555" t="str" cm="1">
        <f t="array" aca="1" ref="D164" ca="1">IFERROR(INDIRECT("'S7-"&amp;$C$5&amp;"'!E"&amp;MATCH('S8-S00003'!B164,INDIRECT("'S7-"&amp;$C$5&amp;"'!F:F"),0)),"")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IFERROR(INDIRECT("'S7-"&amp;$C$5&amp;"'!G"&amp;MATCH('S8-S00003'!B165,INDIRECT("'S7-"&amp;$C$5&amp;"'!F:F"),0)),"")</f>
        <v/>
      </c>
      <c r="D165" s="555" t="str" cm="1">
        <f t="array" aca="1" ref="D165" ca="1">IFERROR(INDIRECT("'S7-"&amp;$C$5&amp;"'!E"&amp;MATCH('S8-S00003'!B165,INDIRECT("'S7-"&amp;$C$5&amp;"'!F:F"),0)),"")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IFERROR(INDIRECT("'S7-"&amp;$C$5&amp;"'!G"&amp;MATCH('S8-S00003'!B166,INDIRECT("'S7-"&amp;$C$5&amp;"'!F:F"),0)),"")</f>
        <v/>
      </c>
      <c r="D166" s="555" t="str" cm="1">
        <f t="array" aca="1" ref="D166" ca="1">IFERROR(INDIRECT("'S7-"&amp;$C$5&amp;"'!E"&amp;MATCH('S8-S00003'!B166,INDIRECT("'S7-"&amp;$C$5&amp;"'!F:F"),0)),"")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IFERROR(INDIRECT("'S7-"&amp;$C$5&amp;"'!G"&amp;MATCH('S8-S00003'!B167,INDIRECT("'S7-"&amp;$C$5&amp;"'!F:F"),0)),"")</f>
        <v/>
      </c>
      <c r="D167" s="555" t="str" cm="1">
        <f t="array" aca="1" ref="D167" ca="1">IFERROR(INDIRECT("'S7-"&amp;$C$5&amp;"'!E"&amp;MATCH('S8-S00003'!B167,INDIRECT("'S7-"&amp;$C$5&amp;"'!F:F"),0)),"")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IFERROR(INDIRECT("'S7-"&amp;$C$5&amp;"'!G"&amp;MATCH('S8-S00003'!B168,INDIRECT("'S7-"&amp;$C$5&amp;"'!F:F"),0)),"")</f>
        <v/>
      </c>
      <c r="D168" s="555" t="str" cm="1">
        <f t="array" aca="1" ref="D168" ca="1">IFERROR(INDIRECT("'S7-"&amp;$C$5&amp;"'!E"&amp;MATCH('S8-S00003'!B168,INDIRECT("'S7-"&amp;$C$5&amp;"'!F:F"),0)),"")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IFERROR(INDIRECT("'S7-"&amp;$C$5&amp;"'!G"&amp;MATCH('S8-S00003'!B169,INDIRECT("'S7-"&amp;$C$5&amp;"'!F:F"),0)),"")</f>
        <v/>
      </c>
      <c r="D169" s="555" t="str" cm="1">
        <f t="array" aca="1" ref="D169" ca="1">IFERROR(INDIRECT("'S7-"&amp;$C$5&amp;"'!E"&amp;MATCH('S8-S00003'!B169,INDIRECT("'S7-"&amp;$C$5&amp;"'!F:F"),0)),"")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IFERROR(INDIRECT("'S7-"&amp;$C$5&amp;"'!G"&amp;MATCH('S8-S00003'!B170,INDIRECT("'S7-"&amp;$C$5&amp;"'!F:F"),0)),"")</f>
        <v/>
      </c>
      <c r="D170" s="555" t="str" cm="1">
        <f t="array" aca="1" ref="D170" ca="1">IFERROR(INDIRECT("'S7-"&amp;$C$5&amp;"'!E"&amp;MATCH('S8-S00003'!B170,INDIRECT("'S7-"&amp;$C$5&amp;"'!F:F"),0)),"")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IFERROR(INDIRECT("'S7-"&amp;$C$5&amp;"'!G"&amp;MATCH('S8-S00003'!B171,INDIRECT("'S7-"&amp;$C$5&amp;"'!F:F"),0)),"")</f>
        <v/>
      </c>
      <c r="D171" s="555" t="str" cm="1">
        <f t="array" aca="1" ref="D171" ca="1">IFERROR(INDIRECT("'S7-"&amp;$C$5&amp;"'!E"&amp;MATCH('S8-S00003'!B171,INDIRECT("'S7-"&amp;$C$5&amp;"'!F:F"),0)),"")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IFERROR(INDIRECT("'S7-"&amp;$C$5&amp;"'!G"&amp;MATCH('S8-S00003'!B172,INDIRECT("'S7-"&amp;$C$5&amp;"'!F:F"),0)),"")</f>
        <v/>
      </c>
      <c r="D172" s="555" t="str" cm="1">
        <f t="array" aca="1" ref="D172" ca="1">IFERROR(INDIRECT("'S7-"&amp;$C$5&amp;"'!E"&amp;MATCH('S8-S00003'!B172,INDIRECT("'S7-"&amp;$C$5&amp;"'!F:F"),0)),"")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IFERROR(INDIRECT("'S7-"&amp;$C$5&amp;"'!G"&amp;MATCH('S8-S00003'!B173,INDIRECT("'S7-"&amp;$C$5&amp;"'!F:F"),0)),"")</f>
        <v/>
      </c>
      <c r="D173" s="555" t="str" cm="1">
        <f t="array" aca="1" ref="D173" ca="1">IFERROR(INDIRECT("'S7-"&amp;$C$5&amp;"'!E"&amp;MATCH('S8-S00003'!B173,INDIRECT("'S7-"&amp;$C$5&amp;"'!F:F"),0)),"")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IFERROR(INDIRECT("'S7-"&amp;$C$5&amp;"'!G"&amp;MATCH('S8-S00003'!B174,INDIRECT("'S7-"&amp;$C$5&amp;"'!F:F"),0)),"")</f>
        <v/>
      </c>
      <c r="D174" s="555" t="str" cm="1">
        <f t="array" aca="1" ref="D174" ca="1">IFERROR(INDIRECT("'S7-"&amp;$C$5&amp;"'!E"&amp;MATCH('S8-S00003'!B174,INDIRECT("'S7-"&amp;$C$5&amp;"'!F:F"),0)),"")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IFERROR(INDIRECT("'S7-"&amp;$C$5&amp;"'!G"&amp;MATCH('S8-S00003'!B175,INDIRECT("'S7-"&amp;$C$5&amp;"'!F:F"),0)),"")</f>
        <v/>
      </c>
      <c r="D175" s="555" t="str" cm="1">
        <f t="array" aca="1" ref="D175" ca="1">IFERROR(INDIRECT("'S7-"&amp;$C$5&amp;"'!E"&amp;MATCH('S8-S00003'!B175,INDIRECT("'S7-"&amp;$C$5&amp;"'!F:F"),0)),"")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IFERROR(INDIRECT("'S7-"&amp;$C$5&amp;"'!G"&amp;MATCH('S8-S00003'!B176,INDIRECT("'S7-"&amp;$C$5&amp;"'!F:F"),0)),"")</f>
        <v/>
      </c>
      <c r="D176" s="555" t="str" cm="1">
        <f t="array" aca="1" ref="D176" ca="1">IFERROR(INDIRECT("'S7-"&amp;$C$5&amp;"'!E"&amp;MATCH('S8-S00003'!B176,INDIRECT("'S7-"&amp;$C$5&amp;"'!F:F"),0)),"")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IFERROR(INDIRECT("'S7-"&amp;$C$5&amp;"'!G"&amp;MATCH('S8-S00003'!B177,INDIRECT("'S7-"&amp;$C$5&amp;"'!F:F"),0)),"")</f>
        <v/>
      </c>
      <c r="D177" s="555" t="str" cm="1">
        <f t="array" aca="1" ref="D177" ca="1">IFERROR(INDIRECT("'S7-"&amp;$C$5&amp;"'!E"&amp;MATCH('S8-S00003'!B177,INDIRECT("'S7-"&amp;$C$5&amp;"'!F:F"),0)),"")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IFERROR(INDIRECT("'S7-"&amp;$C$5&amp;"'!G"&amp;MATCH('S8-S00003'!B178,INDIRECT("'S7-"&amp;$C$5&amp;"'!F:F"),0)),"")</f>
        <v/>
      </c>
      <c r="D178" s="555" t="str" cm="1">
        <f t="array" aca="1" ref="D178" ca="1">IFERROR(INDIRECT("'S7-"&amp;$C$5&amp;"'!E"&amp;MATCH('S8-S00003'!B178,INDIRECT("'S7-"&amp;$C$5&amp;"'!F:F"),0)),"")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IFERROR(INDIRECT("'S7-"&amp;$C$5&amp;"'!G"&amp;MATCH('S8-S00003'!B179,INDIRECT("'S7-"&amp;$C$5&amp;"'!F:F"),0)),"")</f>
        <v/>
      </c>
      <c r="D179" s="555" t="str" cm="1">
        <f t="array" aca="1" ref="D179" ca="1">IFERROR(INDIRECT("'S7-"&amp;$C$5&amp;"'!E"&amp;MATCH('S8-S00003'!B179,INDIRECT("'S7-"&amp;$C$5&amp;"'!F:F"),0)),"")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IFERROR(INDIRECT("'S7-"&amp;$C$5&amp;"'!G"&amp;MATCH('S8-S00003'!B180,INDIRECT("'S7-"&amp;$C$5&amp;"'!F:F"),0)),"")</f>
        <v/>
      </c>
      <c r="D180" s="555" t="str" cm="1">
        <f t="array" aca="1" ref="D180" ca="1">IFERROR(INDIRECT("'S7-"&amp;$C$5&amp;"'!E"&amp;MATCH('S8-S00003'!B180,INDIRECT("'S7-"&amp;$C$5&amp;"'!F:F"),0)),"")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IFERROR(INDIRECT("'S7-"&amp;$C$5&amp;"'!G"&amp;MATCH('S8-S00003'!B181,INDIRECT("'S7-"&amp;$C$5&amp;"'!F:F"),0)),"")</f>
        <v/>
      </c>
      <c r="D181" s="555" t="str" cm="1">
        <f t="array" aca="1" ref="D181" ca="1">IFERROR(INDIRECT("'S7-"&amp;$C$5&amp;"'!E"&amp;MATCH('S8-S00003'!B181,INDIRECT("'S7-"&amp;$C$5&amp;"'!F:F"),0)),"")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IFERROR(INDIRECT("'S7-"&amp;$C$5&amp;"'!G"&amp;MATCH('S8-S00003'!B182,INDIRECT("'S7-"&amp;$C$5&amp;"'!F:F"),0)),"")</f>
        <v/>
      </c>
      <c r="D182" s="555" t="str" cm="1">
        <f t="array" aca="1" ref="D182" ca="1">IFERROR(INDIRECT("'S7-"&amp;$C$5&amp;"'!E"&amp;MATCH('S8-S00003'!B182,INDIRECT("'S7-"&amp;$C$5&amp;"'!F:F"),0)),"")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IFERROR(INDIRECT("'S7-"&amp;$C$5&amp;"'!G"&amp;MATCH('S8-S00003'!B183,INDIRECT("'S7-"&amp;$C$5&amp;"'!F:F"),0)),"")</f>
        <v/>
      </c>
      <c r="D183" s="555" t="str" cm="1">
        <f t="array" aca="1" ref="D183" ca="1">IFERROR(INDIRECT("'S7-"&amp;$C$5&amp;"'!E"&amp;MATCH('S8-S00003'!B183,INDIRECT("'S7-"&amp;$C$5&amp;"'!F:F"),0)),"")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IFERROR(INDIRECT("'S7-"&amp;$C$5&amp;"'!G"&amp;MATCH('S8-S00003'!B184,INDIRECT("'S7-"&amp;$C$5&amp;"'!F:F"),0)),"")</f>
        <v/>
      </c>
      <c r="D184" s="555" t="str" cm="1">
        <f t="array" aca="1" ref="D184" ca="1">IFERROR(INDIRECT("'S7-"&amp;$C$5&amp;"'!E"&amp;MATCH('S8-S00003'!B184,INDIRECT("'S7-"&amp;$C$5&amp;"'!F:F"),0)),"")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IFERROR(INDIRECT("'S7-"&amp;$C$5&amp;"'!G"&amp;MATCH('S8-S00003'!B185,INDIRECT("'S7-"&amp;$C$5&amp;"'!F:F"),0)),"")</f>
        <v/>
      </c>
      <c r="D185" s="555" t="str" cm="1">
        <f t="array" aca="1" ref="D185" ca="1">IFERROR(INDIRECT("'S7-"&amp;$C$5&amp;"'!E"&amp;MATCH('S8-S00003'!B185,INDIRECT("'S7-"&amp;$C$5&amp;"'!F:F"),0)),"")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IFERROR(INDIRECT("'S7-"&amp;$C$5&amp;"'!G"&amp;MATCH('S8-S00003'!B186,INDIRECT("'S7-"&amp;$C$5&amp;"'!F:F"),0)),"")</f>
        <v/>
      </c>
      <c r="D186" s="555" t="str" cm="1">
        <f t="array" aca="1" ref="D186" ca="1">IFERROR(INDIRECT("'S7-"&amp;$C$5&amp;"'!E"&amp;MATCH('S8-S00003'!B186,INDIRECT("'S7-"&amp;$C$5&amp;"'!F:F"),0)),"")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IFERROR(INDIRECT("'S7-"&amp;$C$5&amp;"'!G"&amp;MATCH('S8-S00003'!B187,INDIRECT("'S7-"&amp;$C$5&amp;"'!F:F"),0)),"")</f>
        <v/>
      </c>
      <c r="D187" s="555" t="str" cm="1">
        <f t="array" aca="1" ref="D187" ca="1">IFERROR(INDIRECT("'S7-"&amp;$C$5&amp;"'!E"&amp;MATCH('S8-S00003'!B187,INDIRECT("'S7-"&amp;$C$5&amp;"'!F:F"),0)),"")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IFERROR(INDIRECT("'S7-"&amp;$C$5&amp;"'!G"&amp;MATCH('S8-S00003'!B188,INDIRECT("'S7-"&amp;$C$5&amp;"'!F:F"),0)),"")</f>
        <v/>
      </c>
      <c r="D188" s="555" t="str" cm="1">
        <f t="array" aca="1" ref="D188" ca="1">IFERROR(INDIRECT("'S7-"&amp;$C$5&amp;"'!E"&amp;MATCH('S8-S00003'!B188,INDIRECT("'S7-"&amp;$C$5&amp;"'!F:F"),0)),"")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IFERROR(INDIRECT("'S7-"&amp;$C$5&amp;"'!G"&amp;MATCH('S8-S00003'!B189,INDIRECT("'S7-"&amp;$C$5&amp;"'!F:F"),0)),"")</f>
        <v/>
      </c>
      <c r="D189" s="555" t="str" cm="1">
        <f t="array" aca="1" ref="D189" ca="1">IFERROR(INDIRECT("'S7-"&amp;$C$5&amp;"'!E"&amp;MATCH('S8-S00003'!B189,INDIRECT("'S7-"&amp;$C$5&amp;"'!F:F"),0)),"")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IFERROR(INDIRECT("'S7-"&amp;$C$5&amp;"'!G"&amp;MATCH('S8-S00003'!B190,INDIRECT("'S7-"&amp;$C$5&amp;"'!F:F"),0)),"")</f>
        <v/>
      </c>
      <c r="D190" s="555" t="str" cm="1">
        <f t="array" aca="1" ref="D190" ca="1">IFERROR(INDIRECT("'S7-"&amp;$C$5&amp;"'!E"&amp;MATCH('S8-S00003'!B190,INDIRECT("'S7-"&amp;$C$5&amp;"'!F:F"),0)),"")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IFERROR(INDIRECT("'S7-"&amp;$C$5&amp;"'!G"&amp;MATCH('S8-S00003'!B191,INDIRECT("'S7-"&amp;$C$5&amp;"'!F:F"),0)),"")</f>
        <v/>
      </c>
      <c r="D191" s="555" t="str" cm="1">
        <f t="array" aca="1" ref="D191" ca="1">IFERROR(INDIRECT("'S7-"&amp;$C$5&amp;"'!E"&amp;MATCH('S8-S00003'!B191,INDIRECT("'S7-"&amp;$C$5&amp;"'!F:F"),0)),"")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IFERROR(INDIRECT("'S7-"&amp;$C$5&amp;"'!G"&amp;MATCH('S8-S00003'!B192,INDIRECT("'S7-"&amp;$C$5&amp;"'!F:F"),0)),"")</f>
        <v/>
      </c>
      <c r="D192" s="555" t="str" cm="1">
        <f t="array" aca="1" ref="D192" ca="1">IFERROR(INDIRECT("'S7-"&amp;$C$5&amp;"'!E"&amp;MATCH('S8-S00003'!B192,INDIRECT("'S7-"&amp;$C$5&amp;"'!F:F"),0)),"")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IFERROR(INDIRECT("'S7-"&amp;$C$5&amp;"'!G"&amp;MATCH('S8-S00003'!B193,INDIRECT("'S7-"&amp;$C$5&amp;"'!F:F"),0)),"")</f>
        <v/>
      </c>
      <c r="D193" s="555" t="str" cm="1">
        <f t="array" aca="1" ref="D193" ca="1">IFERROR(INDIRECT("'S7-"&amp;$C$5&amp;"'!E"&amp;MATCH('S8-S00003'!B193,INDIRECT("'S7-"&amp;$C$5&amp;"'!F:F"),0)),"")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IFERROR(INDIRECT("'S7-"&amp;$C$5&amp;"'!G"&amp;MATCH('S8-S00003'!B194,INDIRECT("'S7-"&amp;$C$5&amp;"'!F:F"),0)),"")</f>
        <v/>
      </c>
      <c r="D194" s="555" t="str" cm="1">
        <f t="array" aca="1" ref="D194" ca="1">IFERROR(INDIRECT("'S7-"&amp;$C$5&amp;"'!E"&amp;MATCH('S8-S00003'!B194,INDIRECT("'S7-"&amp;$C$5&amp;"'!F:F"),0)),"")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IFERROR(INDIRECT("'S7-"&amp;$C$5&amp;"'!G"&amp;MATCH('S8-S00003'!B195,INDIRECT("'S7-"&amp;$C$5&amp;"'!F:F"),0)),"")</f>
        <v/>
      </c>
      <c r="D195" s="555" t="str" cm="1">
        <f t="array" aca="1" ref="D195" ca="1">IFERROR(INDIRECT("'S7-"&amp;$C$5&amp;"'!E"&amp;MATCH('S8-S00003'!B195,INDIRECT("'S7-"&amp;$C$5&amp;"'!F:F"),0)),"")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IFERROR(INDIRECT("'S7-"&amp;$C$5&amp;"'!G"&amp;MATCH('S8-S00003'!B196,INDIRECT("'S7-"&amp;$C$5&amp;"'!F:F"),0)),"")</f>
        <v/>
      </c>
      <c r="D196" s="555" t="str" cm="1">
        <f t="array" aca="1" ref="D196" ca="1">IFERROR(INDIRECT("'S7-"&amp;$C$5&amp;"'!E"&amp;MATCH('S8-S00003'!B196,INDIRECT("'S7-"&amp;$C$5&amp;"'!F:F"),0)),"")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IFERROR(INDIRECT("'S7-"&amp;$C$5&amp;"'!G"&amp;MATCH('S8-S00003'!B197,INDIRECT("'S7-"&amp;$C$5&amp;"'!F:F"),0)),"")</f>
        <v/>
      </c>
      <c r="D197" s="555" t="str" cm="1">
        <f t="array" aca="1" ref="D197" ca="1">IFERROR(INDIRECT("'S7-"&amp;$C$5&amp;"'!E"&amp;MATCH('S8-S00003'!B197,INDIRECT("'S7-"&amp;$C$5&amp;"'!F:F"),0)),"")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IFERROR(INDIRECT("'S7-"&amp;$C$5&amp;"'!G"&amp;MATCH('S8-S00003'!B198,INDIRECT("'S7-"&amp;$C$5&amp;"'!F:F"),0)),"")</f>
        <v/>
      </c>
      <c r="D198" s="555" t="str" cm="1">
        <f t="array" aca="1" ref="D198" ca="1">IFERROR(INDIRECT("'S7-"&amp;$C$5&amp;"'!E"&amp;MATCH('S8-S00003'!B198,INDIRECT("'S7-"&amp;$C$5&amp;"'!F:F"),0)),"")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IFERROR(INDIRECT("'S7-"&amp;$C$5&amp;"'!G"&amp;MATCH('S8-S00003'!B199,INDIRECT("'S7-"&amp;$C$5&amp;"'!F:F"),0)),"")</f>
        <v/>
      </c>
      <c r="D199" s="555" t="str" cm="1">
        <f t="array" aca="1" ref="D199" ca="1">IFERROR(INDIRECT("'S7-"&amp;$C$5&amp;"'!E"&amp;MATCH('S8-S00003'!B199,INDIRECT("'S7-"&amp;$C$5&amp;"'!F:F"),0)),"")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IFERROR(INDIRECT("'S7-"&amp;$C$5&amp;"'!G"&amp;MATCH('S8-S00003'!B200,INDIRECT("'S7-"&amp;$C$5&amp;"'!F:F"),0)),"")</f>
        <v/>
      </c>
      <c r="D200" s="555" t="str" cm="1">
        <f t="array" aca="1" ref="D200" ca="1">IFERROR(INDIRECT("'S7-"&amp;$C$5&amp;"'!E"&amp;MATCH('S8-S00003'!B200,INDIRECT("'S7-"&amp;$C$5&amp;"'!F:F"),0)),"")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IFERROR(INDIRECT("'S7-"&amp;$C$5&amp;"'!G"&amp;MATCH('S8-S00003'!B201,INDIRECT("'S7-"&amp;$C$5&amp;"'!F:F"),0)),"")</f>
        <v/>
      </c>
      <c r="D201" s="555" t="str" cm="1">
        <f t="array" aca="1" ref="D201" ca="1">IFERROR(INDIRECT("'S7-"&amp;$C$5&amp;"'!E"&amp;MATCH('S8-S00003'!B201,INDIRECT("'S7-"&amp;$C$5&amp;"'!F:F"),0)),"")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IFERROR(INDIRECT("'S7-"&amp;$C$5&amp;"'!G"&amp;MATCH('S8-S00003'!B202,INDIRECT("'S7-"&amp;$C$5&amp;"'!F:F"),0)),"")</f>
        <v/>
      </c>
      <c r="D202" s="555" t="str" cm="1">
        <f t="array" aca="1" ref="D202" ca="1">IFERROR(INDIRECT("'S7-"&amp;$C$5&amp;"'!E"&amp;MATCH('S8-S00003'!B202,INDIRECT("'S7-"&amp;$C$5&amp;"'!F:F"),0)),"")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IFERROR(INDIRECT("'S7-"&amp;$C$5&amp;"'!G"&amp;MATCH('S8-S00003'!B203,INDIRECT("'S7-"&amp;$C$5&amp;"'!F:F"),0)),"")</f>
        <v/>
      </c>
      <c r="D203" s="555" t="str" cm="1">
        <f t="array" aca="1" ref="D203" ca="1">IFERROR(INDIRECT("'S7-"&amp;$C$5&amp;"'!E"&amp;MATCH('S8-S00003'!B203,INDIRECT("'S7-"&amp;$C$5&amp;"'!F:F"),0)),"")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IFERROR(INDIRECT("'S7-"&amp;$C$5&amp;"'!G"&amp;MATCH('S8-S00003'!B204,INDIRECT("'S7-"&amp;$C$5&amp;"'!F:F"),0)),"")</f>
        <v/>
      </c>
      <c r="D204" s="555" t="str" cm="1">
        <f t="array" aca="1" ref="D204" ca="1">IFERROR(INDIRECT("'S7-"&amp;$C$5&amp;"'!E"&amp;MATCH('S8-S00003'!B204,INDIRECT("'S7-"&amp;$C$5&amp;"'!F:F"),0)),"")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IFERROR(INDIRECT("'S7-"&amp;$C$5&amp;"'!G"&amp;MATCH('S8-S00003'!B205,INDIRECT("'S7-"&amp;$C$5&amp;"'!F:F"),0)),"")</f>
        <v/>
      </c>
      <c r="D205" s="555" t="str" cm="1">
        <f t="array" aca="1" ref="D205" ca="1">IFERROR(INDIRECT("'S7-"&amp;$C$5&amp;"'!E"&amp;MATCH('S8-S00003'!B205,INDIRECT("'S7-"&amp;$C$5&amp;"'!F:F"),0)),"")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IFERROR(INDIRECT("'S7-"&amp;$C$5&amp;"'!G"&amp;MATCH('S8-S00003'!B206,INDIRECT("'S7-"&amp;$C$5&amp;"'!F:F"),0)),"")</f>
        <v/>
      </c>
      <c r="D206" s="555" t="str" cm="1">
        <f t="array" aca="1" ref="D206" ca="1">IFERROR(INDIRECT("'S7-"&amp;$C$5&amp;"'!E"&amp;MATCH('S8-S00003'!B206,INDIRECT("'S7-"&amp;$C$5&amp;"'!F:F"),0)),"")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IFERROR(INDIRECT("'S7-"&amp;$C$5&amp;"'!G"&amp;MATCH('S8-S00003'!B207,INDIRECT("'S7-"&amp;$C$5&amp;"'!F:F"),0)),"")</f>
        <v/>
      </c>
      <c r="D207" s="555" t="str" cm="1">
        <f t="array" aca="1" ref="D207" ca="1">IFERROR(INDIRECT("'S7-"&amp;$C$5&amp;"'!E"&amp;MATCH('S8-S00003'!B207,INDIRECT("'S7-"&amp;$C$5&amp;"'!F:F"),0)),"")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IFERROR(INDIRECT("'S7-"&amp;$C$5&amp;"'!G"&amp;MATCH('S8-S00003'!B208,INDIRECT("'S7-"&amp;$C$5&amp;"'!F:F"),0)),"")</f>
        <v/>
      </c>
      <c r="D208" s="555" t="str" cm="1">
        <f t="array" aca="1" ref="D208" ca="1">IFERROR(INDIRECT("'S7-"&amp;$C$5&amp;"'!E"&amp;MATCH('S8-S00003'!B208,INDIRECT("'S7-"&amp;$C$5&amp;"'!F:F"),0)),"")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IFERROR(INDIRECT("'S7-"&amp;$C$5&amp;"'!G"&amp;MATCH('S8-S00003'!B209,INDIRECT("'S7-"&amp;$C$5&amp;"'!F:F"),0)),"")</f>
        <v/>
      </c>
      <c r="D209" s="576" t="str" cm="1">
        <f t="array" aca="1" ref="D209" ca="1">IFERROR(INDIRECT("'S7-"&amp;$C$5&amp;"'!E"&amp;MATCH('S8-S00003'!B209,INDIRECT("'S7-"&amp;$C$5&amp;"'!F:F"),0)),"")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VtHmHwuwvGgr2NCWJsKblRUaHzELDol+v5hlj750f6ITYiMvfQaGuvNAm/hRuzvXNjbtSgCpqoJqM+WnScgusw==" saltValue="wrmZxRQWulmwpL9i8G6xpQ=="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97" priority="12">
      <formula>$F10="その他"</formula>
    </cfRule>
  </conditionalFormatting>
  <conditionalFormatting sqref="J10:J209">
    <cfRule type="expression" dxfId="96" priority="11">
      <formula>$I10="その他"</formula>
    </cfRule>
  </conditionalFormatting>
  <conditionalFormatting sqref="T10:T209">
    <cfRule type="expression" dxfId="95" priority="7">
      <formula>$I10="その他"</formula>
    </cfRule>
  </conditionalFormatting>
  <conditionalFormatting sqref="S10:S209">
    <cfRule type="expression" dxfId="94" priority="6">
      <formula>$I10="その他"</formula>
    </cfRule>
  </conditionalFormatting>
  <conditionalFormatting sqref="AD10:AD209">
    <cfRule type="expression" dxfId="93" priority="5">
      <formula>$I10="その他"</formula>
    </cfRule>
  </conditionalFormatting>
  <conditionalFormatting sqref="AH10:AH209">
    <cfRule type="expression" dxfId="92" priority="4">
      <formula>$I10="その他"</formula>
    </cfRule>
  </conditionalFormatting>
  <conditionalFormatting sqref="V10:Y209">
    <cfRule type="expression" dxfId="91" priority="3">
      <formula>$I10="その他"</formula>
    </cfRule>
  </conditionalFormatting>
  <conditionalFormatting sqref="AG10:AG209 AC10:AC209">
    <cfRule type="expression" dxfId="90" priority="2">
      <formula>$I10="その他"</formula>
    </cfRule>
  </conditionalFormatting>
  <dataValidations count="2">
    <dataValidation type="list" allowBlank="1" showInputMessage="1" sqref="B10:B209" xr:uid="{5B3FE377-9A7F-45C4-95DC-AADD20222895}">
      <formula1>INDIRECT("'S7-"&amp;$C$5&amp;"'!$M$38#")</formula1>
    </dataValidation>
    <dataValidation type="custom" allowBlank="1" showInputMessage="1" showErrorMessage="1" sqref="J10:J209" xr:uid="{EA8DD1F0-633B-4750-A90D-D30F631D7FD1}">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B7B51481-D421-48A0-A6CC-3A0D22B9E3BF}">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D3AD9B63-AC0E-430A-BF58-9123198F17F7}">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32079B83-509E-4C06-8047-EC565AD4D69E}">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CA2A93EE-75F4-442A-B084-4DA5CC580A62}">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68591886-3A5C-4837-A8F8-B7C667427D0B}">
          <x14:formula1>
            <xm:f>選択肢①!$N$32:$N$36</xm:f>
          </x14:formula1>
          <xm:sqref>E10:F209</xm:sqref>
        </x14:dataValidation>
        <x14:dataValidation type="list" allowBlank="1" showInputMessage="1" showErrorMessage="1" xr:uid="{ABED3013-398D-486D-A366-50C8E8634431}">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F8A22308-E8DA-4669-A3A4-08F716C33630}">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192315E7-A9DD-437E-869D-7D5CEAF7FCF3}">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934780EE-0AB1-4B1E-9A59-0EEEBAD3401C}">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2D97E-6D43-49F3-BB7B-742767D8CDC2}">
  <sheetPr codeName="Sheet22">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1483</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8gKli3xcWht1g5g4bCNkwP0BvlmSBot9Ho9f1GkPKSMpYU0uJUDN0KdrdKaqJBh6HjjHfAzJPbL4owa7VPbIBw==" saltValue="8b/CG5AQ0CMJW3oeZyZVAA=="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AC067590-AE66-4D1F-8A76-DE84A3EA5A74}">
          <x14:formula1>
            <xm:f>選択肢①!$F$26:$F$28</xm:f>
          </x14:formula1>
          <xm:sqref>E38:E237</xm:sqref>
        </x14:dataValidation>
        <x14:dataValidation type="list" allowBlank="1" showInputMessage="1" showErrorMessage="1" xr:uid="{52561E58-F789-4972-9616-AD657C11FD6B}">
          <x14:formula1>
            <xm:f>選択肢①!$D$26:$D$27</xm:f>
          </x14:formula1>
          <xm:sqref>H38:H237</xm:sqref>
        </x14:dataValidation>
        <x14:dataValidation type="list" allowBlank="1" showInputMessage="1" showErrorMessage="1" xr:uid="{D13C00E1-3E3B-4779-84AE-68C9D894B086}">
          <x14:formula1>
            <xm:f>排出活動_Master!$B$5:$B$39</xm:f>
          </x14:formula1>
          <xm:sqref>D38:D237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4055-F7AD-4771-B863-FD99BA9C1EE1}">
  <sheetPr codeName="Sheet23">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1483</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IFERROR(INDIRECT("'S7-"&amp;$C$5&amp;"'!G"&amp;MATCH('S8-S00004'!B10,INDIRECT("'S7-"&amp;$C$5&amp;"'!F:F"),0)),"")</f>
        <v/>
      </c>
      <c r="D10" s="546" t="str" cm="1">
        <f t="array" aca="1" ref="D10" ca="1">IFERROR(INDIRECT("'S7-"&amp;$C$5&amp;"'!E"&amp;MATCH('S8-S00004'!B10,INDIRECT("'S7-"&amp;$C$5&amp;"'!F:F"),0)),"")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IFERROR(INDIRECT("'S7-"&amp;$C$5&amp;"'!G"&amp;MATCH('S8-S00004'!B11,INDIRECT("'S7-"&amp;$C$5&amp;"'!F:F"),0)),"")</f>
        <v/>
      </c>
      <c r="D11" s="555" t="str" cm="1">
        <f t="array" aca="1" ref="D11" ca="1">IFERROR(INDIRECT("'S7-"&amp;$C$5&amp;"'!E"&amp;MATCH('S8-S00004'!B11,INDIRECT("'S7-"&amp;$C$5&amp;"'!F:F"),0)),"")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IFERROR(INDIRECT("'S7-"&amp;$C$5&amp;"'!G"&amp;MATCH('S8-S00004'!B12,INDIRECT("'S7-"&amp;$C$5&amp;"'!F:F"),0)),"")</f>
        <v/>
      </c>
      <c r="D12" s="555" t="str" cm="1">
        <f t="array" aca="1" ref="D12" ca="1">IFERROR(INDIRECT("'S7-"&amp;$C$5&amp;"'!E"&amp;MATCH('S8-S00004'!B12,INDIRECT("'S7-"&amp;$C$5&amp;"'!F:F"),0)),"")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IFERROR(INDIRECT("'S7-"&amp;$C$5&amp;"'!G"&amp;MATCH('S8-S00004'!B13,INDIRECT("'S7-"&amp;$C$5&amp;"'!F:F"),0)),"")</f>
        <v/>
      </c>
      <c r="D13" s="555" t="str" cm="1">
        <f t="array" aca="1" ref="D13" ca="1">IFERROR(INDIRECT("'S7-"&amp;$C$5&amp;"'!E"&amp;MATCH('S8-S00004'!B13,INDIRECT("'S7-"&amp;$C$5&amp;"'!F:F"),0)),"")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IFERROR(INDIRECT("'S7-"&amp;$C$5&amp;"'!G"&amp;MATCH('S8-S00004'!B14,INDIRECT("'S7-"&amp;$C$5&amp;"'!F:F"),0)),"")</f>
        <v/>
      </c>
      <c r="D14" s="555" t="str" cm="1">
        <f t="array" aca="1" ref="D14" ca="1">IFERROR(INDIRECT("'S7-"&amp;$C$5&amp;"'!E"&amp;MATCH('S8-S00004'!B14,INDIRECT("'S7-"&amp;$C$5&amp;"'!F:F"),0)),"")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IFERROR(INDIRECT("'S7-"&amp;$C$5&amp;"'!G"&amp;MATCH('S8-S00004'!B15,INDIRECT("'S7-"&amp;$C$5&amp;"'!F:F"),0)),"")</f>
        <v/>
      </c>
      <c r="D15" s="555" t="str" cm="1">
        <f t="array" aca="1" ref="D15" ca="1">IFERROR(INDIRECT("'S7-"&amp;$C$5&amp;"'!E"&amp;MATCH('S8-S00004'!B15,INDIRECT("'S7-"&amp;$C$5&amp;"'!F:F"),0)),"")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IFERROR(INDIRECT("'S7-"&amp;$C$5&amp;"'!G"&amp;MATCH('S8-S00004'!B16,INDIRECT("'S7-"&amp;$C$5&amp;"'!F:F"),0)),"")</f>
        <v/>
      </c>
      <c r="D16" s="555" t="str" cm="1">
        <f t="array" aca="1" ref="D16" ca="1">IFERROR(INDIRECT("'S7-"&amp;$C$5&amp;"'!E"&amp;MATCH('S8-S00004'!B16,INDIRECT("'S7-"&amp;$C$5&amp;"'!F:F"),0)),"")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IFERROR(INDIRECT("'S7-"&amp;$C$5&amp;"'!G"&amp;MATCH('S8-S00004'!B17,INDIRECT("'S7-"&amp;$C$5&amp;"'!F:F"),0)),"")</f>
        <v/>
      </c>
      <c r="D17" s="555" t="str" cm="1">
        <f t="array" aca="1" ref="D17" ca="1">IFERROR(INDIRECT("'S7-"&amp;$C$5&amp;"'!E"&amp;MATCH('S8-S00004'!B17,INDIRECT("'S7-"&amp;$C$5&amp;"'!F:F"),0)),"")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IFERROR(INDIRECT("'S7-"&amp;$C$5&amp;"'!G"&amp;MATCH('S8-S00004'!B18,INDIRECT("'S7-"&amp;$C$5&amp;"'!F:F"),0)),"")</f>
        <v/>
      </c>
      <c r="D18" s="555" t="str" cm="1">
        <f t="array" aca="1" ref="D18" ca="1">IFERROR(INDIRECT("'S7-"&amp;$C$5&amp;"'!E"&amp;MATCH('S8-S00004'!B18,INDIRECT("'S7-"&amp;$C$5&amp;"'!F:F"),0)),"")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IFERROR(INDIRECT("'S7-"&amp;$C$5&amp;"'!G"&amp;MATCH('S8-S00004'!B19,INDIRECT("'S7-"&amp;$C$5&amp;"'!F:F"),0)),"")</f>
        <v/>
      </c>
      <c r="D19" s="555" t="str" cm="1">
        <f t="array" aca="1" ref="D19" ca="1">IFERROR(INDIRECT("'S7-"&amp;$C$5&amp;"'!E"&amp;MATCH('S8-S00004'!B19,INDIRECT("'S7-"&amp;$C$5&amp;"'!F:F"),0)),"")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IFERROR(INDIRECT("'S7-"&amp;$C$5&amp;"'!G"&amp;MATCH('S8-S00004'!B20,INDIRECT("'S7-"&amp;$C$5&amp;"'!F:F"),0)),"")</f>
        <v/>
      </c>
      <c r="D20" s="555" t="str" cm="1">
        <f t="array" aca="1" ref="D20" ca="1">IFERROR(INDIRECT("'S7-"&amp;$C$5&amp;"'!E"&amp;MATCH('S8-S00004'!B20,INDIRECT("'S7-"&amp;$C$5&amp;"'!F:F"),0)),"")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IFERROR(INDIRECT("'S7-"&amp;$C$5&amp;"'!G"&amp;MATCH('S8-S00004'!B21,INDIRECT("'S7-"&amp;$C$5&amp;"'!F:F"),0)),"")</f>
        <v/>
      </c>
      <c r="D21" s="555" t="str" cm="1">
        <f t="array" aca="1" ref="D21" ca="1">IFERROR(INDIRECT("'S7-"&amp;$C$5&amp;"'!E"&amp;MATCH('S8-S00004'!B21,INDIRECT("'S7-"&amp;$C$5&amp;"'!F:F"),0)),"")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IFERROR(INDIRECT("'S7-"&amp;$C$5&amp;"'!G"&amp;MATCH('S8-S00004'!B22,INDIRECT("'S7-"&amp;$C$5&amp;"'!F:F"),0)),"")</f>
        <v/>
      </c>
      <c r="D22" s="555" t="str" cm="1">
        <f t="array" aca="1" ref="D22" ca="1">IFERROR(INDIRECT("'S7-"&amp;$C$5&amp;"'!E"&amp;MATCH('S8-S00004'!B22,INDIRECT("'S7-"&amp;$C$5&amp;"'!F:F"),0)),"")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IFERROR(INDIRECT("'S7-"&amp;$C$5&amp;"'!G"&amp;MATCH('S8-S00004'!B23,INDIRECT("'S7-"&amp;$C$5&amp;"'!F:F"),0)),"")</f>
        <v/>
      </c>
      <c r="D23" s="555" t="str" cm="1">
        <f t="array" aca="1" ref="D23" ca="1">IFERROR(INDIRECT("'S7-"&amp;$C$5&amp;"'!E"&amp;MATCH('S8-S00004'!B23,INDIRECT("'S7-"&amp;$C$5&amp;"'!F:F"),0)),"")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IFERROR(INDIRECT("'S7-"&amp;$C$5&amp;"'!G"&amp;MATCH('S8-S00004'!B24,INDIRECT("'S7-"&amp;$C$5&amp;"'!F:F"),0)),"")</f>
        <v/>
      </c>
      <c r="D24" s="555" t="str" cm="1">
        <f t="array" aca="1" ref="D24" ca="1">IFERROR(INDIRECT("'S7-"&amp;$C$5&amp;"'!E"&amp;MATCH('S8-S00004'!B24,INDIRECT("'S7-"&amp;$C$5&amp;"'!F:F"),0)),"")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IFERROR(INDIRECT("'S7-"&amp;$C$5&amp;"'!G"&amp;MATCH('S8-S00004'!B25,INDIRECT("'S7-"&amp;$C$5&amp;"'!F:F"),0)),"")</f>
        <v/>
      </c>
      <c r="D25" s="555" t="str" cm="1">
        <f t="array" aca="1" ref="D25" ca="1">IFERROR(INDIRECT("'S7-"&amp;$C$5&amp;"'!E"&amp;MATCH('S8-S00004'!B25,INDIRECT("'S7-"&amp;$C$5&amp;"'!F:F"),0)),"")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IFERROR(INDIRECT("'S7-"&amp;$C$5&amp;"'!G"&amp;MATCH('S8-S00004'!B26,INDIRECT("'S7-"&amp;$C$5&amp;"'!F:F"),0)),"")</f>
        <v/>
      </c>
      <c r="D26" s="555" t="str" cm="1">
        <f t="array" aca="1" ref="D26" ca="1">IFERROR(INDIRECT("'S7-"&amp;$C$5&amp;"'!E"&amp;MATCH('S8-S00004'!B26,INDIRECT("'S7-"&amp;$C$5&amp;"'!F:F"),0)),"")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IFERROR(INDIRECT("'S7-"&amp;$C$5&amp;"'!G"&amp;MATCH('S8-S00004'!B27,INDIRECT("'S7-"&amp;$C$5&amp;"'!F:F"),0)),"")</f>
        <v/>
      </c>
      <c r="D27" s="555" t="str" cm="1">
        <f t="array" aca="1" ref="D27" ca="1">IFERROR(INDIRECT("'S7-"&amp;$C$5&amp;"'!E"&amp;MATCH('S8-S00004'!B27,INDIRECT("'S7-"&amp;$C$5&amp;"'!F:F"),0)),"")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IFERROR(INDIRECT("'S7-"&amp;$C$5&amp;"'!G"&amp;MATCH('S8-S00004'!B28,INDIRECT("'S7-"&amp;$C$5&amp;"'!F:F"),0)),"")</f>
        <v/>
      </c>
      <c r="D28" s="555" t="str" cm="1">
        <f t="array" aca="1" ref="D28" ca="1">IFERROR(INDIRECT("'S7-"&amp;$C$5&amp;"'!E"&amp;MATCH('S8-S00004'!B28,INDIRECT("'S7-"&amp;$C$5&amp;"'!F:F"),0)),"")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IFERROR(INDIRECT("'S7-"&amp;$C$5&amp;"'!G"&amp;MATCH('S8-S00004'!B29,INDIRECT("'S7-"&amp;$C$5&amp;"'!F:F"),0)),"")</f>
        <v/>
      </c>
      <c r="D29" s="555" t="str" cm="1">
        <f t="array" aca="1" ref="D29" ca="1">IFERROR(INDIRECT("'S7-"&amp;$C$5&amp;"'!E"&amp;MATCH('S8-S00004'!B29,INDIRECT("'S7-"&amp;$C$5&amp;"'!F:F"),0)),"")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IFERROR(INDIRECT("'S7-"&amp;$C$5&amp;"'!G"&amp;MATCH('S8-S00004'!B30,INDIRECT("'S7-"&amp;$C$5&amp;"'!F:F"),0)),"")</f>
        <v/>
      </c>
      <c r="D30" s="555" t="str" cm="1">
        <f t="array" aca="1" ref="D30" ca="1">IFERROR(INDIRECT("'S7-"&amp;$C$5&amp;"'!E"&amp;MATCH('S8-S00004'!B30,INDIRECT("'S7-"&amp;$C$5&amp;"'!F:F"),0)),"")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IFERROR(INDIRECT("'S7-"&amp;$C$5&amp;"'!G"&amp;MATCH('S8-S00004'!B31,INDIRECT("'S7-"&amp;$C$5&amp;"'!F:F"),0)),"")</f>
        <v/>
      </c>
      <c r="D31" s="555" t="str" cm="1">
        <f t="array" aca="1" ref="D31" ca="1">IFERROR(INDIRECT("'S7-"&amp;$C$5&amp;"'!E"&amp;MATCH('S8-S00004'!B31,INDIRECT("'S7-"&amp;$C$5&amp;"'!F:F"),0)),"")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IFERROR(INDIRECT("'S7-"&amp;$C$5&amp;"'!G"&amp;MATCH('S8-S00004'!B32,INDIRECT("'S7-"&amp;$C$5&amp;"'!F:F"),0)),"")</f>
        <v/>
      </c>
      <c r="D32" s="555" t="str" cm="1">
        <f t="array" aca="1" ref="D32" ca="1">IFERROR(INDIRECT("'S7-"&amp;$C$5&amp;"'!E"&amp;MATCH('S8-S00004'!B32,INDIRECT("'S7-"&amp;$C$5&amp;"'!F:F"),0)),"")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IFERROR(INDIRECT("'S7-"&amp;$C$5&amp;"'!G"&amp;MATCH('S8-S00004'!B33,INDIRECT("'S7-"&amp;$C$5&amp;"'!F:F"),0)),"")</f>
        <v/>
      </c>
      <c r="D33" s="555" t="str" cm="1">
        <f t="array" aca="1" ref="D33" ca="1">IFERROR(INDIRECT("'S7-"&amp;$C$5&amp;"'!E"&amp;MATCH('S8-S00004'!B33,INDIRECT("'S7-"&amp;$C$5&amp;"'!F:F"),0)),"")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IFERROR(INDIRECT("'S7-"&amp;$C$5&amp;"'!G"&amp;MATCH('S8-S00004'!B34,INDIRECT("'S7-"&amp;$C$5&amp;"'!F:F"),0)),"")</f>
        <v/>
      </c>
      <c r="D34" s="555" t="str" cm="1">
        <f t="array" aca="1" ref="D34" ca="1">IFERROR(INDIRECT("'S7-"&amp;$C$5&amp;"'!E"&amp;MATCH('S8-S00004'!B34,INDIRECT("'S7-"&amp;$C$5&amp;"'!F:F"),0)),"")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IFERROR(INDIRECT("'S7-"&amp;$C$5&amp;"'!G"&amp;MATCH('S8-S00004'!B35,INDIRECT("'S7-"&amp;$C$5&amp;"'!F:F"),0)),"")</f>
        <v/>
      </c>
      <c r="D35" s="555" t="str" cm="1">
        <f t="array" aca="1" ref="D35" ca="1">IFERROR(INDIRECT("'S7-"&amp;$C$5&amp;"'!E"&amp;MATCH('S8-S00004'!B35,INDIRECT("'S7-"&amp;$C$5&amp;"'!F:F"),0)),"")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IFERROR(INDIRECT("'S7-"&amp;$C$5&amp;"'!G"&amp;MATCH('S8-S00004'!B36,INDIRECT("'S7-"&amp;$C$5&amp;"'!F:F"),0)),"")</f>
        <v/>
      </c>
      <c r="D36" s="555" t="str" cm="1">
        <f t="array" aca="1" ref="D36" ca="1">IFERROR(INDIRECT("'S7-"&amp;$C$5&amp;"'!E"&amp;MATCH('S8-S00004'!B36,INDIRECT("'S7-"&amp;$C$5&amp;"'!F:F"),0)),"")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IFERROR(INDIRECT("'S7-"&amp;$C$5&amp;"'!G"&amp;MATCH('S8-S00004'!B37,INDIRECT("'S7-"&amp;$C$5&amp;"'!F:F"),0)),"")</f>
        <v/>
      </c>
      <c r="D37" s="555" t="str" cm="1">
        <f t="array" aca="1" ref="D37" ca="1">IFERROR(INDIRECT("'S7-"&amp;$C$5&amp;"'!E"&amp;MATCH('S8-S00004'!B37,INDIRECT("'S7-"&amp;$C$5&amp;"'!F:F"),0)),"")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IFERROR(INDIRECT("'S7-"&amp;$C$5&amp;"'!G"&amp;MATCH('S8-S00004'!B38,INDIRECT("'S7-"&amp;$C$5&amp;"'!F:F"),0)),"")</f>
        <v/>
      </c>
      <c r="D38" s="555" t="str" cm="1">
        <f t="array" aca="1" ref="D38" ca="1">IFERROR(INDIRECT("'S7-"&amp;$C$5&amp;"'!E"&amp;MATCH('S8-S00004'!B38,INDIRECT("'S7-"&amp;$C$5&amp;"'!F:F"),0)),"")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IFERROR(INDIRECT("'S7-"&amp;$C$5&amp;"'!G"&amp;MATCH('S8-S00004'!B39,INDIRECT("'S7-"&amp;$C$5&amp;"'!F:F"),0)),"")</f>
        <v/>
      </c>
      <c r="D39" s="555" t="str" cm="1">
        <f t="array" aca="1" ref="D39" ca="1">IFERROR(INDIRECT("'S7-"&amp;$C$5&amp;"'!E"&amp;MATCH('S8-S00004'!B39,INDIRECT("'S7-"&amp;$C$5&amp;"'!F:F"),0)),"")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IFERROR(INDIRECT("'S7-"&amp;$C$5&amp;"'!G"&amp;MATCH('S8-S00004'!B40,INDIRECT("'S7-"&amp;$C$5&amp;"'!F:F"),0)),"")</f>
        <v/>
      </c>
      <c r="D40" s="555" t="str" cm="1">
        <f t="array" aca="1" ref="D40" ca="1">IFERROR(INDIRECT("'S7-"&amp;$C$5&amp;"'!E"&amp;MATCH('S8-S00004'!B40,INDIRECT("'S7-"&amp;$C$5&amp;"'!F:F"),0)),"")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IFERROR(INDIRECT("'S7-"&amp;$C$5&amp;"'!G"&amp;MATCH('S8-S00004'!B41,INDIRECT("'S7-"&amp;$C$5&amp;"'!F:F"),0)),"")</f>
        <v/>
      </c>
      <c r="D41" s="555" t="str" cm="1">
        <f t="array" aca="1" ref="D41" ca="1">IFERROR(INDIRECT("'S7-"&amp;$C$5&amp;"'!E"&amp;MATCH('S8-S00004'!B41,INDIRECT("'S7-"&amp;$C$5&amp;"'!F:F"),0)),"")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IFERROR(INDIRECT("'S7-"&amp;$C$5&amp;"'!G"&amp;MATCH('S8-S00004'!B42,INDIRECT("'S7-"&amp;$C$5&amp;"'!F:F"),0)),"")</f>
        <v/>
      </c>
      <c r="D42" s="555" t="str" cm="1">
        <f t="array" aca="1" ref="D42" ca="1">IFERROR(INDIRECT("'S7-"&amp;$C$5&amp;"'!E"&amp;MATCH('S8-S00004'!B42,INDIRECT("'S7-"&amp;$C$5&amp;"'!F:F"),0)),"")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IFERROR(INDIRECT("'S7-"&amp;$C$5&amp;"'!G"&amp;MATCH('S8-S00004'!B43,INDIRECT("'S7-"&amp;$C$5&amp;"'!F:F"),0)),"")</f>
        <v/>
      </c>
      <c r="D43" s="555" t="str" cm="1">
        <f t="array" aca="1" ref="D43" ca="1">IFERROR(INDIRECT("'S7-"&amp;$C$5&amp;"'!E"&amp;MATCH('S8-S00004'!B43,INDIRECT("'S7-"&amp;$C$5&amp;"'!F:F"),0)),"")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IFERROR(INDIRECT("'S7-"&amp;$C$5&amp;"'!G"&amp;MATCH('S8-S00004'!B44,INDIRECT("'S7-"&amp;$C$5&amp;"'!F:F"),0)),"")</f>
        <v/>
      </c>
      <c r="D44" s="555" t="str" cm="1">
        <f t="array" aca="1" ref="D44" ca="1">IFERROR(INDIRECT("'S7-"&amp;$C$5&amp;"'!E"&amp;MATCH('S8-S00004'!B44,INDIRECT("'S7-"&amp;$C$5&amp;"'!F:F"),0)),"")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IFERROR(INDIRECT("'S7-"&amp;$C$5&amp;"'!G"&amp;MATCH('S8-S00004'!B45,INDIRECT("'S7-"&amp;$C$5&amp;"'!F:F"),0)),"")</f>
        <v/>
      </c>
      <c r="D45" s="555" t="str" cm="1">
        <f t="array" aca="1" ref="D45" ca="1">IFERROR(INDIRECT("'S7-"&amp;$C$5&amp;"'!E"&amp;MATCH('S8-S00004'!B45,INDIRECT("'S7-"&amp;$C$5&amp;"'!F:F"),0)),"")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IFERROR(INDIRECT("'S7-"&amp;$C$5&amp;"'!G"&amp;MATCH('S8-S00004'!B46,INDIRECT("'S7-"&amp;$C$5&amp;"'!F:F"),0)),"")</f>
        <v/>
      </c>
      <c r="D46" s="555" t="str" cm="1">
        <f t="array" aca="1" ref="D46" ca="1">IFERROR(INDIRECT("'S7-"&amp;$C$5&amp;"'!E"&amp;MATCH('S8-S00004'!B46,INDIRECT("'S7-"&amp;$C$5&amp;"'!F:F"),0)),"")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IFERROR(INDIRECT("'S7-"&amp;$C$5&amp;"'!G"&amp;MATCH('S8-S00004'!B47,INDIRECT("'S7-"&amp;$C$5&amp;"'!F:F"),0)),"")</f>
        <v/>
      </c>
      <c r="D47" s="555" t="str" cm="1">
        <f t="array" aca="1" ref="D47" ca="1">IFERROR(INDIRECT("'S7-"&amp;$C$5&amp;"'!E"&amp;MATCH('S8-S00004'!B47,INDIRECT("'S7-"&amp;$C$5&amp;"'!F:F"),0)),"")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IFERROR(INDIRECT("'S7-"&amp;$C$5&amp;"'!G"&amp;MATCH('S8-S00004'!B48,INDIRECT("'S7-"&amp;$C$5&amp;"'!F:F"),0)),"")</f>
        <v/>
      </c>
      <c r="D48" s="555" t="str" cm="1">
        <f t="array" aca="1" ref="D48" ca="1">IFERROR(INDIRECT("'S7-"&amp;$C$5&amp;"'!E"&amp;MATCH('S8-S00004'!B48,INDIRECT("'S7-"&amp;$C$5&amp;"'!F:F"),0)),"")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IFERROR(INDIRECT("'S7-"&amp;$C$5&amp;"'!G"&amp;MATCH('S8-S00004'!B49,INDIRECT("'S7-"&amp;$C$5&amp;"'!F:F"),0)),"")</f>
        <v/>
      </c>
      <c r="D49" s="555" t="str" cm="1">
        <f t="array" aca="1" ref="D49" ca="1">IFERROR(INDIRECT("'S7-"&amp;$C$5&amp;"'!E"&amp;MATCH('S8-S00004'!B49,INDIRECT("'S7-"&amp;$C$5&amp;"'!F:F"),0)),"")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IFERROR(INDIRECT("'S7-"&amp;$C$5&amp;"'!G"&amp;MATCH('S8-S00004'!B50,INDIRECT("'S7-"&amp;$C$5&amp;"'!F:F"),0)),"")</f>
        <v/>
      </c>
      <c r="D50" s="555" t="str" cm="1">
        <f t="array" aca="1" ref="D50" ca="1">IFERROR(INDIRECT("'S7-"&amp;$C$5&amp;"'!E"&amp;MATCH('S8-S00004'!B50,INDIRECT("'S7-"&amp;$C$5&amp;"'!F:F"),0)),"")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IFERROR(INDIRECT("'S7-"&amp;$C$5&amp;"'!G"&amp;MATCH('S8-S00004'!B51,INDIRECT("'S7-"&amp;$C$5&amp;"'!F:F"),0)),"")</f>
        <v/>
      </c>
      <c r="D51" s="555" t="str" cm="1">
        <f t="array" aca="1" ref="D51" ca="1">IFERROR(INDIRECT("'S7-"&amp;$C$5&amp;"'!E"&amp;MATCH('S8-S00004'!B51,INDIRECT("'S7-"&amp;$C$5&amp;"'!F:F"),0)),"")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IFERROR(INDIRECT("'S7-"&amp;$C$5&amp;"'!G"&amp;MATCH('S8-S00004'!B52,INDIRECT("'S7-"&amp;$C$5&amp;"'!F:F"),0)),"")</f>
        <v/>
      </c>
      <c r="D52" s="555" t="str" cm="1">
        <f t="array" aca="1" ref="D52" ca="1">IFERROR(INDIRECT("'S7-"&amp;$C$5&amp;"'!E"&amp;MATCH('S8-S00004'!B52,INDIRECT("'S7-"&amp;$C$5&amp;"'!F:F"),0)),"")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IFERROR(INDIRECT("'S7-"&amp;$C$5&amp;"'!G"&amp;MATCH('S8-S00004'!B53,INDIRECT("'S7-"&amp;$C$5&amp;"'!F:F"),0)),"")</f>
        <v/>
      </c>
      <c r="D53" s="555" t="str" cm="1">
        <f t="array" aca="1" ref="D53" ca="1">IFERROR(INDIRECT("'S7-"&amp;$C$5&amp;"'!E"&amp;MATCH('S8-S00004'!B53,INDIRECT("'S7-"&amp;$C$5&amp;"'!F:F"),0)),"")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IFERROR(INDIRECT("'S7-"&amp;$C$5&amp;"'!G"&amp;MATCH('S8-S00004'!B54,INDIRECT("'S7-"&amp;$C$5&amp;"'!F:F"),0)),"")</f>
        <v/>
      </c>
      <c r="D54" s="555" t="str" cm="1">
        <f t="array" aca="1" ref="D54" ca="1">IFERROR(INDIRECT("'S7-"&amp;$C$5&amp;"'!E"&amp;MATCH('S8-S00004'!B54,INDIRECT("'S7-"&amp;$C$5&amp;"'!F:F"),0)),"")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IFERROR(INDIRECT("'S7-"&amp;$C$5&amp;"'!G"&amp;MATCH('S8-S00004'!B55,INDIRECT("'S7-"&amp;$C$5&amp;"'!F:F"),0)),"")</f>
        <v/>
      </c>
      <c r="D55" s="555" t="str" cm="1">
        <f t="array" aca="1" ref="D55" ca="1">IFERROR(INDIRECT("'S7-"&amp;$C$5&amp;"'!E"&amp;MATCH('S8-S00004'!B55,INDIRECT("'S7-"&amp;$C$5&amp;"'!F:F"),0)),"")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IFERROR(INDIRECT("'S7-"&amp;$C$5&amp;"'!G"&amp;MATCH('S8-S00004'!B56,INDIRECT("'S7-"&amp;$C$5&amp;"'!F:F"),0)),"")</f>
        <v/>
      </c>
      <c r="D56" s="555" t="str" cm="1">
        <f t="array" aca="1" ref="D56" ca="1">IFERROR(INDIRECT("'S7-"&amp;$C$5&amp;"'!E"&amp;MATCH('S8-S00004'!B56,INDIRECT("'S7-"&amp;$C$5&amp;"'!F:F"),0)),"")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IFERROR(INDIRECT("'S7-"&amp;$C$5&amp;"'!G"&amp;MATCH('S8-S00004'!B57,INDIRECT("'S7-"&amp;$C$5&amp;"'!F:F"),0)),"")</f>
        <v/>
      </c>
      <c r="D57" s="555" t="str" cm="1">
        <f t="array" aca="1" ref="D57" ca="1">IFERROR(INDIRECT("'S7-"&amp;$C$5&amp;"'!E"&amp;MATCH('S8-S00004'!B57,INDIRECT("'S7-"&amp;$C$5&amp;"'!F:F"),0)),"")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IFERROR(INDIRECT("'S7-"&amp;$C$5&amp;"'!G"&amp;MATCH('S8-S00004'!B58,INDIRECT("'S7-"&amp;$C$5&amp;"'!F:F"),0)),"")</f>
        <v/>
      </c>
      <c r="D58" s="555" t="str" cm="1">
        <f t="array" aca="1" ref="D58" ca="1">IFERROR(INDIRECT("'S7-"&amp;$C$5&amp;"'!E"&amp;MATCH('S8-S00004'!B58,INDIRECT("'S7-"&amp;$C$5&amp;"'!F:F"),0)),"")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IFERROR(INDIRECT("'S7-"&amp;$C$5&amp;"'!G"&amp;MATCH('S8-S00004'!B59,INDIRECT("'S7-"&amp;$C$5&amp;"'!F:F"),0)),"")</f>
        <v/>
      </c>
      <c r="D59" s="555" t="str" cm="1">
        <f t="array" aca="1" ref="D59" ca="1">IFERROR(INDIRECT("'S7-"&amp;$C$5&amp;"'!E"&amp;MATCH('S8-S00004'!B59,INDIRECT("'S7-"&amp;$C$5&amp;"'!F:F"),0)),"")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IFERROR(INDIRECT("'S7-"&amp;$C$5&amp;"'!G"&amp;MATCH('S8-S00004'!B60,INDIRECT("'S7-"&amp;$C$5&amp;"'!F:F"),0)),"")</f>
        <v/>
      </c>
      <c r="D60" s="555" t="str" cm="1">
        <f t="array" aca="1" ref="D60" ca="1">IFERROR(INDIRECT("'S7-"&amp;$C$5&amp;"'!E"&amp;MATCH('S8-S00004'!B60,INDIRECT("'S7-"&amp;$C$5&amp;"'!F:F"),0)),"")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IFERROR(INDIRECT("'S7-"&amp;$C$5&amp;"'!G"&amp;MATCH('S8-S00004'!B61,INDIRECT("'S7-"&amp;$C$5&amp;"'!F:F"),0)),"")</f>
        <v/>
      </c>
      <c r="D61" s="555" t="str" cm="1">
        <f t="array" aca="1" ref="D61" ca="1">IFERROR(INDIRECT("'S7-"&amp;$C$5&amp;"'!E"&amp;MATCH('S8-S00004'!B61,INDIRECT("'S7-"&amp;$C$5&amp;"'!F:F"),0)),"")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IFERROR(INDIRECT("'S7-"&amp;$C$5&amp;"'!G"&amp;MATCH('S8-S00004'!B62,INDIRECT("'S7-"&amp;$C$5&amp;"'!F:F"),0)),"")</f>
        <v/>
      </c>
      <c r="D62" s="555" t="str" cm="1">
        <f t="array" aca="1" ref="D62" ca="1">IFERROR(INDIRECT("'S7-"&amp;$C$5&amp;"'!E"&amp;MATCH('S8-S00004'!B62,INDIRECT("'S7-"&amp;$C$5&amp;"'!F:F"),0)),"")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IFERROR(INDIRECT("'S7-"&amp;$C$5&amp;"'!G"&amp;MATCH('S8-S00004'!B63,INDIRECT("'S7-"&amp;$C$5&amp;"'!F:F"),0)),"")</f>
        <v/>
      </c>
      <c r="D63" s="555" t="str" cm="1">
        <f t="array" aca="1" ref="D63" ca="1">IFERROR(INDIRECT("'S7-"&amp;$C$5&amp;"'!E"&amp;MATCH('S8-S00004'!B63,INDIRECT("'S7-"&amp;$C$5&amp;"'!F:F"),0)),"")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IFERROR(INDIRECT("'S7-"&amp;$C$5&amp;"'!G"&amp;MATCH('S8-S00004'!B64,INDIRECT("'S7-"&amp;$C$5&amp;"'!F:F"),0)),"")</f>
        <v/>
      </c>
      <c r="D64" s="555" t="str" cm="1">
        <f t="array" aca="1" ref="D64" ca="1">IFERROR(INDIRECT("'S7-"&amp;$C$5&amp;"'!E"&amp;MATCH('S8-S00004'!B64,INDIRECT("'S7-"&amp;$C$5&amp;"'!F:F"),0)),"")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IFERROR(INDIRECT("'S7-"&amp;$C$5&amp;"'!G"&amp;MATCH('S8-S00004'!B65,INDIRECT("'S7-"&amp;$C$5&amp;"'!F:F"),0)),"")</f>
        <v/>
      </c>
      <c r="D65" s="555" t="str" cm="1">
        <f t="array" aca="1" ref="D65" ca="1">IFERROR(INDIRECT("'S7-"&amp;$C$5&amp;"'!E"&amp;MATCH('S8-S00004'!B65,INDIRECT("'S7-"&amp;$C$5&amp;"'!F:F"),0)),"")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IFERROR(INDIRECT("'S7-"&amp;$C$5&amp;"'!G"&amp;MATCH('S8-S00004'!B66,INDIRECT("'S7-"&amp;$C$5&amp;"'!F:F"),0)),"")</f>
        <v/>
      </c>
      <c r="D66" s="555" t="str" cm="1">
        <f t="array" aca="1" ref="D66" ca="1">IFERROR(INDIRECT("'S7-"&amp;$C$5&amp;"'!E"&amp;MATCH('S8-S00004'!B66,INDIRECT("'S7-"&amp;$C$5&amp;"'!F:F"),0)),"")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IFERROR(INDIRECT("'S7-"&amp;$C$5&amp;"'!G"&amp;MATCH('S8-S00004'!B67,INDIRECT("'S7-"&amp;$C$5&amp;"'!F:F"),0)),"")</f>
        <v/>
      </c>
      <c r="D67" s="555" t="str" cm="1">
        <f t="array" aca="1" ref="D67" ca="1">IFERROR(INDIRECT("'S7-"&amp;$C$5&amp;"'!E"&amp;MATCH('S8-S00004'!B67,INDIRECT("'S7-"&amp;$C$5&amp;"'!F:F"),0)),"")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IFERROR(INDIRECT("'S7-"&amp;$C$5&amp;"'!G"&amp;MATCH('S8-S00004'!B68,INDIRECT("'S7-"&amp;$C$5&amp;"'!F:F"),0)),"")</f>
        <v/>
      </c>
      <c r="D68" s="555" t="str" cm="1">
        <f t="array" aca="1" ref="D68" ca="1">IFERROR(INDIRECT("'S7-"&amp;$C$5&amp;"'!E"&amp;MATCH('S8-S00004'!B68,INDIRECT("'S7-"&amp;$C$5&amp;"'!F:F"),0)),"")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IFERROR(INDIRECT("'S7-"&amp;$C$5&amp;"'!G"&amp;MATCH('S8-S00004'!B69,INDIRECT("'S7-"&amp;$C$5&amp;"'!F:F"),0)),"")</f>
        <v/>
      </c>
      <c r="D69" s="555" t="str" cm="1">
        <f t="array" aca="1" ref="D69" ca="1">IFERROR(INDIRECT("'S7-"&amp;$C$5&amp;"'!E"&amp;MATCH('S8-S00004'!B69,INDIRECT("'S7-"&amp;$C$5&amp;"'!F:F"),0)),"")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IFERROR(INDIRECT("'S7-"&amp;$C$5&amp;"'!G"&amp;MATCH('S8-S00004'!B70,INDIRECT("'S7-"&amp;$C$5&amp;"'!F:F"),0)),"")</f>
        <v/>
      </c>
      <c r="D70" s="555" t="str" cm="1">
        <f t="array" aca="1" ref="D70" ca="1">IFERROR(INDIRECT("'S7-"&amp;$C$5&amp;"'!E"&amp;MATCH('S8-S00004'!B70,INDIRECT("'S7-"&amp;$C$5&amp;"'!F:F"),0)),"")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IFERROR(INDIRECT("'S7-"&amp;$C$5&amp;"'!G"&amp;MATCH('S8-S00004'!B71,INDIRECT("'S7-"&amp;$C$5&amp;"'!F:F"),0)),"")</f>
        <v/>
      </c>
      <c r="D71" s="555" t="str" cm="1">
        <f t="array" aca="1" ref="D71" ca="1">IFERROR(INDIRECT("'S7-"&amp;$C$5&amp;"'!E"&amp;MATCH('S8-S00004'!B71,INDIRECT("'S7-"&amp;$C$5&amp;"'!F:F"),0)),"")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IFERROR(INDIRECT("'S7-"&amp;$C$5&amp;"'!G"&amp;MATCH('S8-S00004'!B72,INDIRECT("'S7-"&amp;$C$5&amp;"'!F:F"),0)),"")</f>
        <v/>
      </c>
      <c r="D72" s="555" t="str" cm="1">
        <f t="array" aca="1" ref="D72" ca="1">IFERROR(INDIRECT("'S7-"&amp;$C$5&amp;"'!E"&amp;MATCH('S8-S00004'!B72,INDIRECT("'S7-"&amp;$C$5&amp;"'!F:F"),0)),"")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IFERROR(INDIRECT("'S7-"&amp;$C$5&amp;"'!G"&amp;MATCH('S8-S00004'!B73,INDIRECT("'S7-"&amp;$C$5&amp;"'!F:F"),0)),"")</f>
        <v/>
      </c>
      <c r="D73" s="555" t="str" cm="1">
        <f t="array" aca="1" ref="D73" ca="1">IFERROR(INDIRECT("'S7-"&amp;$C$5&amp;"'!E"&amp;MATCH('S8-S00004'!B73,INDIRECT("'S7-"&amp;$C$5&amp;"'!F:F"),0)),"")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IFERROR(INDIRECT("'S7-"&amp;$C$5&amp;"'!G"&amp;MATCH('S8-S00004'!B74,INDIRECT("'S7-"&amp;$C$5&amp;"'!F:F"),0)),"")</f>
        <v/>
      </c>
      <c r="D74" s="555" t="str" cm="1">
        <f t="array" aca="1" ref="D74" ca="1">IFERROR(INDIRECT("'S7-"&amp;$C$5&amp;"'!E"&amp;MATCH('S8-S00004'!B74,INDIRECT("'S7-"&amp;$C$5&amp;"'!F:F"),0)),"")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IFERROR(INDIRECT("'S7-"&amp;$C$5&amp;"'!G"&amp;MATCH('S8-S00004'!B75,INDIRECT("'S7-"&amp;$C$5&amp;"'!F:F"),0)),"")</f>
        <v/>
      </c>
      <c r="D75" s="555" t="str" cm="1">
        <f t="array" aca="1" ref="D75" ca="1">IFERROR(INDIRECT("'S7-"&amp;$C$5&amp;"'!E"&amp;MATCH('S8-S00004'!B75,INDIRECT("'S7-"&amp;$C$5&amp;"'!F:F"),0)),"")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IFERROR(INDIRECT("'S7-"&amp;$C$5&amp;"'!G"&amp;MATCH('S8-S00004'!B76,INDIRECT("'S7-"&amp;$C$5&amp;"'!F:F"),0)),"")</f>
        <v/>
      </c>
      <c r="D76" s="555" t="str" cm="1">
        <f t="array" aca="1" ref="D76" ca="1">IFERROR(INDIRECT("'S7-"&amp;$C$5&amp;"'!E"&amp;MATCH('S8-S00004'!B76,INDIRECT("'S7-"&amp;$C$5&amp;"'!F:F"),0)),"")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IFERROR(INDIRECT("'S7-"&amp;$C$5&amp;"'!G"&amp;MATCH('S8-S00004'!B77,INDIRECT("'S7-"&amp;$C$5&amp;"'!F:F"),0)),"")</f>
        <v/>
      </c>
      <c r="D77" s="555" t="str" cm="1">
        <f t="array" aca="1" ref="D77" ca="1">IFERROR(INDIRECT("'S7-"&amp;$C$5&amp;"'!E"&amp;MATCH('S8-S00004'!B77,INDIRECT("'S7-"&amp;$C$5&amp;"'!F:F"),0)),"")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IFERROR(INDIRECT("'S7-"&amp;$C$5&amp;"'!G"&amp;MATCH('S8-S00004'!B78,INDIRECT("'S7-"&amp;$C$5&amp;"'!F:F"),0)),"")</f>
        <v/>
      </c>
      <c r="D78" s="555" t="str" cm="1">
        <f t="array" aca="1" ref="D78" ca="1">IFERROR(INDIRECT("'S7-"&amp;$C$5&amp;"'!E"&amp;MATCH('S8-S00004'!B78,INDIRECT("'S7-"&amp;$C$5&amp;"'!F:F"),0)),"")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IFERROR(INDIRECT("'S7-"&amp;$C$5&amp;"'!G"&amp;MATCH('S8-S00004'!B79,INDIRECT("'S7-"&amp;$C$5&amp;"'!F:F"),0)),"")</f>
        <v/>
      </c>
      <c r="D79" s="555" t="str" cm="1">
        <f t="array" aca="1" ref="D79" ca="1">IFERROR(INDIRECT("'S7-"&amp;$C$5&amp;"'!E"&amp;MATCH('S8-S00004'!B79,INDIRECT("'S7-"&amp;$C$5&amp;"'!F:F"),0)),"")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IFERROR(INDIRECT("'S7-"&amp;$C$5&amp;"'!G"&amp;MATCH('S8-S00004'!B80,INDIRECT("'S7-"&amp;$C$5&amp;"'!F:F"),0)),"")</f>
        <v/>
      </c>
      <c r="D80" s="555" t="str" cm="1">
        <f t="array" aca="1" ref="D80" ca="1">IFERROR(INDIRECT("'S7-"&amp;$C$5&amp;"'!E"&amp;MATCH('S8-S00004'!B80,INDIRECT("'S7-"&amp;$C$5&amp;"'!F:F"),0)),"")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IFERROR(INDIRECT("'S7-"&amp;$C$5&amp;"'!G"&amp;MATCH('S8-S00004'!B81,INDIRECT("'S7-"&amp;$C$5&amp;"'!F:F"),0)),"")</f>
        <v/>
      </c>
      <c r="D81" s="555" t="str" cm="1">
        <f t="array" aca="1" ref="D81" ca="1">IFERROR(INDIRECT("'S7-"&amp;$C$5&amp;"'!E"&amp;MATCH('S8-S00004'!B81,INDIRECT("'S7-"&amp;$C$5&amp;"'!F:F"),0)),"")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IFERROR(INDIRECT("'S7-"&amp;$C$5&amp;"'!G"&amp;MATCH('S8-S00004'!B82,INDIRECT("'S7-"&amp;$C$5&amp;"'!F:F"),0)),"")</f>
        <v/>
      </c>
      <c r="D82" s="555" t="str" cm="1">
        <f t="array" aca="1" ref="D82" ca="1">IFERROR(INDIRECT("'S7-"&amp;$C$5&amp;"'!E"&amp;MATCH('S8-S00004'!B82,INDIRECT("'S7-"&amp;$C$5&amp;"'!F:F"),0)),"")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IFERROR(INDIRECT("'S7-"&amp;$C$5&amp;"'!G"&amp;MATCH('S8-S00004'!B83,INDIRECT("'S7-"&amp;$C$5&amp;"'!F:F"),0)),"")</f>
        <v/>
      </c>
      <c r="D83" s="555" t="str" cm="1">
        <f t="array" aca="1" ref="D83" ca="1">IFERROR(INDIRECT("'S7-"&amp;$C$5&amp;"'!E"&amp;MATCH('S8-S00004'!B83,INDIRECT("'S7-"&amp;$C$5&amp;"'!F:F"),0)),"")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IFERROR(INDIRECT("'S7-"&amp;$C$5&amp;"'!G"&amp;MATCH('S8-S00004'!B84,INDIRECT("'S7-"&amp;$C$5&amp;"'!F:F"),0)),"")</f>
        <v/>
      </c>
      <c r="D84" s="555" t="str" cm="1">
        <f t="array" aca="1" ref="D84" ca="1">IFERROR(INDIRECT("'S7-"&amp;$C$5&amp;"'!E"&amp;MATCH('S8-S00004'!B84,INDIRECT("'S7-"&amp;$C$5&amp;"'!F:F"),0)),"")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IFERROR(INDIRECT("'S7-"&amp;$C$5&amp;"'!G"&amp;MATCH('S8-S00004'!B85,INDIRECT("'S7-"&amp;$C$5&amp;"'!F:F"),0)),"")</f>
        <v/>
      </c>
      <c r="D85" s="555" t="str" cm="1">
        <f t="array" aca="1" ref="D85" ca="1">IFERROR(INDIRECT("'S7-"&amp;$C$5&amp;"'!E"&amp;MATCH('S8-S00004'!B85,INDIRECT("'S7-"&amp;$C$5&amp;"'!F:F"),0)),"")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IFERROR(INDIRECT("'S7-"&amp;$C$5&amp;"'!G"&amp;MATCH('S8-S00004'!B86,INDIRECT("'S7-"&amp;$C$5&amp;"'!F:F"),0)),"")</f>
        <v/>
      </c>
      <c r="D86" s="555" t="str" cm="1">
        <f t="array" aca="1" ref="D86" ca="1">IFERROR(INDIRECT("'S7-"&amp;$C$5&amp;"'!E"&amp;MATCH('S8-S00004'!B86,INDIRECT("'S7-"&amp;$C$5&amp;"'!F:F"),0)),"")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IFERROR(INDIRECT("'S7-"&amp;$C$5&amp;"'!G"&amp;MATCH('S8-S00004'!B87,INDIRECT("'S7-"&amp;$C$5&amp;"'!F:F"),0)),"")</f>
        <v/>
      </c>
      <c r="D87" s="555" t="str" cm="1">
        <f t="array" aca="1" ref="D87" ca="1">IFERROR(INDIRECT("'S7-"&amp;$C$5&amp;"'!E"&amp;MATCH('S8-S00004'!B87,INDIRECT("'S7-"&amp;$C$5&amp;"'!F:F"),0)),"")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IFERROR(INDIRECT("'S7-"&amp;$C$5&amp;"'!G"&amp;MATCH('S8-S00004'!B88,INDIRECT("'S7-"&amp;$C$5&amp;"'!F:F"),0)),"")</f>
        <v/>
      </c>
      <c r="D88" s="555" t="str" cm="1">
        <f t="array" aca="1" ref="D88" ca="1">IFERROR(INDIRECT("'S7-"&amp;$C$5&amp;"'!E"&amp;MATCH('S8-S00004'!B88,INDIRECT("'S7-"&amp;$C$5&amp;"'!F:F"),0)),"")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IFERROR(INDIRECT("'S7-"&amp;$C$5&amp;"'!G"&amp;MATCH('S8-S00004'!B89,INDIRECT("'S7-"&amp;$C$5&amp;"'!F:F"),0)),"")</f>
        <v/>
      </c>
      <c r="D89" s="555" t="str" cm="1">
        <f t="array" aca="1" ref="D89" ca="1">IFERROR(INDIRECT("'S7-"&amp;$C$5&amp;"'!E"&amp;MATCH('S8-S00004'!B89,INDIRECT("'S7-"&amp;$C$5&amp;"'!F:F"),0)),"")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IFERROR(INDIRECT("'S7-"&amp;$C$5&amp;"'!G"&amp;MATCH('S8-S00004'!B90,INDIRECT("'S7-"&amp;$C$5&amp;"'!F:F"),0)),"")</f>
        <v/>
      </c>
      <c r="D90" s="555" t="str" cm="1">
        <f t="array" aca="1" ref="D90" ca="1">IFERROR(INDIRECT("'S7-"&amp;$C$5&amp;"'!E"&amp;MATCH('S8-S00004'!B90,INDIRECT("'S7-"&amp;$C$5&amp;"'!F:F"),0)),"")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IFERROR(INDIRECT("'S7-"&amp;$C$5&amp;"'!G"&amp;MATCH('S8-S00004'!B91,INDIRECT("'S7-"&amp;$C$5&amp;"'!F:F"),0)),"")</f>
        <v/>
      </c>
      <c r="D91" s="555" t="str" cm="1">
        <f t="array" aca="1" ref="D91" ca="1">IFERROR(INDIRECT("'S7-"&amp;$C$5&amp;"'!E"&amp;MATCH('S8-S00004'!B91,INDIRECT("'S7-"&amp;$C$5&amp;"'!F:F"),0)),"")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IFERROR(INDIRECT("'S7-"&amp;$C$5&amp;"'!G"&amp;MATCH('S8-S00004'!B92,INDIRECT("'S7-"&amp;$C$5&amp;"'!F:F"),0)),"")</f>
        <v/>
      </c>
      <c r="D92" s="555" t="str" cm="1">
        <f t="array" aca="1" ref="D92" ca="1">IFERROR(INDIRECT("'S7-"&amp;$C$5&amp;"'!E"&amp;MATCH('S8-S00004'!B92,INDIRECT("'S7-"&amp;$C$5&amp;"'!F:F"),0)),"")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IFERROR(INDIRECT("'S7-"&amp;$C$5&amp;"'!G"&amp;MATCH('S8-S00004'!B93,INDIRECT("'S7-"&amp;$C$5&amp;"'!F:F"),0)),"")</f>
        <v/>
      </c>
      <c r="D93" s="555" t="str" cm="1">
        <f t="array" aca="1" ref="D93" ca="1">IFERROR(INDIRECT("'S7-"&amp;$C$5&amp;"'!E"&amp;MATCH('S8-S00004'!B93,INDIRECT("'S7-"&amp;$C$5&amp;"'!F:F"),0)),"")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IFERROR(INDIRECT("'S7-"&amp;$C$5&amp;"'!G"&amp;MATCH('S8-S00004'!B94,INDIRECT("'S7-"&amp;$C$5&amp;"'!F:F"),0)),"")</f>
        <v/>
      </c>
      <c r="D94" s="555" t="str" cm="1">
        <f t="array" aca="1" ref="D94" ca="1">IFERROR(INDIRECT("'S7-"&amp;$C$5&amp;"'!E"&amp;MATCH('S8-S00004'!B94,INDIRECT("'S7-"&amp;$C$5&amp;"'!F:F"),0)),"")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IFERROR(INDIRECT("'S7-"&amp;$C$5&amp;"'!G"&amp;MATCH('S8-S00004'!B95,INDIRECT("'S7-"&amp;$C$5&amp;"'!F:F"),0)),"")</f>
        <v/>
      </c>
      <c r="D95" s="555" t="str" cm="1">
        <f t="array" aca="1" ref="D95" ca="1">IFERROR(INDIRECT("'S7-"&amp;$C$5&amp;"'!E"&amp;MATCH('S8-S00004'!B95,INDIRECT("'S7-"&amp;$C$5&amp;"'!F:F"),0)),"")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IFERROR(INDIRECT("'S7-"&amp;$C$5&amp;"'!G"&amp;MATCH('S8-S00004'!B96,INDIRECT("'S7-"&amp;$C$5&amp;"'!F:F"),0)),"")</f>
        <v/>
      </c>
      <c r="D96" s="555" t="str" cm="1">
        <f t="array" aca="1" ref="D96" ca="1">IFERROR(INDIRECT("'S7-"&amp;$C$5&amp;"'!E"&amp;MATCH('S8-S00004'!B96,INDIRECT("'S7-"&amp;$C$5&amp;"'!F:F"),0)),"")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IFERROR(INDIRECT("'S7-"&amp;$C$5&amp;"'!G"&amp;MATCH('S8-S00004'!B97,INDIRECT("'S7-"&amp;$C$5&amp;"'!F:F"),0)),"")</f>
        <v/>
      </c>
      <c r="D97" s="555" t="str" cm="1">
        <f t="array" aca="1" ref="D97" ca="1">IFERROR(INDIRECT("'S7-"&amp;$C$5&amp;"'!E"&amp;MATCH('S8-S00004'!B97,INDIRECT("'S7-"&amp;$C$5&amp;"'!F:F"),0)),"")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IFERROR(INDIRECT("'S7-"&amp;$C$5&amp;"'!G"&amp;MATCH('S8-S00004'!B98,INDIRECT("'S7-"&amp;$C$5&amp;"'!F:F"),0)),"")</f>
        <v/>
      </c>
      <c r="D98" s="555" t="str" cm="1">
        <f t="array" aca="1" ref="D98" ca="1">IFERROR(INDIRECT("'S7-"&amp;$C$5&amp;"'!E"&amp;MATCH('S8-S00004'!B98,INDIRECT("'S7-"&amp;$C$5&amp;"'!F:F"),0)),"")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IFERROR(INDIRECT("'S7-"&amp;$C$5&amp;"'!G"&amp;MATCH('S8-S00004'!B99,INDIRECT("'S7-"&amp;$C$5&amp;"'!F:F"),0)),"")</f>
        <v/>
      </c>
      <c r="D99" s="555" t="str" cm="1">
        <f t="array" aca="1" ref="D99" ca="1">IFERROR(INDIRECT("'S7-"&amp;$C$5&amp;"'!E"&amp;MATCH('S8-S00004'!B99,INDIRECT("'S7-"&amp;$C$5&amp;"'!F:F"),0)),"")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IFERROR(INDIRECT("'S7-"&amp;$C$5&amp;"'!G"&amp;MATCH('S8-S00004'!B100,INDIRECT("'S7-"&amp;$C$5&amp;"'!F:F"),0)),"")</f>
        <v/>
      </c>
      <c r="D100" s="555" t="str" cm="1">
        <f t="array" aca="1" ref="D100" ca="1">IFERROR(INDIRECT("'S7-"&amp;$C$5&amp;"'!E"&amp;MATCH('S8-S00004'!B100,INDIRECT("'S7-"&amp;$C$5&amp;"'!F:F"),0)),"")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IFERROR(INDIRECT("'S7-"&amp;$C$5&amp;"'!G"&amp;MATCH('S8-S00004'!B101,INDIRECT("'S7-"&amp;$C$5&amp;"'!F:F"),0)),"")</f>
        <v/>
      </c>
      <c r="D101" s="555" t="str" cm="1">
        <f t="array" aca="1" ref="D101" ca="1">IFERROR(INDIRECT("'S7-"&amp;$C$5&amp;"'!E"&amp;MATCH('S8-S00004'!B101,INDIRECT("'S7-"&amp;$C$5&amp;"'!F:F"),0)),"")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IFERROR(INDIRECT("'S7-"&amp;$C$5&amp;"'!G"&amp;MATCH('S8-S00004'!B102,INDIRECT("'S7-"&amp;$C$5&amp;"'!F:F"),0)),"")</f>
        <v/>
      </c>
      <c r="D102" s="555" t="str" cm="1">
        <f t="array" aca="1" ref="D102" ca="1">IFERROR(INDIRECT("'S7-"&amp;$C$5&amp;"'!E"&amp;MATCH('S8-S00004'!B102,INDIRECT("'S7-"&amp;$C$5&amp;"'!F:F"),0)),"")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IFERROR(INDIRECT("'S7-"&amp;$C$5&amp;"'!G"&amp;MATCH('S8-S00004'!B103,INDIRECT("'S7-"&amp;$C$5&amp;"'!F:F"),0)),"")</f>
        <v/>
      </c>
      <c r="D103" s="555" t="str" cm="1">
        <f t="array" aca="1" ref="D103" ca="1">IFERROR(INDIRECT("'S7-"&amp;$C$5&amp;"'!E"&amp;MATCH('S8-S00004'!B103,INDIRECT("'S7-"&amp;$C$5&amp;"'!F:F"),0)),"")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IFERROR(INDIRECT("'S7-"&amp;$C$5&amp;"'!G"&amp;MATCH('S8-S00004'!B104,INDIRECT("'S7-"&amp;$C$5&amp;"'!F:F"),0)),"")</f>
        <v/>
      </c>
      <c r="D104" s="555" t="str" cm="1">
        <f t="array" aca="1" ref="D104" ca="1">IFERROR(INDIRECT("'S7-"&amp;$C$5&amp;"'!E"&amp;MATCH('S8-S00004'!B104,INDIRECT("'S7-"&amp;$C$5&amp;"'!F:F"),0)),"")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IFERROR(INDIRECT("'S7-"&amp;$C$5&amp;"'!G"&amp;MATCH('S8-S00004'!B105,INDIRECT("'S7-"&amp;$C$5&amp;"'!F:F"),0)),"")</f>
        <v/>
      </c>
      <c r="D105" s="555" t="str" cm="1">
        <f t="array" aca="1" ref="D105" ca="1">IFERROR(INDIRECT("'S7-"&amp;$C$5&amp;"'!E"&amp;MATCH('S8-S00004'!B105,INDIRECT("'S7-"&amp;$C$5&amp;"'!F:F"),0)),"")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IFERROR(INDIRECT("'S7-"&amp;$C$5&amp;"'!G"&amp;MATCH('S8-S00004'!B106,INDIRECT("'S7-"&amp;$C$5&amp;"'!F:F"),0)),"")</f>
        <v/>
      </c>
      <c r="D106" s="555" t="str" cm="1">
        <f t="array" aca="1" ref="D106" ca="1">IFERROR(INDIRECT("'S7-"&amp;$C$5&amp;"'!E"&amp;MATCH('S8-S00004'!B106,INDIRECT("'S7-"&amp;$C$5&amp;"'!F:F"),0)),"")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IFERROR(INDIRECT("'S7-"&amp;$C$5&amp;"'!G"&amp;MATCH('S8-S00004'!B107,INDIRECT("'S7-"&amp;$C$5&amp;"'!F:F"),0)),"")</f>
        <v/>
      </c>
      <c r="D107" s="555" t="str" cm="1">
        <f t="array" aca="1" ref="D107" ca="1">IFERROR(INDIRECT("'S7-"&amp;$C$5&amp;"'!E"&amp;MATCH('S8-S00004'!B107,INDIRECT("'S7-"&amp;$C$5&amp;"'!F:F"),0)),"")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IFERROR(INDIRECT("'S7-"&amp;$C$5&amp;"'!G"&amp;MATCH('S8-S00004'!B108,INDIRECT("'S7-"&amp;$C$5&amp;"'!F:F"),0)),"")</f>
        <v/>
      </c>
      <c r="D108" s="555" t="str" cm="1">
        <f t="array" aca="1" ref="D108" ca="1">IFERROR(INDIRECT("'S7-"&amp;$C$5&amp;"'!E"&amp;MATCH('S8-S00004'!B108,INDIRECT("'S7-"&amp;$C$5&amp;"'!F:F"),0)),"")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IFERROR(INDIRECT("'S7-"&amp;$C$5&amp;"'!G"&amp;MATCH('S8-S00004'!B109,INDIRECT("'S7-"&amp;$C$5&amp;"'!F:F"),0)),"")</f>
        <v/>
      </c>
      <c r="D109" s="555" t="str" cm="1">
        <f t="array" aca="1" ref="D109" ca="1">IFERROR(INDIRECT("'S7-"&amp;$C$5&amp;"'!E"&amp;MATCH('S8-S00004'!B109,INDIRECT("'S7-"&amp;$C$5&amp;"'!F:F"),0)),"")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IFERROR(INDIRECT("'S7-"&amp;$C$5&amp;"'!G"&amp;MATCH('S8-S00004'!B110,INDIRECT("'S7-"&amp;$C$5&amp;"'!F:F"),0)),"")</f>
        <v/>
      </c>
      <c r="D110" s="555" t="str" cm="1">
        <f t="array" aca="1" ref="D110" ca="1">IFERROR(INDIRECT("'S7-"&amp;$C$5&amp;"'!E"&amp;MATCH('S8-S00004'!B110,INDIRECT("'S7-"&amp;$C$5&amp;"'!F:F"),0)),"")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IFERROR(INDIRECT("'S7-"&amp;$C$5&amp;"'!G"&amp;MATCH('S8-S00004'!B111,INDIRECT("'S7-"&amp;$C$5&amp;"'!F:F"),0)),"")</f>
        <v/>
      </c>
      <c r="D111" s="555" t="str" cm="1">
        <f t="array" aca="1" ref="D111" ca="1">IFERROR(INDIRECT("'S7-"&amp;$C$5&amp;"'!E"&amp;MATCH('S8-S00004'!B111,INDIRECT("'S7-"&amp;$C$5&amp;"'!F:F"),0)),"")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IFERROR(INDIRECT("'S7-"&amp;$C$5&amp;"'!G"&amp;MATCH('S8-S00004'!B112,INDIRECT("'S7-"&amp;$C$5&amp;"'!F:F"),0)),"")</f>
        <v/>
      </c>
      <c r="D112" s="555" t="str" cm="1">
        <f t="array" aca="1" ref="D112" ca="1">IFERROR(INDIRECT("'S7-"&amp;$C$5&amp;"'!E"&amp;MATCH('S8-S00004'!B112,INDIRECT("'S7-"&amp;$C$5&amp;"'!F:F"),0)),"")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IFERROR(INDIRECT("'S7-"&amp;$C$5&amp;"'!G"&amp;MATCH('S8-S00004'!B113,INDIRECT("'S7-"&amp;$C$5&amp;"'!F:F"),0)),"")</f>
        <v/>
      </c>
      <c r="D113" s="555" t="str" cm="1">
        <f t="array" aca="1" ref="D113" ca="1">IFERROR(INDIRECT("'S7-"&amp;$C$5&amp;"'!E"&amp;MATCH('S8-S00004'!B113,INDIRECT("'S7-"&amp;$C$5&amp;"'!F:F"),0)),"")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IFERROR(INDIRECT("'S7-"&amp;$C$5&amp;"'!G"&amp;MATCH('S8-S00004'!B114,INDIRECT("'S7-"&amp;$C$5&amp;"'!F:F"),0)),"")</f>
        <v/>
      </c>
      <c r="D114" s="555" t="str" cm="1">
        <f t="array" aca="1" ref="D114" ca="1">IFERROR(INDIRECT("'S7-"&amp;$C$5&amp;"'!E"&amp;MATCH('S8-S00004'!B114,INDIRECT("'S7-"&amp;$C$5&amp;"'!F:F"),0)),"")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IFERROR(INDIRECT("'S7-"&amp;$C$5&amp;"'!G"&amp;MATCH('S8-S00004'!B115,INDIRECT("'S7-"&amp;$C$5&amp;"'!F:F"),0)),"")</f>
        <v/>
      </c>
      <c r="D115" s="555" t="str" cm="1">
        <f t="array" aca="1" ref="D115" ca="1">IFERROR(INDIRECT("'S7-"&amp;$C$5&amp;"'!E"&amp;MATCH('S8-S00004'!B115,INDIRECT("'S7-"&amp;$C$5&amp;"'!F:F"),0)),"")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IFERROR(INDIRECT("'S7-"&amp;$C$5&amp;"'!G"&amp;MATCH('S8-S00004'!B116,INDIRECT("'S7-"&amp;$C$5&amp;"'!F:F"),0)),"")</f>
        <v/>
      </c>
      <c r="D116" s="555" t="str" cm="1">
        <f t="array" aca="1" ref="D116" ca="1">IFERROR(INDIRECT("'S7-"&amp;$C$5&amp;"'!E"&amp;MATCH('S8-S00004'!B116,INDIRECT("'S7-"&amp;$C$5&amp;"'!F:F"),0)),"")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IFERROR(INDIRECT("'S7-"&amp;$C$5&amp;"'!G"&amp;MATCH('S8-S00004'!B117,INDIRECT("'S7-"&amp;$C$5&amp;"'!F:F"),0)),"")</f>
        <v/>
      </c>
      <c r="D117" s="555" t="str" cm="1">
        <f t="array" aca="1" ref="D117" ca="1">IFERROR(INDIRECT("'S7-"&amp;$C$5&amp;"'!E"&amp;MATCH('S8-S00004'!B117,INDIRECT("'S7-"&amp;$C$5&amp;"'!F:F"),0)),"")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IFERROR(INDIRECT("'S7-"&amp;$C$5&amp;"'!G"&amp;MATCH('S8-S00004'!B118,INDIRECT("'S7-"&amp;$C$5&amp;"'!F:F"),0)),"")</f>
        <v/>
      </c>
      <c r="D118" s="555" t="str" cm="1">
        <f t="array" aca="1" ref="D118" ca="1">IFERROR(INDIRECT("'S7-"&amp;$C$5&amp;"'!E"&amp;MATCH('S8-S00004'!B118,INDIRECT("'S7-"&amp;$C$5&amp;"'!F:F"),0)),"")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IFERROR(INDIRECT("'S7-"&amp;$C$5&amp;"'!G"&amp;MATCH('S8-S00004'!B119,INDIRECT("'S7-"&amp;$C$5&amp;"'!F:F"),0)),"")</f>
        <v/>
      </c>
      <c r="D119" s="555" t="str" cm="1">
        <f t="array" aca="1" ref="D119" ca="1">IFERROR(INDIRECT("'S7-"&amp;$C$5&amp;"'!E"&amp;MATCH('S8-S00004'!B119,INDIRECT("'S7-"&amp;$C$5&amp;"'!F:F"),0)),"")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IFERROR(INDIRECT("'S7-"&amp;$C$5&amp;"'!G"&amp;MATCH('S8-S00004'!B120,INDIRECT("'S7-"&amp;$C$5&amp;"'!F:F"),0)),"")</f>
        <v/>
      </c>
      <c r="D120" s="555" t="str" cm="1">
        <f t="array" aca="1" ref="D120" ca="1">IFERROR(INDIRECT("'S7-"&amp;$C$5&amp;"'!E"&amp;MATCH('S8-S00004'!B120,INDIRECT("'S7-"&amp;$C$5&amp;"'!F:F"),0)),"")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IFERROR(INDIRECT("'S7-"&amp;$C$5&amp;"'!G"&amp;MATCH('S8-S00004'!B121,INDIRECT("'S7-"&amp;$C$5&amp;"'!F:F"),0)),"")</f>
        <v/>
      </c>
      <c r="D121" s="555" t="str" cm="1">
        <f t="array" aca="1" ref="D121" ca="1">IFERROR(INDIRECT("'S7-"&amp;$C$5&amp;"'!E"&amp;MATCH('S8-S00004'!B121,INDIRECT("'S7-"&amp;$C$5&amp;"'!F:F"),0)),"")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IFERROR(INDIRECT("'S7-"&amp;$C$5&amp;"'!G"&amp;MATCH('S8-S00004'!B122,INDIRECT("'S7-"&amp;$C$5&amp;"'!F:F"),0)),"")</f>
        <v/>
      </c>
      <c r="D122" s="555" t="str" cm="1">
        <f t="array" aca="1" ref="D122" ca="1">IFERROR(INDIRECT("'S7-"&amp;$C$5&amp;"'!E"&amp;MATCH('S8-S00004'!B122,INDIRECT("'S7-"&amp;$C$5&amp;"'!F:F"),0)),"")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IFERROR(INDIRECT("'S7-"&amp;$C$5&amp;"'!G"&amp;MATCH('S8-S00004'!B123,INDIRECT("'S7-"&amp;$C$5&amp;"'!F:F"),0)),"")</f>
        <v/>
      </c>
      <c r="D123" s="555" t="str" cm="1">
        <f t="array" aca="1" ref="D123" ca="1">IFERROR(INDIRECT("'S7-"&amp;$C$5&amp;"'!E"&amp;MATCH('S8-S00004'!B123,INDIRECT("'S7-"&amp;$C$5&amp;"'!F:F"),0)),"")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IFERROR(INDIRECT("'S7-"&amp;$C$5&amp;"'!G"&amp;MATCH('S8-S00004'!B124,INDIRECT("'S7-"&amp;$C$5&amp;"'!F:F"),0)),"")</f>
        <v/>
      </c>
      <c r="D124" s="555" t="str" cm="1">
        <f t="array" aca="1" ref="D124" ca="1">IFERROR(INDIRECT("'S7-"&amp;$C$5&amp;"'!E"&amp;MATCH('S8-S00004'!B124,INDIRECT("'S7-"&amp;$C$5&amp;"'!F:F"),0)),"")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IFERROR(INDIRECT("'S7-"&amp;$C$5&amp;"'!G"&amp;MATCH('S8-S00004'!B125,INDIRECT("'S7-"&amp;$C$5&amp;"'!F:F"),0)),"")</f>
        <v/>
      </c>
      <c r="D125" s="555" t="str" cm="1">
        <f t="array" aca="1" ref="D125" ca="1">IFERROR(INDIRECT("'S7-"&amp;$C$5&amp;"'!E"&amp;MATCH('S8-S00004'!B125,INDIRECT("'S7-"&amp;$C$5&amp;"'!F:F"),0)),"")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IFERROR(INDIRECT("'S7-"&amp;$C$5&amp;"'!G"&amp;MATCH('S8-S00004'!B126,INDIRECT("'S7-"&amp;$C$5&amp;"'!F:F"),0)),"")</f>
        <v/>
      </c>
      <c r="D126" s="555" t="str" cm="1">
        <f t="array" aca="1" ref="D126" ca="1">IFERROR(INDIRECT("'S7-"&amp;$C$5&amp;"'!E"&amp;MATCH('S8-S00004'!B126,INDIRECT("'S7-"&amp;$C$5&amp;"'!F:F"),0)),"")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IFERROR(INDIRECT("'S7-"&amp;$C$5&amp;"'!G"&amp;MATCH('S8-S00004'!B127,INDIRECT("'S7-"&amp;$C$5&amp;"'!F:F"),0)),"")</f>
        <v/>
      </c>
      <c r="D127" s="555" t="str" cm="1">
        <f t="array" aca="1" ref="D127" ca="1">IFERROR(INDIRECT("'S7-"&amp;$C$5&amp;"'!E"&amp;MATCH('S8-S00004'!B127,INDIRECT("'S7-"&amp;$C$5&amp;"'!F:F"),0)),"")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IFERROR(INDIRECT("'S7-"&amp;$C$5&amp;"'!G"&amp;MATCH('S8-S00004'!B128,INDIRECT("'S7-"&amp;$C$5&amp;"'!F:F"),0)),"")</f>
        <v/>
      </c>
      <c r="D128" s="555" t="str" cm="1">
        <f t="array" aca="1" ref="D128" ca="1">IFERROR(INDIRECT("'S7-"&amp;$C$5&amp;"'!E"&amp;MATCH('S8-S00004'!B128,INDIRECT("'S7-"&amp;$C$5&amp;"'!F:F"),0)),"")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IFERROR(INDIRECT("'S7-"&amp;$C$5&amp;"'!G"&amp;MATCH('S8-S00004'!B129,INDIRECT("'S7-"&amp;$C$5&amp;"'!F:F"),0)),"")</f>
        <v/>
      </c>
      <c r="D129" s="555" t="str" cm="1">
        <f t="array" aca="1" ref="D129" ca="1">IFERROR(INDIRECT("'S7-"&amp;$C$5&amp;"'!E"&amp;MATCH('S8-S00004'!B129,INDIRECT("'S7-"&amp;$C$5&amp;"'!F:F"),0)),"")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IFERROR(INDIRECT("'S7-"&amp;$C$5&amp;"'!G"&amp;MATCH('S8-S00004'!B130,INDIRECT("'S7-"&amp;$C$5&amp;"'!F:F"),0)),"")</f>
        <v/>
      </c>
      <c r="D130" s="555" t="str" cm="1">
        <f t="array" aca="1" ref="D130" ca="1">IFERROR(INDIRECT("'S7-"&amp;$C$5&amp;"'!E"&amp;MATCH('S8-S00004'!B130,INDIRECT("'S7-"&amp;$C$5&amp;"'!F:F"),0)),"")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IFERROR(INDIRECT("'S7-"&amp;$C$5&amp;"'!G"&amp;MATCH('S8-S00004'!B131,INDIRECT("'S7-"&amp;$C$5&amp;"'!F:F"),0)),"")</f>
        <v/>
      </c>
      <c r="D131" s="555" t="str" cm="1">
        <f t="array" aca="1" ref="D131" ca="1">IFERROR(INDIRECT("'S7-"&amp;$C$5&amp;"'!E"&amp;MATCH('S8-S00004'!B131,INDIRECT("'S7-"&amp;$C$5&amp;"'!F:F"),0)),"")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IFERROR(INDIRECT("'S7-"&amp;$C$5&amp;"'!G"&amp;MATCH('S8-S00004'!B132,INDIRECT("'S7-"&amp;$C$5&amp;"'!F:F"),0)),"")</f>
        <v/>
      </c>
      <c r="D132" s="555" t="str" cm="1">
        <f t="array" aca="1" ref="D132" ca="1">IFERROR(INDIRECT("'S7-"&amp;$C$5&amp;"'!E"&amp;MATCH('S8-S00004'!B132,INDIRECT("'S7-"&amp;$C$5&amp;"'!F:F"),0)),"")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IFERROR(INDIRECT("'S7-"&amp;$C$5&amp;"'!G"&amp;MATCH('S8-S00004'!B133,INDIRECT("'S7-"&amp;$C$5&amp;"'!F:F"),0)),"")</f>
        <v/>
      </c>
      <c r="D133" s="555" t="str" cm="1">
        <f t="array" aca="1" ref="D133" ca="1">IFERROR(INDIRECT("'S7-"&amp;$C$5&amp;"'!E"&amp;MATCH('S8-S00004'!B133,INDIRECT("'S7-"&amp;$C$5&amp;"'!F:F"),0)),"")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IFERROR(INDIRECT("'S7-"&amp;$C$5&amp;"'!G"&amp;MATCH('S8-S00004'!B134,INDIRECT("'S7-"&amp;$C$5&amp;"'!F:F"),0)),"")</f>
        <v/>
      </c>
      <c r="D134" s="555" t="str" cm="1">
        <f t="array" aca="1" ref="D134" ca="1">IFERROR(INDIRECT("'S7-"&amp;$C$5&amp;"'!E"&amp;MATCH('S8-S00004'!B134,INDIRECT("'S7-"&amp;$C$5&amp;"'!F:F"),0)),"")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IFERROR(INDIRECT("'S7-"&amp;$C$5&amp;"'!G"&amp;MATCH('S8-S00004'!B135,INDIRECT("'S7-"&amp;$C$5&amp;"'!F:F"),0)),"")</f>
        <v/>
      </c>
      <c r="D135" s="555" t="str" cm="1">
        <f t="array" aca="1" ref="D135" ca="1">IFERROR(INDIRECT("'S7-"&amp;$C$5&amp;"'!E"&amp;MATCH('S8-S00004'!B135,INDIRECT("'S7-"&amp;$C$5&amp;"'!F:F"),0)),"")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IFERROR(INDIRECT("'S7-"&amp;$C$5&amp;"'!G"&amp;MATCH('S8-S00004'!B136,INDIRECT("'S7-"&amp;$C$5&amp;"'!F:F"),0)),"")</f>
        <v/>
      </c>
      <c r="D136" s="555" t="str" cm="1">
        <f t="array" aca="1" ref="D136" ca="1">IFERROR(INDIRECT("'S7-"&amp;$C$5&amp;"'!E"&amp;MATCH('S8-S00004'!B136,INDIRECT("'S7-"&amp;$C$5&amp;"'!F:F"),0)),"")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IFERROR(INDIRECT("'S7-"&amp;$C$5&amp;"'!G"&amp;MATCH('S8-S00004'!B137,INDIRECT("'S7-"&amp;$C$5&amp;"'!F:F"),0)),"")</f>
        <v/>
      </c>
      <c r="D137" s="555" t="str" cm="1">
        <f t="array" aca="1" ref="D137" ca="1">IFERROR(INDIRECT("'S7-"&amp;$C$5&amp;"'!E"&amp;MATCH('S8-S00004'!B137,INDIRECT("'S7-"&amp;$C$5&amp;"'!F:F"),0)),"")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IFERROR(INDIRECT("'S7-"&amp;$C$5&amp;"'!G"&amp;MATCH('S8-S00004'!B138,INDIRECT("'S7-"&amp;$C$5&amp;"'!F:F"),0)),"")</f>
        <v/>
      </c>
      <c r="D138" s="555" t="str" cm="1">
        <f t="array" aca="1" ref="D138" ca="1">IFERROR(INDIRECT("'S7-"&amp;$C$5&amp;"'!E"&amp;MATCH('S8-S00004'!B138,INDIRECT("'S7-"&amp;$C$5&amp;"'!F:F"),0)),"")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IFERROR(INDIRECT("'S7-"&amp;$C$5&amp;"'!G"&amp;MATCH('S8-S00004'!B139,INDIRECT("'S7-"&amp;$C$5&amp;"'!F:F"),0)),"")</f>
        <v/>
      </c>
      <c r="D139" s="555" t="str" cm="1">
        <f t="array" aca="1" ref="D139" ca="1">IFERROR(INDIRECT("'S7-"&amp;$C$5&amp;"'!E"&amp;MATCH('S8-S00004'!B139,INDIRECT("'S7-"&amp;$C$5&amp;"'!F:F"),0)),"")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IFERROR(INDIRECT("'S7-"&amp;$C$5&amp;"'!G"&amp;MATCH('S8-S00004'!B140,INDIRECT("'S7-"&amp;$C$5&amp;"'!F:F"),0)),"")</f>
        <v/>
      </c>
      <c r="D140" s="555" t="str" cm="1">
        <f t="array" aca="1" ref="D140" ca="1">IFERROR(INDIRECT("'S7-"&amp;$C$5&amp;"'!E"&amp;MATCH('S8-S00004'!B140,INDIRECT("'S7-"&amp;$C$5&amp;"'!F:F"),0)),"")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IFERROR(INDIRECT("'S7-"&amp;$C$5&amp;"'!G"&amp;MATCH('S8-S00004'!B141,INDIRECT("'S7-"&amp;$C$5&amp;"'!F:F"),0)),"")</f>
        <v/>
      </c>
      <c r="D141" s="555" t="str" cm="1">
        <f t="array" aca="1" ref="D141" ca="1">IFERROR(INDIRECT("'S7-"&amp;$C$5&amp;"'!E"&amp;MATCH('S8-S00004'!B141,INDIRECT("'S7-"&amp;$C$5&amp;"'!F:F"),0)),"")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IFERROR(INDIRECT("'S7-"&amp;$C$5&amp;"'!G"&amp;MATCH('S8-S00004'!B142,INDIRECT("'S7-"&amp;$C$5&amp;"'!F:F"),0)),"")</f>
        <v/>
      </c>
      <c r="D142" s="555" t="str" cm="1">
        <f t="array" aca="1" ref="D142" ca="1">IFERROR(INDIRECT("'S7-"&amp;$C$5&amp;"'!E"&amp;MATCH('S8-S00004'!B142,INDIRECT("'S7-"&amp;$C$5&amp;"'!F:F"),0)),"")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IFERROR(INDIRECT("'S7-"&amp;$C$5&amp;"'!G"&amp;MATCH('S8-S00004'!B143,INDIRECT("'S7-"&amp;$C$5&amp;"'!F:F"),0)),"")</f>
        <v/>
      </c>
      <c r="D143" s="555" t="str" cm="1">
        <f t="array" aca="1" ref="D143" ca="1">IFERROR(INDIRECT("'S7-"&amp;$C$5&amp;"'!E"&amp;MATCH('S8-S00004'!B143,INDIRECT("'S7-"&amp;$C$5&amp;"'!F:F"),0)),"")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IFERROR(INDIRECT("'S7-"&amp;$C$5&amp;"'!G"&amp;MATCH('S8-S00004'!B144,INDIRECT("'S7-"&amp;$C$5&amp;"'!F:F"),0)),"")</f>
        <v/>
      </c>
      <c r="D144" s="555" t="str" cm="1">
        <f t="array" aca="1" ref="D144" ca="1">IFERROR(INDIRECT("'S7-"&amp;$C$5&amp;"'!E"&amp;MATCH('S8-S00004'!B144,INDIRECT("'S7-"&amp;$C$5&amp;"'!F:F"),0)),"")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IFERROR(INDIRECT("'S7-"&amp;$C$5&amp;"'!G"&amp;MATCH('S8-S00004'!B145,INDIRECT("'S7-"&amp;$C$5&amp;"'!F:F"),0)),"")</f>
        <v/>
      </c>
      <c r="D145" s="555" t="str" cm="1">
        <f t="array" aca="1" ref="D145" ca="1">IFERROR(INDIRECT("'S7-"&amp;$C$5&amp;"'!E"&amp;MATCH('S8-S00004'!B145,INDIRECT("'S7-"&amp;$C$5&amp;"'!F:F"),0)),"")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IFERROR(INDIRECT("'S7-"&amp;$C$5&amp;"'!G"&amp;MATCH('S8-S00004'!B146,INDIRECT("'S7-"&amp;$C$5&amp;"'!F:F"),0)),"")</f>
        <v/>
      </c>
      <c r="D146" s="555" t="str" cm="1">
        <f t="array" aca="1" ref="D146" ca="1">IFERROR(INDIRECT("'S7-"&amp;$C$5&amp;"'!E"&amp;MATCH('S8-S00004'!B146,INDIRECT("'S7-"&amp;$C$5&amp;"'!F:F"),0)),"")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IFERROR(INDIRECT("'S7-"&amp;$C$5&amp;"'!G"&amp;MATCH('S8-S00004'!B147,INDIRECT("'S7-"&amp;$C$5&amp;"'!F:F"),0)),"")</f>
        <v/>
      </c>
      <c r="D147" s="555" t="str" cm="1">
        <f t="array" aca="1" ref="D147" ca="1">IFERROR(INDIRECT("'S7-"&amp;$C$5&amp;"'!E"&amp;MATCH('S8-S00004'!B147,INDIRECT("'S7-"&amp;$C$5&amp;"'!F:F"),0)),"")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IFERROR(INDIRECT("'S7-"&amp;$C$5&amp;"'!G"&amp;MATCH('S8-S00004'!B148,INDIRECT("'S7-"&amp;$C$5&amp;"'!F:F"),0)),"")</f>
        <v/>
      </c>
      <c r="D148" s="555" t="str" cm="1">
        <f t="array" aca="1" ref="D148" ca="1">IFERROR(INDIRECT("'S7-"&amp;$C$5&amp;"'!E"&amp;MATCH('S8-S00004'!B148,INDIRECT("'S7-"&amp;$C$5&amp;"'!F:F"),0)),"")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IFERROR(INDIRECT("'S7-"&amp;$C$5&amp;"'!G"&amp;MATCH('S8-S00004'!B149,INDIRECT("'S7-"&amp;$C$5&amp;"'!F:F"),0)),"")</f>
        <v/>
      </c>
      <c r="D149" s="555" t="str" cm="1">
        <f t="array" aca="1" ref="D149" ca="1">IFERROR(INDIRECT("'S7-"&amp;$C$5&amp;"'!E"&amp;MATCH('S8-S00004'!B149,INDIRECT("'S7-"&amp;$C$5&amp;"'!F:F"),0)),"")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IFERROR(INDIRECT("'S7-"&amp;$C$5&amp;"'!G"&amp;MATCH('S8-S00004'!B150,INDIRECT("'S7-"&amp;$C$5&amp;"'!F:F"),0)),"")</f>
        <v/>
      </c>
      <c r="D150" s="555" t="str" cm="1">
        <f t="array" aca="1" ref="D150" ca="1">IFERROR(INDIRECT("'S7-"&amp;$C$5&amp;"'!E"&amp;MATCH('S8-S00004'!B150,INDIRECT("'S7-"&amp;$C$5&amp;"'!F:F"),0)),"")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IFERROR(INDIRECT("'S7-"&amp;$C$5&amp;"'!G"&amp;MATCH('S8-S00004'!B151,INDIRECT("'S7-"&amp;$C$5&amp;"'!F:F"),0)),"")</f>
        <v/>
      </c>
      <c r="D151" s="555" t="str" cm="1">
        <f t="array" aca="1" ref="D151" ca="1">IFERROR(INDIRECT("'S7-"&amp;$C$5&amp;"'!E"&amp;MATCH('S8-S00004'!B151,INDIRECT("'S7-"&amp;$C$5&amp;"'!F:F"),0)),"")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IFERROR(INDIRECT("'S7-"&amp;$C$5&amp;"'!G"&amp;MATCH('S8-S00004'!B152,INDIRECT("'S7-"&amp;$C$5&amp;"'!F:F"),0)),"")</f>
        <v/>
      </c>
      <c r="D152" s="555" t="str" cm="1">
        <f t="array" aca="1" ref="D152" ca="1">IFERROR(INDIRECT("'S7-"&amp;$C$5&amp;"'!E"&amp;MATCH('S8-S00004'!B152,INDIRECT("'S7-"&amp;$C$5&amp;"'!F:F"),0)),"")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IFERROR(INDIRECT("'S7-"&amp;$C$5&amp;"'!G"&amp;MATCH('S8-S00004'!B153,INDIRECT("'S7-"&amp;$C$5&amp;"'!F:F"),0)),"")</f>
        <v/>
      </c>
      <c r="D153" s="555" t="str" cm="1">
        <f t="array" aca="1" ref="D153" ca="1">IFERROR(INDIRECT("'S7-"&amp;$C$5&amp;"'!E"&amp;MATCH('S8-S00004'!B153,INDIRECT("'S7-"&amp;$C$5&amp;"'!F:F"),0)),"")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IFERROR(INDIRECT("'S7-"&amp;$C$5&amp;"'!G"&amp;MATCH('S8-S00004'!B154,INDIRECT("'S7-"&amp;$C$5&amp;"'!F:F"),0)),"")</f>
        <v/>
      </c>
      <c r="D154" s="555" t="str" cm="1">
        <f t="array" aca="1" ref="D154" ca="1">IFERROR(INDIRECT("'S7-"&amp;$C$5&amp;"'!E"&amp;MATCH('S8-S00004'!B154,INDIRECT("'S7-"&amp;$C$5&amp;"'!F:F"),0)),"")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IFERROR(INDIRECT("'S7-"&amp;$C$5&amp;"'!G"&amp;MATCH('S8-S00004'!B155,INDIRECT("'S7-"&amp;$C$5&amp;"'!F:F"),0)),"")</f>
        <v/>
      </c>
      <c r="D155" s="555" t="str" cm="1">
        <f t="array" aca="1" ref="D155" ca="1">IFERROR(INDIRECT("'S7-"&amp;$C$5&amp;"'!E"&amp;MATCH('S8-S00004'!B155,INDIRECT("'S7-"&amp;$C$5&amp;"'!F:F"),0)),"")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IFERROR(INDIRECT("'S7-"&amp;$C$5&amp;"'!G"&amp;MATCH('S8-S00004'!B156,INDIRECT("'S7-"&amp;$C$5&amp;"'!F:F"),0)),"")</f>
        <v/>
      </c>
      <c r="D156" s="555" t="str" cm="1">
        <f t="array" aca="1" ref="D156" ca="1">IFERROR(INDIRECT("'S7-"&amp;$C$5&amp;"'!E"&amp;MATCH('S8-S00004'!B156,INDIRECT("'S7-"&amp;$C$5&amp;"'!F:F"),0)),"")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IFERROR(INDIRECT("'S7-"&amp;$C$5&amp;"'!G"&amp;MATCH('S8-S00004'!B157,INDIRECT("'S7-"&amp;$C$5&amp;"'!F:F"),0)),"")</f>
        <v/>
      </c>
      <c r="D157" s="555" t="str" cm="1">
        <f t="array" aca="1" ref="D157" ca="1">IFERROR(INDIRECT("'S7-"&amp;$C$5&amp;"'!E"&amp;MATCH('S8-S00004'!B157,INDIRECT("'S7-"&amp;$C$5&amp;"'!F:F"),0)),"")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IFERROR(INDIRECT("'S7-"&amp;$C$5&amp;"'!G"&amp;MATCH('S8-S00004'!B158,INDIRECT("'S7-"&amp;$C$5&amp;"'!F:F"),0)),"")</f>
        <v/>
      </c>
      <c r="D158" s="555" t="str" cm="1">
        <f t="array" aca="1" ref="D158" ca="1">IFERROR(INDIRECT("'S7-"&amp;$C$5&amp;"'!E"&amp;MATCH('S8-S00004'!B158,INDIRECT("'S7-"&amp;$C$5&amp;"'!F:F"),0)),"")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IFERROR(INDIRECT("'S7-"&amp;$C$5&amp;"'!G"&amp;MATCH('S8-S00004'!B159,INDIRECT("'S7-"&amp;$C$5&amp;"'!F:F"),0)),"")</f>
        <v/>
      </c>
      <c r="D159" s="555" t="str" cm="1">
        <f t="array" aca="1" ref="D159" ca="1">IFERROR(INDIRECT("'S7-"&amp;$C$5&amp;"'!E"&amp;MATCH('S8-S00004'!B159,INDIRECT("'S7-"&amp;$C$5&amp;"'!F:F"),0)),"")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IFERROR(INDIRECT("'S7-"&amp;$C$5&amp;"'!G"&amp;MATCH('S8-S00004'!B160,INDIRECT("'S7-"&amp;$C$5&amp;"'!F:F"),0)),"")</f>
        <v/>
      </c>
      <c r="D160" s="555" t="str" cm="1">
        <f t="array" aca="1" ref="D160" ca="1">IFERROR(INDIRECT("'S7-"&amp;$C$5&amp;"'!E"&amp;MATCH('S8-S00004'!B160,INDIRECT("'S7-"&amp;$C$5&amp;"'!F:F"),0)),"")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IFERROR(INDIRECT("'S7-"&amp;$C$5&amp;"'!G"&amp;MATCH('S8-S00004'!B161,INDIRECT("'S7-"&amp;$C$5&amp;"'!F:F"),0)),"")</f>
        <v/>
      </c>
      <c r="D161" s="555" t="str" cm="1">
        <f t="array" aca="1" ref="D161" ca="1">IFERROR(INDIRECT("'S7-"&amp;$C$5&amp;"'!E"&amp;MATCH('S8-S00004'!B161,INDIRECT("'S7-"&amp;$C$5&amp;"'!F:F"),0)),"")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IFERROR(INDIRECT("'S7-"&amp;$C$5&amp;"'!G"&amp;MATCH('S8-S00004'!B162,INDIRECT("'S7-"&amp;$C$5&amp;"'!F:F"),0)),"")</f>
        <v/>
      </c>
      <c r="D162" s="555" t="str" cm="1">
        <f t="array" aca="1" ref="D162" ca="1">IFERROR(INDIRECT("'S7-"&amp;$C$5&amp;"'!E"&amp;MATCH('S8-S00004'!B162,INDIRECT("'S7-"&amp;$C$5&amp;"'!F:F"),0)),"")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IFERROR(INDIRECT("'S7-"&amp;$C$5&amp;"'!G"&amp;MATCH('S8-S00004'!B163,INDIRECT("'S7-"&amp;$C$5&amp;"'!F:F"),0)),"")</f>
        <v/>
      </c>
      <c r="D163" s="555" t="str" cm="1">
        <f t="array" aca="1" ref="D163" ca="1">IFERROR(INDIRECT("'S7-"&amp;$C$5&amp;"'!E"&amp;MATCH('S8-S00004'!B163,INDIRECT("'S7-"&amp;$C$5&amp;"'!F:F"),0)),"")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IFERROR(INDIRECT("'S7-"&amp;$C$5&amp;"'!G"&amp;MATCH('S8-S00004'!B164,INDIRECT("'S7-"&amp;$C$5&amp;"'!F:F"),0)),"")</f>
        <v/>
      </c>
      <c r="D164" s="555" t="str" cm="1">
        <f t="array" aca="1" ref="D164" ca="1">IFERROR(INDIRECT("'S7-"&amp;$C$5&amp;"'!E"&amp;MATCH('S8-S00004'!B164,INDIRECT("'S7-"&amp;$C$5&amp;"'!F:F"),0)),"")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IFERROR(INDIRECT("'S7-"&amp;$C$5&amp;"'!G"&amp;MATCH('S8-S00004'!B165,INDIRECT("'S7-"&amp;$C$5&amp;"'!F:F"),0)),"")</f>
        <v/>
      </c>
      <c r="D165" s="555" t="str" cm="1">
        <f t="array" aca="1" ref="D165" ca="1">IFERROR(INDIRECT("'S7-"&amp;$C$5&amp;"'!E"&amp;MATCH('S8-S00004'!B165,INDIRECT("'S7-"&amp;$C$5&amp;"'!F:F"),0)),"")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IFERROR(INDIRECT("'S7-"&amp;$C$5&amp;"'!G"&amp;MATCH('S8-S00004'!B166,INDIRECT("'S7-"&amp;$C$5&amp;"'!F:F"),0)),"")</f>
        <v/>
      </c>
      <c r="D166" s="555" t="str" cm="1">
        <f t="array" aca="1" ref="D166" ca="1">IFERROR(INDIRECT("'S7-"&amp;$C$5&amp;"'!E"&amp;MATCH('S8-S00004'!B166,INDIRECT("'S7-"&amp;$C$5&amp;"'!F:F"),0)),"")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IFERROR(INDIRECT("'S7-"&amp;$C$5&amp;"'!G"&amp;MATCH('S8-S00004'!B167,INDIRECT("'S7-"&amp;$C$5&amp;"'!F:F"),0)),"")</f>
        <v/>
      </c>
      <c r="D167" s="555" t="str" cm="1">
        <f t="array" aca="1" ref="D167" ca="1">IFERROR(INDIRECT("'S7-"&amp;$C$5&amp;"'!E"&amp;MATCH('S8-S00004'!B167,INDIRECT("'S7-"&amp;$C$5&amp;"'!F:F"),0)),"")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IFERROR(INDIRECT("'S7-"&amp;$C$5&amp;"'!G"&amp;MATCH('S8-S00004'!B168,INDIRECT("'S7-"&amp;$C$5&amp;"'!F:F"),0)),"")</f>
        <v/>
      </c>
      <c r="D168" s="555" t="str" cm="1">
        <f t="array" aca="1" ref="D168" ca="1">IFERROR(INDIRECT("'S7-"&amp;$C$5&amp;"'!E"&amp;MATCH('S8-S00004'!B168,INDIRECT("'S7-"&amp;$C$5&amp;"'!F:F"),0)),"")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IFERROR(INDIRECT("'S7-"&amp;$C$5&amp;"'!G"&amp;MATCH('S8-S00004'!B169,INDIRECT("'S7-"&amp;$C$5&amp;"'!F:F"),0)),"")</f>
        <v/>
      </c>
      <c r="D169" s="555" t="str" cm="1">
        <f t="array" aca="1" ref="D169" ca="1">IFERROR(INDIRECT("'S7-"&amp;$C$5&amp;"'!E"&amp;MATCH('S8-S00004'!B169,INDIRECT("'S7-"&amp;$C$5&amp;"'!F:F"),0)),"")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IFERROR(INDIRECT("'S7-"&amp;$C$5&amp;"'!G"&amp;MATCH('S8-S00004'!B170,INDIRECT("'S7-"&amp;$C$5&amp;"'!F:F"),0)),"")</f>
        <v/>
      </c>
      <c r="D170" s="555" t="str" cm="1">
        <f t="array" aca="1" ref="D170" ca="1">IFERROR(INDIRECT("'S7-"&amp;$C$5&amp;"'!E"&amp;MATCH('S8-S00004'!B170,INDIRECT("'S7-"&amp;$C$5&amp;"'!F:F"),0)),"")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IFERROR(INDIRECT("'S7-"&amp;$C$5&amp;"'!G"&amp;MATCH('S8-S00004'!B171,INDIRECT("'S7-"&amp;$C$5&amp;"'!F:F"),0)),"")</f>
        <v/>
      </c>
      <c r="D171" s="555" t="str" cm="1">
        <f t="array" aca="1" ref="D171" ca="1">IFERROR(INDIRECT("'S7-"&amp;$C$5&amp;"'!E"&amp;MATCH('S8-S00004'!B171,INDIRECT("'S7-"&amp;$C$5&amp;"'!F:F"),0)),"")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IFERROR(INDIRECT("'S7-"&amp;$C$5&amp;"'!G"&amp;MATCH('S8-S00004'!B172,INDIRECT("'S7-"&amp;$C$5&amp;"'!F:F"),0)),"")</f>
        <v/>
      </c>
      <c r="D172" s="555" t="str" cm="1">
        <f t="array" aca="1" ref="D172" ca="1">IFERROR(INDIRECT("'S7-"&amp;$C$5&amp;"'!E"&amp;MATCH('S8-S00004'!B172,INDIRECT("'S7-"&amp;$C$5&amp;"'!F:F"),0)),"")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IFERROR(INDIRECT("'S7-"&amp;$C$5&amp;"'!G"&amp;MATCH('S8-S00004'!B173,INDIRECT("'S7-"&amp;$C$5&amp;"'!F:F"),0)),"")</f>
        <v/>
      </c>
      <c r="D173" s="555" t="str" cm="1">
        <f t="array" aca="1" ref="D173" ca="1">IFERROR(INDIRECT("'S7-"&amp;$C$5&amp;"'!E"&amp;MATCH('S8-S00004'!B173,INDIRECT("'S7-"&amp;$C$5&amp;"'!F:F"),0)),"")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IFERROR(INDIRECT("'S7-"&amp;$C$5&amp;"'!G"&amp;MATCH('S8-S00004'!B174,INDIRECT("'S7-"&amp;$C$5&amp;"'!F:F"),0)),"")</f>
        <v/>
      </c>
      <c r="D174" s="555" t="str" cm="1">
        <f t="array" aca="1" ref="D174" ca="1">IFERROR(INDIRECT("'S7-"&amp;$C$5&amp;"'!E"&amp;MATCH('S8-S00004'!B174,INDIRECT("'S7-"&amp;$C$5&amp;"'!F:F"),0)),"")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IFERROR(INDIRECT("'S7-"&amp;$C$5&amp;"'!G"&amp;MATCH('S8-S00004'!B175,INDIRECT("'S7-"&amp;$C$5&amp;"'!F:F"),0)),"")</f>
        <v/>
      </c>
      <c r="D175" s="555" t="str" cm="1">
        <f t="array" aca="1" ref="D175" ca="1">IFERROR(INDIRECT("'S7-"&amp;$C$5&amp;"'!E"&amp;MATCH('S8-S00004'!B175,INDIRECT("'S7-"&amp;$C$5&amp;"'!F:F"),0)),"")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IFERROR(INDIRECT("'S7-"&amp;$C$5&amp;"'!G"&amp;MATCH('S8-S00004'!B176,INDIRECT("'S7-"&amp;$C$5&amp;"'!F:F"),0)),"")</f>
        <v/>
      </c>
      <c r="D176" s="555" t="str" cm="1">
        <f t="array" aca="1" ref="D176" ca="1">IFERROR(INDIRECT("'S7-"&amp;$C$5&amp;"'!E"&amp;MATCH('S8-S00004'!B176,INDIRECT("'S7-"&amp;$C$5&amp;"'!F:F"),0)),"")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IFERROR(INDIRECT("'S7-"&amp;$C$5&amp;"'!G"&amp;MATCH('S8-S00004'!B177,INDIRECT("'S7-"&amp;$C$5&amp;"'!F:F"),0)),"")</f>
        <v/>
      </c>
      <c r="D177" s="555" t="str" cm="1">
        <f t="array" aca="1" ref="D177" ca="1">IFERROR(INDIRECT("'S7-"&amp;$C$5&amp;"'!E"&amp;MATCH('S8-S00004'!B177,INDIRECT("'S7-"&amp;$C$5&amp;"'!F:F"),0)),"")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IFERROR(INDIRECT("'S7-"&amp;$C$5&amp;"'!G"&amp;MATCH('S8-S00004'!B178,INDIRECT("'S7-"&amp;$C$5&amp;"'!F:F"),0)),"")</f>
        <v/>
      </c>
      <c r="D178" s="555" t="str" cm="1">
        <f t="array" aca="1" ref="D178" ca="1">IFERROR(INDIRECT("'S7-"&amp;$C$5&amp;"'!E"&amp;MATCH('S8-S00004'!B178,INDIRECT("'S7-"&amp;$C$5&amp;"'!F:F"),0)),"")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IFERROR(INDIRECT("'S7-"&amp;$C$5&amp;"'!G"&amp;MATCH('S8-S00004'!B179,INDIRECT("'S7-"&amp;$C$5&amp;"'!F:F"),0)),"")</f>
        <v/>
      </c>
      <c r="D179" s="555" t="str" cm="1">
        <f t="array" aca="1" ref="D179" ca="1">IFERROR(INDIRECT("'S7-"&amp;$C$5&amp;"'!E"&amp;MATCH('S8-S00004'!B179,INDIRECT("'S7-"&amp;$C$5&amp;"'!F:F"),0)),"")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IFERROR(INDIRECT("'S7-"&amp;$C$5&amp;"'!G"&amp;MATCH('S8-S00004'!B180,INDIRECT("'S7-"&amp;$C$5&amp;"'!F:F"),0)),"")</f>
        <v/>
      </c>
      <c r="D180" s="555" t="str" cm="1">
        <f t="array" aca="1" ref="D180" ca="1">IFERROR(INDIRECT("'S7-"&amp;$C$5&amp;"'!E"&amp;MATCH('S8-S00004'!B180,INDIRECT("'S7-"&amp;$C$5&amp;"'!F:F"),0)),"")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IFERROR(INDIRECT("'S7-"&amp;$C$5&amp;"'!G"&amp;MATCH('S8-S00004'!B181,INDIRECT("'S7-"&amp;$C$5&amp;"'!F:F"),0)),"")</f>
        <v/>
      </c>
      <c r="D181" s="555" t="str" cm="1">
        <f t="array" aca="1" ref="D181" ca="1">IFERROR(INDIRECT("'S7-"&amp;$C$5&amp;"'!E"&amp;MATCH('S8-S00004'!B181,INDIRECT("'S7-"&amp;$C$5&amp;"'!F:F"),0)),"")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IFERROR(INDIRECT("'S7-"&amp;$C$5&amp;"'!G"&amp;MATCH('S8-S00004'!B182,INDIRECT("'S7-"&amp;$C$5&amp;"'!F:F"),0)),"")</f>
        <v/>
      </c>
      <c r="D182" s="555" t="str" cm="1">
        <f t="array" aca="1" ref="D182" ca="1">IFERROR(INDIRECT("'S7-"&amp;$C$5&amp;"'!E"&amp;MATCH('S8-S00004'!B182,INDIRECT("'S7-"&amp;$C$5&amp;"'!F:F"),0)),"")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IFERROR(INDIRECT("'S7-"&amp;$C$5&amp;"'!G"&amp;MATCH('S8-S00004'!B183,INDIRECT("'S7-"&amp;$C$5&amp;"'!F:F"),0)),"")</f>
        <v/>
      </c>
      <c r="D183" s="555" t="str" cm="1">
        <f t="array" aca="1" ref="D183" ca="1">IFERROR(INDIRECT("'S7-"&amp;$C$5&amp;"'!E"&amp;MATCH('S8-S00004'!B183,INDIRECT("'S7-"&amp;$C$5&amp;"'!F:F"),0)),"")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IFERROR(INDIRECT("'S7-"&amp;$C$5&amp;"'!G"&amp;MATCH('S8-S00004'!B184,INDIRECT("'S7-"&amp;$C$5&amp;"'!F:F"),0)),"")</f>
        <v/>
      </c>
      <c r="D184" s="555" t="str" cm="1">
        <f t="array" aca="1" ref="D184" ca="1">IFERROR(INDIRECT("'S7-"&amp;$C$5&amp;"'!E"&amp;MATCH('S8-S00004'!B184,INDIRECT("'S7-"&amp;$C$5&amp;"'!F:F"),0)),"")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IFERROR(INDIRECT("'S7-"&amp;$C$5&amp;"'!G"&amp;MATCH('S8-S00004'!B185,INDIRECT("'S7-"&amp;$C$5&amp;"'!F:F"),0)),"")</f>
        <v/>
      </c>
      <c r="D185" s="555" t="str" cm="1">
        <f t="array" aca="1" ref="D185" ca="1">IFERROR(INDIRECT("'S7-"&amp;$C$5&amp;"'!E"&amp;MATCH('S8-S00004'!B185,INDIRECT("'S7-"&amp;$C$5&amp;"'!F:F"),0)),"")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IFERROR(INDIRECT("'S7-"&amp;$C$5&amp;"'!G"&amp;MATCH('S8-S00004'!B186,INDIRECT("'S7-"&amp;$C$5&amp;"'!F:F"),0)),"")</f>
        <v/>
      </c>
      <c r="D186" s="555" t="str" cm="1">
        <f t="array" aca="1" ref="D186" ca="1">IFERROR(INDIRECT("'S7-"&amp;$C$5&amp;"'!E"&amp;MATCH('S8-S00004'!B186,INDIRECT("'S7-"&amp;$C$5&amp;"'!F:F"),0)),"")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IFERROR(INDIRECT("'S7-"&amp;$C$5&amp;"'!G"&amp;MATCH('S8-S00004'!B187,INDIRECT("'S7-"&amp;$C$5&amp;"'!F:F"),0)),"")</f>
        <v/>
      </c>
      <c r="D187" s="555" t="str" cm="1">
        <f t="array" aca="1" ref="D187" ca="1">IFERROR(INDIRECT("'S7-"&amp;$C$5&amp;"'!E"&amp;MATCH('S8-S00004'!B187,INDIRECT("'S7-"&amp;$C$5&amp;"'!F:F"),0)),"")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IFERROR(INDIRECT("'S7-"&amp;$C$5&amp;"'!G"&amp;MATCH('S8-S00004'!B188,INDIRECT("'S7-"&amp;$C$5&amp;"'!F:F"),0)),"")</f>
        <v/>
      </c>
      <c r="D188" s="555" t="str" cm="1">
        <f t="array" aca="1" ref="D188" ca="1">IFERROR(INDIRECT("'S7-"&amp;$C$5&amp;"'!E"&amp;MATCH('S8-S00004'!B188,INDIRECT("'S7-"&amp;$C$5&amp;"'!F:F"),0)),"")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IFERROR(INDIRECT("'S7-"&amp;$C$5&amp;"'!G"&amp;MATCH('S8-S00004'!B189,INDIRECT("'S7-"&amp;$C$5&amp;"'!F:F"),0)),"")</f>
        <v/>
      </c>
      <c r="D189" s="555" t="str" cm="1">
        <f t="array" aca="1" ref="D189" ca="1">IFERROR(INDIRECT("'S7-"&amp;$C$5&amp;"'!E"&amp;MATCH('S8-S00004'!B189,INDIRECT("'S7-"&amp;$C$5&amp;"'!F:F"),0)),"")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IFERROR(INDIRECT("'S7-"&amp;$C$5&amp;"'!G"&amp;MATCH('S8-S00004'!B190,INDIRECT("'S7-"&amp;$C$5&amp;"'!F:F"),0)),"")</f>
        <v/>
      </c>
      <c r="D190" s="555" t="str" cm="1">
        <f t="array" aca="1" ref="D190" ca="1">IFERROR(INDIRECT("'S7-"&amp;$C$5&amp;"'!E"&amp;MATCH('S8-S00004'!B190,INDIRECT("'S7-"&amp;$C$5&amp;"'!F:F"),0)),"")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IFERROR(INDIRECT("'S7-"&amp;$C$5&amp;"'!G"&amp;MATCH('S8-S00004'!B191,INDIRECT("'S7-"&amp;$C$5&amp;"'!F:F"),0)),"")</f>
        <v/>
      </c>
      <c r="D191" s="555" t="str" cm="1">
        <f t="array" aca="1" ref="D191" ca="1">IFERROR(INDIRECT("'S7-"&amp;$C$5&amp;"'!E"&amp;MATCH('S8-S00004'!B191,INDIRECT("'S7-"&amp;$C$5&amp;"'!F:F"),0)),"")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IFERROR(INDIRECT("'S7-"&amp;$C$5&amp;"'!G"&amp;MATCH('S8-S00004'!B192,INDIRECT("'S7-"&amp;$C$5&amp;"'!F:F"),0)),"")</f>
        <v/>
      </c>
      <c r="D192" s="555" t="str" cm="1">
        <f t="array" aca="1" ref="D192" ca="1">IFERROR(INDIRECT("'S7-"&amp;$C$5&amp;"'!E"&amp;MATCH('S8-S00004'!B192,INDIRECT("'S7-"&amp;$C$5&amp;"'!F:F"),0)),"")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IFERROR(INDIRECT("'S7-"&amp;$C$5&amp;"'!G"&amp;MATCH('S8-S00004'!B193,INDIRECT("'S7-"&amp;$C$5&amp;"'!F:F"),0)),"")</f>
        <v/>
      </c>
      <c r="D193" s="555" t="str" cm="1">
        <f t="array" aca="1" ref="D193" ca="1">IFERROR(INDIRECT("'S7-"&amp;$C$5&amp;"'!E"&amp;MATCH('S8-S00004'!B193,INDIRECT("'S7-"&amp;$C$5&amp;"'!F:F"),0)),"")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IFERROR(INDIRECT("'S7-"&amp;$C$5&amp;"'!G"&amp;MATCH('S8-S00004'!B194,INDIRECT("'S7-"&amp;$C$5&amp;"'!F:F"),0)),"")</f>
        <v/>
      </c>
      <c r="D194" s="555" t="str" cm="1">
        <f t="array" aca="1" ref="D194" ca="1">IFERROR(INDIRECT("'S7-"&amp;$C$5&amp;"'!E"&amp;MATCH('S8-S00004'!B194,INDIRECT("'S7-"&amp;$C$5&amp;"'!F:F"),0)),"")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IFERROR(INDIRECT("'S7-"&amp;$C$5&amp;"'!G"&amp;MATCH('S8-S00004'!B195,INDIRECT("'S7-"&amp;$C$5&amp;"'!F:F"),0)),"")</f>
        <v/>
      </c>
      <c r="D195" s="555" t="str" cm="1">
        <f t="array" aca="1" ref="D195" ca="1">IFERROR(INDIRECT("'S7-"&amp;$C$5&amp;"'!E"&amp;MATCH('S8-S00004'!B195,INDIRECT("'S7-"&amp;$C$5&amp;"'!F:F"),0)),"")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IFERROR(INDIRECT("'S7-"&amp;$C$5&amp;"'!G"&amp;MATCH('S8-S00004'!B196,INDIRECT("'S7-"&amp;$C$5&amp;"'!F:F"),0)),"")</f>
        <v/>
      </c>
      <c r="D196" s="555" t="str" cm="1">
        <f t="array" aca="1" ref="D196" ca="1">IFERROR(INDIRECT("'S7-"&amp;$C$5&amp;"'!E"&amp;MATCH('S8-S00004'!B196,INDIRECT("'S7-"&amp;$C$5&amp;"'!F:F"),0)),"")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IFERROR(INDIRECT("'S7-"&amp;$C$5&amp;"'!G"&amp;MATCH('S8-S00004'!B197,INDIRECT("'S7-"&amp;$C$5&amp;"'!F:F"),0)),"")</f>
        <v/>
      </c>
      <c r="D197" s="555" t="str" cm="1">
        <f t="array" aca="1" ref="D197" ca="1">IFERROR(INDIRECT("'S7-"&amp;$C$5&amp;"'!E"&amp;MATCH('S8-S00004'!B197,INDIRECT("'S7-"&amp;$C$5&amp;"'!F:F"),0)),"")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IFERROR(INDIRECT("'S7-"&amp;$C$5&amp;"'!G"&amp;MATCH('S8-S00004'!B198,INDIRECT("'S7-"&amp;$C$5&amp;"'!F:F"),0)),"")</f>
        <v/>
      </c>
      <c r="D198" s="555" t="str" cm="1">
        <f t="array" aca="1" ref="D198" ca="1">IFERROR(INDIRECT("'S7-"&amp;$C$5&amp;"'!E"&amp;MATCH('S8-S00004'!B198,INDIRECT("'S7-"&amp;$C$5&amp;"'!F:F"),0)),"")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IFERROR(INDIRECT("'S7-"&amp;$C$5&amp;"'!G"&amp;MATCH('S8-S00004'!B199,INDIRECT("'S7-"&amp;$C$5&amp;"'!F:F"),0)),"")</f>
        <v/>
      </c>
      <c r="D199" s="555" t="str" cm="1">
        <f t="array" aca="1" ref="D199" ca="1">IFERROR(INDIRECT("'S7-"&amp;$C$5&amp;"'!E"&amp;MATCH('S8-S00004'!B199,INDIRECT("'S7-"&amp;$C$5&amp;"'!F:F"),0)),"")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IFERROR(INDIRECT("'S7-"&amp;$C$5&amp;"'!G"&amp;MATCH('S8-S00004'!B200,INDIRECT("'S7-"&amp;$C$5&amp;"'!F:F"),0)),"")</f>
        <v/>
      </c>
      <c r="D200" s="555" t="str" cm="1">
        <f t="array" aca="1" ref="D200" ca="1">IFERROR(INDIRECT("'S7-"&amp;$C$5&amp;"'!E"&amp;MATCH('S8-S00004'!B200,INDIRECT("'S7-"&amp;$C$5&amp;"'!F:F"),0)),"")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IFERROR(INDIRECT("'S7-"&amp;$C$5&amp;"'!G"&amp;MATCH('S8-S00004'!B201,INDIRECT("'S7-"&amp;$C$5&amp;"'!F:F"),0)),"")</f>
        <v/>
      </c>
      <c r="D201" s="555" t="str" cm="1">
        <f t="array" aca="1" ref="D201" ca="1">IFERROR(INDIRECT("'S7-"&amp;$C$5&amp;"'!E"&amp;MATCH('S8-S00004'!B201,INDIRECT("'S7-"&amp;$C$5&amp;"'!F:F"),0)),"")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IFERROR(INDIRECT("'S7-"&amp;$C$5&amp;"'!G"&amp;MATCH('S8-S00004'!B202,INDIRECT("'S7-"&amp;$C$5&amp;"'!F:F"),0)),"")</f>
        <v/>
      </c>
      <c r="D202" s="555" t="str" cm="1">
        <f t="array" aca="1" ref="D202" ca="1">IFERROR(INDIRECT("'S7-"&amp;$C$5&amp;"'!E"&amp;MATCH('S8-S00004'!B202,INDIRECT("'S7-"&amp;$C$5&amp;"'!F:F"),0)),"")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IFERROR(INDIRECT("'S7-"&amp;$C$5&amp;"'!G"&amp;MATCH('S8-S00004'!B203,INDIRECT("'S7-"&amp;$C$5&amp;"'!F:F"),0)),"")</f>
        <v/>
      </c>
      <c r="D203" s="555" t="str" cm="1">
        <f t="array" aca="1" ref="D203" ca="1">IFERROR(INDIRECT("'S7-"&amp;$C$5&amp;"'!E"&amp;MATCH('S8-S00004'!B203,INDIRECT("'S7-"&amp;$C$5&amp;"'!F:F"),0)),"")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IFERROR(INDIRECT("'S7-"&amp;$C$5&amp;"'!G"&amp;MATCH('S8-S00004'!B204,INDIRECT("'S7-"&amp;$C$5&amp;"'!F:F"),0)),"")</f>
        <v/>
      </c>
      <c r="D204" s="555" t="str" cm="1">
        <f t="array" aca="1" ref="D204" ca="1">IFERROR(INDIRECT("'S7-"&amp;$C$5&amp;"'!E"&amp;MATCH('S8-S00004'!B204,INDIRECT("'S7-"&amp;$C$5&amp;"'!F:F"),0)),"")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IFERROR(INDIRECT("'S7-"&amp;$C$5&amp;"'!G"&amp;MATCH('S8-S00004'!B205,INDIRECT("'S7-"&amp;$C$5&amp;"'!F:F"),0)),"")</f>
        <v/>
      </c>
      <c r="D205" s="555" t="str" cm="1">
        <f t="array" aca="1" ref="D205" ca="1">IFERROR(INDIRECT("'S7-"&amp;$C$5&amp;"'!E"&amp;MATCH('S8-S00004'!B205,INDIRECT("'S7-"&amp;$C$5&amp;"'!F:F"),0)),"")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IFERROR(INDIRECT("'S7-"&amp;$C$5&amp;"'!G"&amp;MATCH('S8-S00004'!B206,INDIRECT("'S7-"&amp;$C$5&amp;"'!F:F"),0)),"")</f>
        <v/>
      </c>
      <c r="D206" s="555" t="str" cm="1">
        <f t="array" aca="1" ref="D206" ca="1">IFERROR(INDIRECT("'S7-"&amp;$C$5&amp;"'!E"&amp;MATCH('S8-S00004'!B206,INDIRECT("'S7-"&amp;$C$5&amp;"'!F:F"),0)),"")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IFERROR(INDIRECT("'S7-"&amp;$C$5&amp;"'!G"&amp;MATCH('S8-S00004'!B207,INDIRECT("'S7-"&amp;$C$5&amp;"'!F:F"),0)),"")</f>
        <v/>
      </c>
      <c r="D207" s="555" t="str" cm="1">
        <f t="array" aca="1" ref="D207" ca="1">IFERROR(INDIRECT("'S7-"&amp;$C$5&amp;"'!E"&amp;MATCH('S8-S00004'!B207,INDIRECT("'S7-"&amp;$C$5&amp;"'!F:F"),0)),"")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IFERROR(INDIRECT("'S7-"&amp;$C$5&amp;"'!G"&amp;MATCH('S8-S00004'!B208,INDIRECT("'S7-"&amp;$C$5&amp;"'!F:F"),0)),"")</f>
        <v/>
      </c>
      <c r="D208" s="555" t="str" cm="1">
        <f t="array" aca="1" ref="D208" ca="1">IFERROR(INDIRECT("'S7-"&amp;$C$5&amp;"'!E"&amp;MATCH('S8-S00004'!B208,INDIRECT("'S7-"&amp;$C$5&amp;"'!F:F"),0)),"")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IFERROR(INDIRECT("'S7-"&amp;$C$5&amp;"'!G"&amp;MATCH('S8-S00004'!B209,INDIRECT("'S7-"&amp;$C$5&amp;"'!F:F"),0)),"")</f>
        <v/>
      </c>
      <c r="D209" s="576" t="str" cm="1">
        <f t="array" aca="1" ref="D209" ca="1">IFERROR(INDIRECT("'S7-"&amp;$C$5&amp;"'!E"&amp;MATCH('S8-S00004'!B209,INDIRECT("'S7-"&amp;$C$5&amp;"'!F:F"),0)),"")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FVG8uStZkYQaWnOk8DonPpe4skUSuNIM+4Oo4tdkLTCiwJwy9ZtprYn3WmpZck7RFCyX33XKgKksmIB4M2qeow==" saltValue="kHIacq3BlrIok9dhqvI4nA=="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85" priority="12">
      <formula>$F10="その他"</formula>
    </cfRule>
  </conditionalFormatting>
  <conditionalFormatting sqref="J10:J209">
    <cfRule type="expression" dxfId="84" priority="11">
      <formula>$I10="その他"</formula>
    </cfRule>
  </conditionalFormatting>
  <conditionalFormatting sqref="T10:T209">
    <cfRule type="expression" dxfId="83" priority="7">
      <formula>$I10="その他"</formula>
    </cfRule>
  </conditionalFormatting>
  <conditionalFormatting sqref="S10:S209">
    <cfRule type="expression" dxfId="82" priority="6">
      <formula>$I10="その他"</formula>
    </cfRule>
  </conditionalFormatting>
  <conditionalFormatting sqref="AD10:AD209">
    <cfRule type="expression" dxfId="81" priority="5">
      <formula>$I10="その他"</formula>
    </cfRule>
  </conditionalFormatting>
  <conditionalFormatting sqref="AH10:AH209">
    <cfRule type="expression" dxfId="80" priority="4">
      <formula>$I10="その他"</formula>
    </cfRule>
  </conditionalFormatting>
  <conditionalFormatting sqref="V10:Y209">
    <cfRule type="expression" dxfId="79" priority="3">
      <formula>$I10="その他"</formula>
    </cfRule>
  </conditionalFormatting>
  <conditionalFormatting sqref="AG10:AG209 AC10:AC209">
    <cfRule type="expression" dxfId="78" priority="2">
      <formula>$I10="その他"</formula>
    </cfRule>
  </conditionalFormatting>
  <dataValidations count="2">
    <dataValidation type="list" allowBlank="1" showInputMessage="1" sqref="B10:B209" xr:uid="{BA508160-495F-45A2-8060-520DB4DE8FA1}">
      <formula1>INDIRECT("'S7-"&amp;$C$5&amp;"'!$M$38#")</formula1>
    </dataValidation>
    <dataValidation type="custom" allowBlank="1" showInputMessage="1" showErrorMessage="1" sqref="J10:J209" xr:uid="{12A54F6A-3D21-41DC-9B53-A0693FF1C69D}">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CD9F98AF-BD45-4743-9777-8F0B2F0A4182}">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9334613F-55F9-403D-967E-D1702F8847AB}">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FA2C36C4-9B3A-4C8E-A596-8E03A65443D5}">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8CCE7B91-F6A1-48C4-901F-27B7F81D92AD}">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B8082CDF-A0DA-4ECF-9AED-55553290BC15}">
          <x14:formula1>
            <xm:f>選択肢①!$N$32:$N$36</xm:f>
          </x14:formula1>
          <xm:sqref>E10:F209</xm:sqref>
        </x14:dataValidation>
        <x14:dataValidation type="list" allowBlank="1" showInputMessage="1" showErrorMessage="1" xr:uid="{713F3B8E-17BF-4CC3-8147-278179795DD0}">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DA7D5684-1374-4162-93D5-7AD746996927}">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DD78FA93-1F0D-48C5-B892-6104376287FB}">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B285ECFC-23AB-4DF9-8E99-4C1F7E70B1BF}">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0B58C-DE05-4A16-969C-38FC90060139}">
  <sheetPr codeName="Sheet24">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1484</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6XqsAu43GWy75axsMzK+HTBDZZeoVQAVNOKxFpYsiPg2spLHI9GOXemhu7j6pqc03anaiJNdSKhfluKT5tYvAg==" saltValue="ALsAFxfRyHnkUoE1jbTRcw=="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572B1355-4ABE-4A34-9B4C-CDA14994432C}">
          <x14:formula1>
            <xm:f>選択肢①!$F$26:$F$28</xm:f>
          </x14:formula1>
          <xm:sqref>E38:E237</xm:sqref>
        </x14:dataValidation>
        <x14:dataValidation type="list" allowBlank="1" showInputMessage="1" showErrorMessage="1" xr:uid="{FFD123C6-F87B-40E1-A7AD-903CB9A0E84C}">
          <x14:formula1>
            <xm:f>選択肢①!$D$26:$D$27</xm:f>
          </x14:formula1>
          <xm:sqref>H38:H237</xm:sqref>
        </x14:dataValidation>
        <x14:dataValidation type="list" allowBlank="1" showInputMessage="1" showErrorMessage="1" xr:uid="{4BFA7A4F-93D2-4534-9AFE-C9508795D67E}">
          <x14:formula1>
            <xm:f>排出活動_Master!$B$5:$B$39</xm:f>
          </x14:formula1>
          <xm:sqref>D38:D237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9531-E72B-4B53-AF50-950E1E6BE0AE}">
  <sheetPr codeName="Sheet21"/>
  <dimension ref="A1:BA623"/>
  <sheetViews>
    <sheetView topLeftCell="AJ10" zoomScale="85" zoomScaleNormal="85" workbookViewId="0">
      <selection activeCell="S2" sqref="S2"/>
    </sheetView>
  </sheetViews>
  <sheetFormatPr defaultRowHeight="18.75"/>
  <cols>
    <col min="2" max="2" width="33.25" bestFit="1" customWidth="1"/>
    <col min="4" max="4" width="33.25" bestFit="1" customWidth="1"/>
    <col min="5" max="5" width="79.25" bestFit="1" customWidth="1"/>
    <col min="6" max="6" width="100" bestFit="1" customWidth="1"/>
    <col min="7" max="7" width="6.75" style="21" customWidth="1"/>
    <col min="8" max="8" width="100" customWidth="1"/>
    <col min="9" max="9" width="6.375" bestFit="1" customWidth="1"/>
    <col min="10" max="10" width="5.25" bestFit="1" customWidth="1"/>
    <col min="11" max="11" width="6.75" style="21" customWidth="1"/>
    <col min="12" max="12" width="35.125" bestFit="1" customWidth="1"/>
    <col min="13" max="13" width="84.25" customWidth="1"/>
    <col min="14" max="14" width="113.25" bestFit="1" customWidth="1"/>
    <col min="15" max="15" width="112.375" bestFit="1" customWidth="1"/>
    <col min="16" max="16" width="14.25" customWidth="1"/>
    <col min="17" max="17" width="21.5" bestFit="1" customWidth="1"/>
    <col min="18" max="19" width="17.25" bestFit="1" customWidth="1"/>
    <col min="20" max="20" width="14.25" bestFit="1" customWidth="1"/>
    <col min="21" max="21" width="23.5" bestFit="1" customWidth="1"/>
    <col min="22" max="22" width="8.5" bestFit="1" customWidth="1"/>
    <col min="23" max="23" width="137.25" bestFit="1" customWidth="1"/>
    <col min="24" max="24" width="100" bestFit="1" customWidth="1"/>
    <col min="25" max="25" width="100" customWidth="1"/>
    <col min="26" max="26" width="15.75" style="21" customWidth="1"/>
    <col min="27" max="27" width="100" bestFit="1" customWidth="1"/>
    <col min="28" max="30" width="30.375" customWidth="1"/>
    <col min="32" max="32" width="13.875" bestFit="1" customWidth="1"/>
    <col min="33" max="33" width="20.5" bestFit="1" customWidth="1"/>
    <col min="34" max="34" width="41" bestFit="1" customWidth="1"/>
    <col min="35" max="35" width="41" customWidth="1"/>
    <col min="36" max="36" width="10.625" bestFit="1" customWidth="1"/>
    <col min="37" max="37" width="13.75" bestFit="1" customWidth="1"/>
    <col min="41" max="41" width="10.875" customWidth="1"/>
    <col min="52" max="52" width="26.75" customWidth="1"/>
    <col min="53" max="53" width="15.5" customWidth="1"/>
  </cols>
  <sheetData>
    <row r="1" spans="2:53">
      <c r="N1" t="s">
        <v>416</v>
      </c>
      <c r="P1" s="19" t="s">
        <v>1335</v>
      </c>
      <c r="R1" s="19" t="s">
        <v>1335</v>
      </c>
    </row>
    <row r="2" spans="2:53">
      <c r="B2" s="22" t="s">
        <v>375</v>
      </c>
      <c r="D2" s="22" t="s">
        <v>375</v>
      </c>
      <c r="E2" s="23" t="s">
        <v>242</v>
      </c>
      <c r="F2" s="23" t="s">
        <v>865</v>
      </c>
      <c r="G2" s="46"/>
      <c r="H2" s="23" t="s">
        <v>1427</v>
      </c>
      <c r="I2" s="23"/>
      <c r="J2" s="23"/>
      <c r="K2" s="46"/>
      <c r="L2" s="22" t="s">
        <v>375</v>
      </c>
      <c r="M2" s="23" t="s">
        <v>242</v>
      </c>
      <c r="N2" s="23" t="s">
        <v>241</v>
      </c>
      <c r="O2" s="23"/>
      <c r="P2" s="23" t="s">
        <v>1099</v>
      </c>
      <c r="Q2" s="23" t="s">
        <v>417</v>
      </c>
      <c r="R2" s="23" t="s">
        <v>165</v>
      </c>
      <c r="S2" s="23" t="s">
        <v>418</v>
      </c>
      <c r="T2" s="23"/>
      <c r="U2" s="23" t="s">
        <v>419</v>
      </c>
      <c r="V2" s="23"/>
      <c r="W2" s="23" t="s">
        <v>240</v>
      </c>
      <c r="X2" s="23" t="s">
        <v>865</v>
      </c>
      <c r="Y2" s="23" t="s">
        <v>1071</v>
      </c>
      <c r="Z2" s="46"/>
      <c r="AA2" s="23" t="s">
        <v>1427</v>
      </c>
      <c r="AB2" s="23"/>
      <c r="AC2" s="23"/>
      <c r="AD2" s="23"/>
      <c r="AF2" s="23" t="s">
        <v>1040</v>
      </c>
      <c r="AG2" s="23"/>
      <c r="AH2" s="23"/>
      <c r="AI2" s="23" t="s">
        <v>159</v>
      </c>
      <c r="AJ2" s="23"/>
      <c r="AK2" s="23" t="s">
        <v>1041</v>
      </c>
      <c r="AM2" s="23" t="s">
        <v>242</v>
      </c>
      <c r="AN2" s="23" t="s">
        <v>241</v>
      </c>
      <c r="AO2" s="23"/>
      <c r="AP2" s="23" t="s">
        <v>417</v>
      </c>
      <c r="AQ2" s="23" t="s">
        <v>165</v>
      </c>
      <c r="AR2" s="23" t="s">
        <v>418</v>
      </c>
      <c r="AS2" s="23"/>
      <c r="AT2" s="23" t="s">
        <v>419</v>
      </c>
      <c r="AU2" s="23"/>
    </row>
    <row r="3" spans="2:53">
      <c r="B3" s="22"/>
      <c r="D3" s="22"/>
      <c r="E3" s="23" t="s">
        <v>165</v>
      </c>
      <c r="F3" s="23"/>
      <c r="G3" s="46"/>
      <c r="H3" s="23"/>
      <c r="I3" s="23"/>
      <c r="J3" s="23"/>
      <c r="K3" s="46"/>
      <c r="L3" s="22"/>
      <c r="M3" s="23" t="s">
        <v>165</v>
      </c>
      <c r="N3" s="23" t="s">
        <v>396</v>
      </c>
      <c r="O3" s="23" t="s">
        <v>395</v>
      </c>
      <c r="P3" s="23"/>
      <c r="Q3" s="23" t="s">
        <v>239</v>
      </c>
      <c r="R3" s="23" t="s">
        <v>238</v>
      </c>
      <c r="S3" s="23" t="s">
        <v>239</v>
      </c>
      <c r="T3" s="23" t="s">
        <v>238</v>
      </c>
      <c r="U3" s="23" t="s">
        <v>239</v>
      </c>
      <c r="V3" s="23" t="s">
        <v>238</v>
      </c>
      <c r="W3" s="23" t="s">
        <v>165</v>
      </c>
      <c r="X3" s="23"/>
      <c r="Y3" s="23"/>
      <c r="Z3" s="46"/>
      <c r="AA3" s="23"/>
      <c r="AB3" s="23"/>
      <c r="AC3" s="23"/>
      <c r="AD3" s="23"/>
      <c r="AF3" s="23"/>
      <c r="AG3" s="23"/>
      <c r="AH3" s="23"/>
      <c r="AI3" s="23"/>
      <c r="AJ3" s="23"/>
      <c r="AK3" s="23"/>
      <c r="AM3" s="23" t="s">
        <v>165</v>
      </c>
      <c r="AN3" s="23" t="s">
        <v>396</v>
      </c>
      <c r="AO3" s="23" t="s">
        <v>395</v>
      </c>
      <c r="AP3" s="23" t="s">
        <v>239</v>
      </c>
      <c r="AQ3" s="23" t="s">
        <v>1100</v>
      </c>
      <c r="AR3" s="23" t="s">
        <v>239</v>
      </c>
      <c r="AS3" s="23" t="s">
        <v>238</v>
      </c>
      <c r="AT3" s="23" t="s">
        <v>239</v>
      </c>
      <c r="AU3" s="23"/>
      <c r="AW3" t="s">
        <v>1462</v>
      </c>
      <c r="AZ3" t="s">
        <v>1461</v>
      </c>
    </row>
    <row r="4" spans="2:53">
      <c r="B4" s="24"/>
      <c r="D4" s="24"/>
      <c r="E4" s="24"/>
      <c r="F4" s="24"/>
      <c r="G4" s="47"/>
      <c r="I4" t="s">
        <v>861</v>
      </c>
      <c r="J4" t="s">
        <v>862</v>
      </c>
      <c r="K4" s="47"/>
      <c r="L4" s="24"/>
      <c r="M4" s="24"/>
      <c r="N4" s="24"/>
      <c r="O4" s="24"/>
      <c r="P4" s="24"/>
      <c r="Q4" s="24"/>
      <c r="R4" s="24"/>
      <c r="S4" s="24"/>
      <c r="T4" s="29"/>
      <c r="U4" s="24"/>
      <c r="V4" s="24"/>
      <c r="W4" s="24"/>
      <c r="X4" s="20"/>
      <c r="Y4" s="20"/>
      <c r="Z4" s="47"/>
      <c r="AA4" s="20"/>
      <c r="AB4" s="20"/>
      <c r="AC4" s="20"/>
      <c r="AD4" s="20"/>
      <c r="AM4" s="24"/>
      <c r="AN4" s="24"/>
      <c r="AO4" s="24"/>
      <c r="AP4" s="24"/>
      <c r="AQ4" s="24"/>
      <c r="AR4" s="24"/>
      <c r="AS4" s="29"/>
      <c r="AT4" s="24"/>
      <c r="AU4" s="20"/>
      <c r="AZ4" t="s">
        <v>1465</v>
      </c>
      <c r="BA4" t="s">
        <v>1466</v>
      </c>
    </row>
    <row r="5" spans="2:53">
      <c r="B5" s="25" t="s">
        <v>237</v>
      </c>
      <c r="D5" s="25" t="s">
        <v>398</v>
      </c>
      <c r="E5" s="25" t="s">
        <v>154</v>
      </c>
      <c r="F5" s="25" t="s">
        <v>866</v>
      </c>
      <c r="G5" s="47"/>
      <c r="H5" t="s">
        <v>237</v>
      </c>
      <c r="I5">
        <f>MATCH(H5,D:D,0)</f>
        <v>5</v>
      </c>
      <c r="J5">
        <f>I5+COUNTIF(D:D,H5)-1</f>
        <v>8</v>
      </c>
      <c r="K5" s="47"/>
      <c r="L5" s="25" t="s">
        <v>398</v>
      </c>
      <c r="M5" s="25" t="s">
        <v>154</v>
      </c>
      <c r="N5" s="25"/>
      <c r="O5" s="25"/>
      <c r="P5" s="25"/>
      <c r="Q5" s="25" t="s">
        <v>118</v>
      </c>
      <c r="R5" s="25" t="s">
        <v>118</v>
      </c>
      <c r="S5" s="25" t="s">
        <v>125</v>
      </c>
      <c r="T5" s="30">
        <v>28.7</v>
      </c>
      <c r="U5" s="25" t="s">
        <v>120</v>
      </c>
      <c r="V5" s="25">
        <v>2.46E-2</v>
      </c>
      <c r="W5" s="25" t="s">
        <v>420</v>
      </c>
      <c r="X5" s="20" t="str">
        <f>L5&amp;M5</f>
        <v>エネルギー起源二酸化炭素(CO2)燃料の使用</v>
      </c>
      <c r="Y5" s="20" t="str">
        <f t="shared" ref="Y5:Y59" si="0">L5&amp;M5&amp;N5&amp;O5</f>
        <v>エネルギー起源二酸化炭素(CO2)燃料の使用</v>
      </c>
      <c r="Z5" s="47"/>
      <c r="AB5" t="s">
        <v>861</v>
      </c>
      <c r="AC5" t="s">
        <v>862</v>
      </c>
      <c r="AD5" s="20"/>
      <c r="AF5" s="9">
        <v>1</v>
      </c>
      <c r="AG5" s="9" t="s">
        <v>973</v>
      </c>
      <c r="AH5" s="9"/>
      <c r="AI5" s="9" t="s">
        <v>237</v>
      </c>
      <c r="AJ5" s="9" t="s">
        <v>974</v>
      </c>
      <c r="AK5" s="9">
        <v>1</v>
      </c>
      <c r="AM5" s="25" t="s">
        <v>154</v>
      </c>
      <c r="AN5" s="25" t="s">
        <v>1070</v>
      </c>
      <c r="AO5" s="25" t="s">
        <v>1070</v>
      </c>
      <c r="AP5" s="25"/>
      <c r="AQ5" s="25" t="s">
        <v>1074</v>
      </c>
      <c r="AR5" s="25" t="s">
        <v>125</v>
      </c>
      <c r="AS5" s="30">
        <v>28.7</v>
      </c>
      <c r="AT5" s="25" t="s">
        <v>120</v>
      </c>
      <c r="AU5" s="20">
        <v>2.46E-2</v>
      </c>
      <c r="AW5" t="s">
        <v>866</v>
      </c>
      <c r="AZ5" t="s">
        <v>331</v>
      </c>
      <c r="BA5" t="s">
        <v>249</v>
      </c>
    </row>
    <row r="6" spans="2:53">
      <c r="B6" s="25" t="s">
        <v>235</v>
      </c>
      <c r="D6" s="25" t="s">
        <v>237</v>
      </c>
      <c r="E6" s="25" t="s">
        <v>152</v>
      </c>
      <c r="F6" s="25" t="s">
        <v>867</v>
      </c>
      <c r="G6" s="47"/>
      <c r="H6" t="s">
        <v>235</v>
      </c>
      <c r="I6">
        <f>MATCH(H6,D:D,0)</f>
        <v>9</v>
      </c>
      <c r="J6">
        <f>I6+COUNTIF(D:D,H6)-1</f>
        <v>37</v>
      </c>
      <c r="K6" s="47"/>
      <c r="L6" s="25" t="s">
        <v>237</v>
      </c>
      <c r="M6" s="25" t="s">
        <v>152</v>
      </c>
      <c r="N6" s="25"/>
      <c r="O6" s="61"/>
      <c r="P6" s="25" t="s">
        <v>1073</v>
      </c>
      <c r="Q6" s="25" t="s">
        <v>1072</v>
      </c>
      <c r="R6" s="58"/>
      <c r="S6" s="25" t="s">
        <v>438</v>
      </c>
      <c r="T6" s="25" t="s">
        <v>438</v>
      </c>
      <c r="U6" s="25" t="s">
        <v>438</v>
      </c>
      <c r="V6" s="25" t="s">
        <v>438</v>
      </c>
      <c r="W6" s="25" t="s">
        <v>212</v>
      </c>
      <c r="X6" s="20" t="str">
        <f t="shared" ref="X6:X60" si="1">L6&amp;M6</f>
        <v>エネルギー起源二酸化炭素(CO2)他人から供給された電気の使用</v>
      </c>
      <c r="Y6" s="20" t="str">
        <f t="shared" si="0"/>
        <v>エネルギー起源二酸化炭素(CO2)他人から供給された電気の使用</v>
      </c>
      <c r="Z6" s="47"/>
      <c r="AA6" t="s">
        <v>237</v>
      </c>
      <c r="AB6">
        <f t="shared" ref="AB6:AB13" si="2">MATCH(AA6,L:L,0)</f>
        <v>5</v>
      </c>
      <c r="AC6">
        <f t="shared" ref="AC6:AC13" si="3">AB6+COUNTIF(L:L,AA6)-1</f>
        <v>9</v>
      </c>
      <c r="AD6" s="20"/>
      <c r="AF6" s="9"/>
      <c r="AG6" s="9"/>
      <c r="AH6" s="9"/>
      <c r="AI6" s="9" t="s">
        <v>235</v>
      </c>
      <c r="AJ6" s="9" t="s">
        <v>974</v>
      </c>
      <c r="AK6" s="9">
        <v>1</v>
      </c>
      <c r="AM6" s="25" t="s">
        <v>154</v>
      </c>
      <c r="AN6" s="25" t="s">
        <v>421</v>
      </c>
      <c r="AO6" s="25" t="s">
        <v>421</v>
      </c>
      <c r="AP6" s="25"/>
      <c r="AQ6" s="25" t="s">
        <v>1074</v>
      </c>
      <c r="AR6" s="25" t="s">
        <v>125</v>
      </c>
      <c r="AS6" s="30">
        <v>28.9</v>
      </c>
      <c r="AT6" s="25" t="s">
        <v>120</v>
      </c>
      <c r="AU6" s="20">
        <v>2.4500000000000001E-2</v>
      </c>
      <c r="AW6" t="s">
        <v>882</v>
      </c>
      <c r="AZ6" t="s">
        <v>332</v>
      </c>
    </row>
    <row r="7" spans="2:53">
      <c r="B7" s="25" t="s">
        <v>214</v>
      </c>
      <c r="D7" s="25" t="s">
        <v>237</v>
      </c>
      <c r="E7" s="25" t="s">
        <v>148</v>
      </c>
      <c r="F7" s="25" t="s">
        <v>868</v>
      </c>
      <c r="G7" s="47"/>
      <c r="H7" t="s">
        <v>214</v>
      </c>
      <c r="I7">
        <f t="shared" ref="I7:I12" si="4">MATCH(H7,D:D,0)</f>
        <v>38</v>
      </c>
      <c r="J7">
        <f t="shared" ref="J7:J12" si="5">I7+COUNTIF(D:D,H7)-1</f>
        <v>61</v>
      </c>
      <c r="K7" s="47"/>
      <c r="L7" s="25" t="s">
        <v>237</v>
      </c>
      <c r="M7" s="25" t="s">
        <v>148</v>
      </c>
      <c r="N7" s="25" t="s">
        <v>236</v>
      </c>
      <c r="O7" s="25"/>
      <c r="P7" s="27" t="s">
        <v>1085</v>
      </c>
      <c r="Q7" s="27" t="s">
        <v>146</v>
      </c>
      <c r="R7" s="27">
        <v>0.06</v>
      </c>
      <c r="S7" s="25" t="s">
        <v>146</v>
      </c>
      <c r="T7" s="25">
        <v>0.06</v>
      </c>
      <c r="U7" s="25" t="s">
        <v>146</v>
      </c>
      <c r="V7" s="25">
        <v>0.06</v>
      </c>
      <c r="W7" s="25"/>
      <c r="X7" s="20" t="str">
        <f t="shared" si="1"/>
        <v>エネルギー起源二酸化炭素(CO2)他人から供給された熱の使用</v>
      </c>
      <c r="Y7" s="20" t="str">
        <f t="shared" si="0"/>
        <v>エネルギー起源二酸化炭素(CO2)他人から供給された熱の使用産業用蒸気</v>
      </c>
      <c r="Z7" s="47"/>
      <c r="AA7" t="s">
        <v>235</v>
      </c>
      <c r="AB7">
        <f t="shared" si="2"/>
        <v>10</v>
      </c>
      <c r="AC7">
        <f t="shared" si="3"/>
        <v>94</v>
      </c>
      <c r="AD7" s="20"/>
      <c r="AF7" s="9">
        <v>2</v>
      </c>
      <c r="AG7" s="9" t="s">
        <v>975</v>
      </c>
      <c r="AH7" s="9"/>
      <c r="AI7" s="9" t="s">
        <v>214</v>
      </c>
      <c r="AJ7" s="9" t="s">
        <v>976</v>
      </c>
      <c r="AK7" s="9">
        <v>28</v>
      </c>
      <c r="AM7" s="25" t="s">
        <v>154</v>
      </c>
      <c r="AN7" s="25" t="s">
        <v>422</v>
      </c>
      <c r="AO7" s="25" t="s">
        <v>422</v>
      </c>
      <c r="AP7" s="25"/>
      <c r="AQ7" s="25" t="s">
        <v>1074</v>
      </c>
      <c r="AR7" s="25" t="s">
        <v>153</v>
      </c>
      <c r="AS7" s="30">
        <v>28.3</v>
      </c>
      <c r="AT7" s="25" t="s">
        <v>120</v>
      </c>
      <c r="AU7" s="20">
        <v>2.5100000000000001E-2</v>
      </c>
      <c r="AW7" t="s">
        <v>889</v>
      </c>
      <c r="AZ7" t="s">
        <v>433</v>
      </c>
    </row>
    <row r="8" spans="2:53">
      <c r="B8" s="25" t="s">
        <v>857</v>
      </c>
      <c r="D8" s="49" t="s">
        <v>237</v>
      </c>
      <c r="E8" s="49" t="s">
        <v>964</v>
      </c>
      <c r="F8" s="49" t="s">
        <v>965</v>
      </c>
      <c r="G8" s="47"/>
      <c r="H8" t="s">
        <v>857</v>
      </c>
      <c r="I8">
        <f t="shared" si="4"/>
        <v>62</v>
      </c>
      <c r="J8">
        <f t="shared" si="5"/>
        <v>77</v>
      </c>
      <c r="K8" s="47"/>
      <c r="L8" s="25" t="s">
        <v>237</v>
      </c>
      <c r="M8" t="s">
        <v>148</v>
      </c>
      <c r="N8" s="25" t="s">
        <v>440</v>
      </c>
      <c r="O8" s="25"/>
      <c r="P8" s="27" t="s">
        <v>1085</v>
      </c>
      <c r="Q8" s="27" t="s">
        <v>146</v>
      </c>
      <c r="R8" s="27">
        <v>5.2999999999999999E-2</v>
      </c>
      <c r="S8" s="55" t="s">
        <v>146</v>
      </c>
      <c r="T8" s="56">
        <v>5.2999999999999999E-2</v>
      </c>
      <c r="U8" s="55" t="s">
        <v>146</v>
      </c>
      <c r="V8" s="56">
        <v>5.2999999999999999E-2</v>
      </c>
      <c r="W8" s="55" t="s">
        <v>439</v>
      </c>
      <c r="X8" s="20" t="str">
        <f t="shared" si="1"/>
        <v>エネルギー起源二酸化炭素(CO2)他人から供給された熱の使用</v>
      </c>
      <c r="Y8" s="20" t="str">
        <f t="shared" si="0"/>
        <v>エネルギー起源二酸化炭素(CO2)他人から供給された熱の使用蒸気(産業用のものは除く。)、温水、冷水</v>
      </c>
      <c r="Z8" s="47"/>
      <c r="AA8" t="s">
        <v>214</v>
      </c>
      <c r="AB8">
        <f t="shared" si="2"/>
        <v>95</v>
      </c>
      <c r="AC8">
        <f t="shared" si="3"/>
        <v>282</v>
      </c>
      <c r="AD8" s="20"/>
      <c r="AF8" s="9">
        <v>3</v>
      </c>
      <c r="AG8" s="9" t="s">
        <v>977</v>
      </c>
      <c r="AH8" s="9"/>
      <c r="AI8" s="9" t="s">
        <v>857</v>
      </c>
      <c r="AJ8" s="9" t="s">
        <v>978</v>
      </c>
      <c r="AK8" s="9">
        <v>265</v>
      </c>
      <c r="AM8" s="25" t="s">
        <v>154</v>
      </c>
      <c r="AN8" s="25" t="s">
        <v>423</v>
      </c>
      <c r="AO8" s="25" t="s">
        <v>423</v>
      </c>
      <c r="AP8" s="25"/>
      <c r="AQ8" s="25" t="s">
        <v>1074</v>
      </c>
      <c r="AR8" s="25" t="s">
        <v>153</v>
      </c>
      <c r="AS8" s="30">
        <v>26.1</v>
      </c>
      <c r="AT8" s="25" t="s">
        <v>120</v>
      </c>
      <c r="AU8" s="20">
        <v>2.4299999999999999E-2</v>
      </c>
      <c r="AZ8" t="s">
        <v>434</v>
      </c>
    </row>
    <row r="9" spans="2:53">
      <c r="B9" s="25" t="s">
        <v>1042</v>
      </c>
      <c r="D9" s="25" t="s">
        <v>235</v>
      </c>
      <c r="E9" s="25" t="s">
        <v>441</v>
      </c>
      <c r="F9" s="25" t="s">
        <v>914</v>
      </c>
      <c r="G9" s="47"/>
      <c r="H9" t="s">
        <v>397</v>
      </c>
      <c r="I9">
        <f t="shared" si="4"/>
        <v>78</v>
      </c>
      <c r="J9">
        <f t="shared" si="5"/>
        <v>90</v>
      </c>
      <c r="K9" s="47"/>
      <c r="L9" s="26" t="s">
        <v>237</v>
      </c>
      <c r="M9" s="19" t="s">
        <v>148</v>
      </c>
      <c r="N9" s="26"/>
      <c r="O9" s="25"/>
      <c r="P9" s="27" t="s">
        <v>1085</v>
      </c>
      <c r="Q9" s="27" t="s">
        <v>146</v>
      </c>
      <c r="R9" s="27"/>
      <c r="S9" s="55" t="s">
        <v>146</v>
      </c>
      <c r="T9" s="56"/>
      <c r="U9" s="55" t="s">
        <v>146</v>
      </c>
      <c r="V9" s="56"/>
      <c r="W9" s="62"/>
      <c r="X9" s="20" t="str">
        <f t="shared" si="1"/>
        <v>エネルギー起源二酸化炭素(CO2)他人から供給された熱の使用</v>
      </c>
      <c r="Y9" s="20" t="str">
        <f t="shared" si="0"/>
        <v>エネルギー起源二酸化炭素(CO2)他人から供給された熱の使用</v>
      </c>
      <c r="Z9" s="47"/>
      <c r="AA9" t="s">
        <v>857</v>
      </c>
      <c r="AB9">
        <f t="shared" si="2"/>
        <v>283</v>
      </c>
      <c r="AC9">
        <f t="shared" si="3"/>
        <v>511</v>
      </c>
      <c r="AD9" s="20"/>
      <c r="AF9" s="52">
        <v>4</v>
      </c>
      <c r="AG9" s="52" t="s">
        <v>979</v>
      </c>
      <c r="AH9" s="50" t="s">
        <v>980</v>
      </c>
      <c r="AI9" s="50" t="s">
        <v>1042</v>
      </c>
      <c r="AJ9" s="50" t="s">
        <v>981</v>
      </c>
      <c r="AK9" s="50">
        <v>12400</v>
      </c>
      <c r="AM9" s="25" t="s">
        <v>154</v>
      </c>
      <c r="AN9" s="25" t="s">
        <v>424</v>
      </c>
      <c r="AO9" s="25" t="s">
        <v>424</v>
      </c>
      <c r="AP9" s="25"/>
      <c r="AQ9" s="25" t="s">
        <v>1074</v>
      </c>
      <c r="AR9" s="25" t="s">
        <v>153</v>
      </c>
      <c r="AS9" s="30">
        <v>24.3</v>
      </c>
      <c r="AT9" s="25" t="s">
        <v>120</v>
      </c>
      <c r="AU9" s="20">
        <v>2.4199999999999999E-2</v>
      </c>
      <c r="AZ9" t="s">
        <v>435</v>
      </c>
    </row>
    <row r="10" spans="2:53">
      <c r="B10" s="25" t="s">
        <v>1043</v>
      </c>
      <c r="D10" s="25" t="s">
        <v>235</v>
      </c>
      <c r="E10" s="25" t="s">
        <v>210</v>
      </c>
      <c r="F10" s="25" t="s">
        <v>869</v>
      </c>
      <c r="G10" s="47"/>
      <c r="H10" t="s">
        <v>863</v>
      </c>
      <c r="I10">
        <f t="shared" si="4"/>
        <v>91</v>
      </c>
      <c r="J10">
        <f t="shared" si="5"/>
        <v>96</v>
      </c>
      <c r="K10" s="47"/>
      <c r="L10" s="25" t="s">
        <v>235</v>
      </c>
      <c r="M10" s="25" t="s">
        <v>441</v>
      </c>
      <c r="N10" s="25" t="s">
        <v>442</v>
      </c>
      <c r="O10" s="25"/>
      <c r="P10" s="25" t="s">
        <v>1074</v>
      </c>
      <c r="Q10" s="25" t="s">
        <v>217</v>
      </c>
      <c r="R10" s="25">
        <v>3.6999999999999998E-5</v>
      </c>
      <c r="S10" s="55"/>
      <c r="T10" s="55"/>
      <c r="U10" s="55"/>
      <c r="V10" s="55" t="s">
        <v>1102</v>
      </c>
      <c r="W10" s="57"/>
      <c r="X10" s="20" t="str">
        <f t="shared" si="1"/>
        <v>非エネルギー起源二酸化炭素(CO2)石炭の生産</v>
      </c>
      <c r="Y10" s="20" t="str">
        <f t="shared" si="0"/>
        <v>非エネルギー起源二酸化炭素(CO2)石炭の生産坑内掘における採掘時</v>
      </c>
      <c r="Z10" s="47"/>
      <c r="AA10" t="s">
        <v>397</v>
      </c>
      <c r="AB10">
        <f t="shared" si="2"/>
        <v>512</v>
      </c>
      <c r="AC10">
        <f t="shared" si="3"/>
        <v>534</v>
      </c>
      <c r="AD10" s="20"/>
      <c r="AF10" s="11"/>
      <c r="AG10" s="11"/>
      <c r="AH10" s="50" t="s">
        <v>982</v>
      </c>
      <c r="AI10" s="50" t="s">
        <v>1043</v>
      </c>
      <c r="AJ10" s="50" t="s">
        <v>983</v>
      </c>
      <c r="AK10" s="50">
        <v>677</v>
      </c>
      <c r="AM10" s="25" t="s">
        <v>154</v>
      </c>
      <c r="AN10" s="25" t="s">
        <v>425</v>
      </c>
      <c r="AO10" s="25" t="s">
        <v>425</v>
      </c>
      <c r="AP10" s="25"/>
      <c r="AQ10" s="25" t="s">
        <v>1074</v>
      </c>
      <c r="AR10" s="25" t="s">
        <v>153</v>
      </c>
      <c r="AS10" s="30">
        <v>27.8</v>
      </c>
      <c r="AT10" s="25" t="s">
        <v>120</v>
      </c>
      <c r="AU10" s="20">
        <v>2.5899999999999999E-2</v>
      </c>
      <c r="AZ10" t="s">
        <v>436</v>
      </c>
    </row>
    <row r="11" spans="2:53">
      <c r="B11" s="25" t="s">
        <v>1044</v>
      </c>
      <c r="D11" s="25" t="s">
        <v>235</v>
      </c>
      <c r="E11" s="25" t="s">
        <v>448</v>
      </c>
      <c r="F11" s="25" t="s">
        <v>915</v>
      </c>
      <c r="G11" s="47"/>
      <c r="H11" t="s">
        <v>174</v>
      </c>
      <c r="I11">
        <f t="shared" si="4"/>
        <v>97</v>
      </c>
      <c r="J11">
        <f t="shared" si="5"/>
        <v>104</v>
      </c>
      <c r="K11" s="47"/>
      <c r="L11" s="25" t="s">
        <v>235</v>
      </c>
      <c r="M11" s="25" t="s">
        <v>850</v>
      </c>
      <c r="N11" s="25" t="s">
        <v>444</v>
      </c>
      <c r="O11" s="25"/>
      <c r="P11" s="25" t="s">
        <v>1074</v>
      </c>
      <c r="Q11" s="25" t="s">
        <v>217</v>
      </c>
      <c r="R11" s="25">
        <v>4.0000000000000003E-5</v>
      </c>
      <c r="S11" s="25"/>
      <c r="T11" s="25"/>
      <c r="U11" s="25"/>
      <c r="V11" s="25"/>
      <c r="W11" s="25" t="s">
        <v>443</v>
      </c>
      <c r="X11" s="20" t="str">
        <f t="shared" si="1"/>
        <v>非エネルギー起源二酸化炭素(CO2)石炭の生産</v>
      </c>
      <c r="Y11" s="20" t="str">
        <f t="shared" si="0"/>
        <v>非エネルギー起源二酸化炭素(CO2)石炭の生産坑内掘における採掘後の工程時</v>
      </c>
      <c r="Z11" s="47"/>
      <c r="AA11" t="s">
        <v>863</v>
      </c>
      <c r="AB11">
        <f t="shared" si="2"/>
        <v>535</v>
      </c>
      <c r="AC11">
        <f t="shared" si="3"/>
        <v>558</v>
      </c>
      <c r="AD11" s="20"/>
      <c r="AF11" s="11"/>
      <c r="AG11" s="11"/>
      <c r="AH11" s="50" t="s">
        <v>984</v>
      </c>
      <c r="AI11" s="50" t="s">
        <v>1044</v>
      </c>
      <c r="AJ11" s="50" t="s">
        <v>985</v>
      </c>
      <c r="AK11" s="50">
        <v>116</v>
      </c>
      <c r="AM11" s="25" t="s">
        <v>154</v>
      </c>
      <c r="AN11" s="25" t="s">
        <v>426</v>
      </c>
      <c r="AO11" s="25" t="s">
        <v>426</v>
      </c>
      <c r="AP11" s="25"/>
      <c r="AQ11" s="25" t="s">
        <v>1074</v>
      </c>
      <c r="AR11" s="25" t="s">
        <v>153</v>
      </c>
      <c r="AS11" s="30">
        <v>29</v>
      </c>
      <c r="AT11" s="25" t="s">
        <v>120</v>
      </c>
      <c r="AU11" s="20">
        <v>2.9899999999999999E-2</v>
      </c>
      <c r="AZ11" t="s">
        <v>437</v>
      </c>
    </row>
    <row r="12" spans="2:53">
      <c r="B12" s="25" t="s">
        <v>1045</v>
      </c>
      <c r="D12" s="25" t="s">
        <v>235</v>
      </c>
      <c r="E12" s="25" t="s">
        <v>197</v>
      </c>
      <c r="F12" s="25" t="s">
        <v>870</v>
      </c>
      <c r="G12" s="47"/>
      <c r="H12" t="s">
        <v>168</v>
      </c>
      <c r="I12">
        <f t="shared" si="4"/>
        <v>105</v>
      </c>
      <c r="J12">
        <f t="shared" si="5"/>
        <v>107</v>
      </c>
      <c r="K12" s="47"/>
      <c r="L12" s="25" t="s">
        <v>235</v>
      </c>
      <c r="M12" s="25" t="s">
        <v>850</v>
      </c>
      <c r="N12" s="25" t="s">
        <v>445</v>
      </c>
      <c r="O12" s="25"/>
      <c r="P12" s="25" t="s">
        <v>1074</v>
      </c>
      <c r="Q12" s="25" t="s">
        <v>217</v>
      </c>
      <c r="R12" s="31">
        <v>1.9000000000000001E-5</v>
      </c>
      <c r="S12" s="25"/>
      <c r="T12" s="25"/>
      <c r="U12" s="25"/>
      <c r="V12" s="25" t="s">
        <v>1103</v>
      </c>
      <c r="W12" s="25"/>
      <c r="X12" s="20" t="str">
        <f t="shared" si="1"/>
        <v>非エネルギー起源二酸化炭素(CO2)石炭の生産</v>
      </c>
      <c r="Y12" s="20" t="str">
        <f t="shared" si="0"/>
        <v>非エネルギー起源二酸化炭素(CO2)石炭の生産露天堀における採掘時</v>
      </c>
      <c r="Z12" s="47"/>
      <c r="AA12" t="s">
        <v>174</v>
      </c>
      <c r="AB12">
        <f t="shared" si="2"/>
        <v>559</v>
      </c>
      <c r="AC12">
        <f t="shared" si="3"/>
        <v>570</v>
      </c>
      <c r="AD12" s="20"/>
      <c r="AF12" s="11"/>
      <c r="AG12" s="11"/>
      <c r="AH12" s="50" t="s">
        <v>986</v>
      </c>
      <c r="AI12" s="50" t="s">
        <v>1045</v>
      </c>
      <c r="AJ12" s="50" t="s">
        <v>987</v>
      </c>
      <c r="AK12" s="50">
        <v>3170</v>
      </c>
      <c r="AM12" s="25" t="s">
        <v>154</v>
      </c>
      <c r="AN12" s="25" t="s">
        <v>139</v>
      </c>
      <c r="AO12" s="25" t="s">
        <v>139</v>
      </c>
      <c r="AP12" s="25"/>
      <c r="AQ12" s="25" t="s">
        <v>1074</v>
      </c>
      <c r="AR12" s="25" t="s">
        <v>153</v>
      </c>
      <c r="AS12" s="30">
        <v>33.299999999999997</v>
      </c>
      <c r="AT12" s="25" t="s">
        <v>120</v>
      </c>
      <c r="AU12" s="20">
        <v>2.4500000000000001E-2</v>
      </c>
    </row>
    <row r="13" spans="2:53">
      <c r="B13" s="25" t="s">
        <v>1046</v>
      </c>
      <c r="D13" s="25" t="s">
        <v>235</v>
      </c>
      <c r="E13" s="25" t="s">
        <v>461</v>
      </c>
      <c r="F13" s="25" t="s">
        <v>916</v>
      </c>
      <c r="G13" s="47"/>
      <c r="K13" s="47"/>
      <c r="L13" s="25" t="s">
        <v>235</v>
      </c>
      <c r="M13" s="25" t="s">
        <v>850</v>
      </c>
      <c r="N13" s="25" t="s">
        <v>447</v>
      </c>
      <c r="O13" s="25"/>
      <c r="P13" s="25" t="s">
        <v>1074</v>
      </c>
      <c r="Q13" s="25" t="s">
        <v>217</v>
      </c>
      <c r="R13" s="25">
        <v>1.5999999999999999E-5</v>
      </c>
      <c r="S13" s="25"/>
      <c r="T13" s="25"/>
      <c r="U13" s="25"/>
      <c r="V13" s="25"/>
      <c r="W13" s="32" t="s">
        <v>446</v>
      </c>
      <c r="X13" s="20" t="str">
        <f t="shared" si="1"/>
        <v>非エネルギー起源二酸化炭素(CO2)石炭の生産</v>
      </c>
      <c r="Y13" s="20" t="str">
        <f t="shared" si="0"/>
        <v>非エネルギー起源二酸化炭素(CO2)石炭の生産露天堀における採掘後の工程時</v>
      </c>
      <c r="Z13" s="47"/>
      <c r="AA13" t="s">
        <v>168</v>
      </c>
      <c r="AB13">
        <f t="shared" si="2"/>
        <v>571</v>
      </c>
      <c r="AC13">
        <f t="shared" si="3"/>
        <v>575</v>
      </c>
      <c r="AD13" s="20"/>
      <c r="AF13" s="11"/>
      <c r="AG13" s="11"/>
      <c r="AH13" s="50" t="s">
        <v>988</v>
      </c>
      <c r="AI13" s="50" t="s">
        <v>1046</v>
      </c>
      <c r="AJ13" s="50" t="s">
        <v>989</v>
      </c>
      <c r="AK13" s="50">
        <v>1120</v>
      </c>
      <c r="AM13" s="25" t="s">
        <v>154</v>
      </c>
      <c r="AN13" s="25" t="s">
        <v>427</v>
      </c>
      <c r="AO13" s="25" t="s">
        <v>427</v>
      </c>
      <c r="AP13" s="25"/>
      <c r="AQ13" s="25" t="s">
        <v>1074</v>
      </c>
      <c r="AR13" s="25" t="s">
        <v>153</v>
      </c>
      <c r="AS13" s="30">
        <v>33.299999999999997</v>
      </c>
      <c r="AT13" s="25" t="s">
        <v>120</v>
      </c>
      <c r="AU13" s="20">
        <v>2.4500000000000001E-2</v>
      </c>
    </row>
    <row r="14" spans="2:53">
      <c r="B14" t="s">
        <v>1047</v>
      </c>
      <c r="D14" s="25" t="s">
        <v>235</v>
      </c>
      <c r="E14" s="25" t="s">
        <v>463</v>
      </c>
      <c r="F14" s="25" t="s">
        <v>917</v>
      </c>
      <c r="G14" s="47"/>
      <c r="K14" s="47"/>
      <c r="L14" s="25" t="s">
        <v>235</v>
      </c>
      <c r="M14" s="25" t="s">
        <v>210</v>
      </c>
      <c r="N14" s="25"/>
      <c r="O14" s="25"/>
      <c r="P14" s="25" t="s">
        <v>1075</v>
      </c>
      <c r="Q14" s="25" t="s">
        <v>232</v>
      </c>
      <c r="R14" s="25">
        <v>2.8E-5</v>
      </c>
      <c r="S14" s="25"/>
      <c r="T14" s="25"/>
      <c r="U14" s="25"/>
      <c r="V14" s="25" t="s">
        <v>209</v>
      </c>
      <c r="W14" s="32"/>
      <c r="X14" s="20" t="str">
        <f t="shared" si="1"/>
        <v>非エネルギー起源二酸化炭素(CO2)原油又は天然ガスの試掘</v>
      </c>
      <c r="Y14" s="20" t="str">
        <f t="shared" si="0"/>
        <v>非エネルギー起源二酸化炭素(CO2)原油又は天然ガスの試掘</v>
      </c>
      <c r="Z14" s="47"/>
      <c r="AD14" s="20"/>
      <c r="AF14" s="11"/>
      <c r="AG14" s="11"/>
      <c r="AH14" s="50" t="s">
        <v>990</v>
      </c>
      <c r="AI14" s="50" t="s">
        <v>1047</v>
      </c>
      <c r="AJ14" s="50" t="s">
        <v>991</v>
      </c>
      <c r="AK14" s="50">
        <v>1300</v>
      </c>
      <c r="AM14" s="25" t="s">
        <v>154</v>
      </c>
      <c r="AN14" s="25" t="s">
        <v>137</v>
      </c>
      <c r="AO14" s="25" t="s">
        <v>137</v>
      </c>
      <c r="AP14" s="25"/>
      <c r="AQ14" s="25" t="s">
        <v>1074</v>
      </c>
      <c r="AR14" s="25" t="s">
        <v>153</v>
      </c>
      <c r="AS14" s="30">
        <v>37.299999999999997</v>
      </c>
      <c r="AT14" s="25" t="s">
        <v>120</v>
      </c>
      <c r="AU14" s="20">
        <v>2.0899999999999998E-2</v>
      </c>
    </row>
    <row r="15" spans="2:53">
      <c r="B15" t="s">
        <v>1048</v>
      </c>
      <c r="D15" s="25" t="s">
        <v>235</v>
      </c>
      <c r="E15" s="25" t="s">
        <v>465</v>
      </c>
      <c r="F15" s="25" t="s">
        <v>918</v>
      </c>
      <c r="G15" s="47"/>
      <c r="K15" s="47"/>
      <c r="L15" s="25" t="s">
        <v>235</v>
      </c>
      <c r="M15" s="25" t="s">
        <v>448</v>
      </c>
      <c r="N15" s="25"/>
      <c r="O15" s="25"/>
      <c r="P15" s="25" t="s">
        <v>1075</v>
      </c>
      <c r="Q15" s="25" t="s">
        <v>232</v>
      </c>
      <c r="R15" s="25">
        <v>5.7</v>
      </c>
      <c r="S15" s="25"/>
      <c r="T15" s="25"/>
      <c r="U15" s="25"/>
      <c r="V15" s="25" t="s">
        <v>449</v>
      </c>
      <c r="W15" s="25" t="s">
        <v>209</v>
      </c>
      <c r="X15" s="20" t="str">
        <f t="shared" si="1"/>
        <v>非エネルギー起源二酸化炭素(CO2)原油又は天然ガスの性状に関する試験の実施</v>
      </c>
      <c r="Y15" s="20" t="str">
        <f t="shared" si="0"/>
        <v>非エネルギー起源二酸化炭素(CO2)原油又は天然ガスの性状に関する試験の実施</v>
      </c>
      <c r="Z15" s="47"/>
      <c r="AD15" s="20"/>
      <c r="AF15" s="11"/>
      <c r="AG15" s="11"/>
      <c r="AH15" s="50" t="s">
        <v>992</v>
      </c>
      <c r="AI15" s="50" t="s">
        <v>1048</v>
      </c>
      <c r="AJ15" s="50" t="s">
        <v>993</v>
      </c>
      <c r="AK15" s="50">
        <v>328</v>
      </c>
      <c r="AM15" s="25" t="s">
        <v>154</v>
      </c>
      <c r="AN15" s="25" t="s">
        <v>136</v>
      </c>
      <c r="AO15" s="25" t="s">
        <v>136</v>
      </c>
      <c r="AP15" s="25"/>
      <c r="AQ15" s="25" t="s">
        <v>1074</v>
      </c>
      <c r="AR15" s="25" t="s">
        <v>153</v>
      </c>
      <c r="AS15" s="30">
        <v>40</v>
      </c>
      <c r="AT15" s="25" t="s">
        <v>120</v>
      </c>
      <c r="AU15" s="20">
        <v>2.0400000000000001E-2</v>
      </c>
    </row>
    <row r="16" spans="2:53">
      <c r="B16" t="s">
        <v>1049</v>
      </c>
      <c r="D16" s="25" t="s">
        <v>235</v>
      </c>
      <c r="E16" s="25" t="s">
        <v>221</v>
      </c>
      <c r="F16" s="25" t="s">
        <v>871</v>
      </c>
      <c r="G16" s="47"/>
      <c r="K16" s="47"/>
      <c r="L16" s="25" t="s">
        <v>235</v>
      </c>
      <c r="M16" s="25" t="s">
        <v>197</v>
      </c>
      <c r="N16" s="25" t="s">
        <v>208</v>
      </c>
      <c r="O16" s="25"/>
      <c r="P16" s="25" t="s">
        <v>381</v>
      </c>
      <c r="Q16" s="25" t="s">
        <v>234</v>
      </c>
      <c r="R16" s="25">
        <v>9.5000000000000005E-5</v>
      </c>
      <c r="S16" s="25"/>
      <c r="T16" s="25"/>
      <c r="U16" s="25"/>
      <c r="V16" s="25" t="s">
        <v>450</v>
      </c>
      <c r="W16" s="25" t="s">
        <v>449</v>
      </c>
      <c r="X16" s="20" t="str">
        <f t="shared" si="1"/>
        <v>非エネルギー起源二酸化炭素(CO2)原油又は天然ガスの生産</v>
      </c>
      <c r="Y16" s="20" t="str">
        <f t="shared" si="0"/>
        <v>非エネルギー起源二酸化炭素(CO2)原油又は天然ガスの生産生産時の通気弁</v>
      </c>
      <c r="Z16" s="47"/>
      <c r="AD16" s="20"/>
      <c r="AF16" s="11"/>
      <c r="AG16" s="11"/>
      <c r="AH16" s="50" t="s">
        <v>994</v>
      </c>
      <c r="AI16" s="50" t="s">
        <v>1049</v>
      </c>
      <c r="AJ16" s="50" t="s">
        <v>995</v>
      </c>
      <c r="AK16" s="50">
        <v>4800</v>
      </c>
      <c r="AM16" s="25" t="s">
        <v>154</v>
      </c>
      <c r="AN16" s="25" t="s">
        <v>336</v>
      </c>
      <c r="AO16" s="25" t="s">
        <v>336</v>
      </c>
      <c r="AP16" s="25"/>
      <c r="AQ16" s="25" t="s">
        <v>381</v>
      </c>
      <c r="AR16" s="25" t="s">
        <v>149</v>
      </c>
      <c r="AS16" s="30">
        <v>34.799999999999997</v>
      </c>
      <c r="AT16" s="25" t="s">
        <v>120</v>
      </c>
      <c r="AU16" s="20">
        <v>1.83E-2</v>
      </c>
    </row>
    <row r="17" spans="2:47">
      <c r="B17" t="s">
        <v>1050</v>
      </c>
      <c r="D17" s="25" t="s">
        <v>235</v>
      </c>
      <c r="E17" s="25" t="s">
        <v>231</v>
      </c>
      <c r="F17" s="25" t="s">
        <v>872</v>
      </c>
      <c r="G17" s="47"/>
      <c r="K17" s="47"/>
      <c r="L17" s="25" t="s">
        <v>235</v>
      </c>
      <c r="M17" s="25" t="s">
        <v>197</v>
      </c>
      <c r="N17" s="25" t="s">
        <v>451</v>
      </c>
      <c r="O17" s="25"/>
      <c r="P17" s="25" t="s">
        <v>381</v>
      </c>
      <c r="Q17" s="25" t="s">
        <v>234</v>
      </c>
      <c r="R17" s="25">
        <v>1.2999999999999999E-4</v>
      </c>
      <c r="S17" s="25"/>
      <c r="T17" s="25"/>
      <c r="U17" s="25"/>
      <c r="V17" s="25"/>
      <c r="W17" s="25" t="s">
        <v>450</v>
      </c>
      <c r="X17" s="20" t="str">
        <f t="shared" si="1"/>
        <v>非エネルギー起源二酸化炭素(CO2)原油又は天然ガスの生産</v>
      </c>
      <c r="Y17" s="20" t="str">
        <f t="shared" si="0"/>
        <v>非エネルギー起源二酸化炭素(CO2)原油又は天然ガスの生産陸上油田（通気弁及び随伴ガスの焼却を除く）</v>
      </c>
      <c r="Z17" s="47"/>
      <c r="AB17" t="s">
        <v>861</v>
      </c>
      <c r="AC17" t="s">
        <v>862</v>
      </c>
      <c r="AD17" s="20"/>
      <c r="AF17" s="11"/>
      <c r="AG17" s="11"/>
      <c r="AH17" s="50" t="s">
        <v>996</v>
      </c>
      <c r="AI17" s="50" t="s">
        <v>1050</v>
      </c>
      <c r="AJ17" s="50" t="s">
        <v>997</v>
      </c>
      <c r="AK17" s="50">
        <v>16</v>
      </c>
      <c r="AM17" s="25" t="s">
        <v>154</v>
      </c>
      <c r="AN17" s="25" t="s">
        <v>428</v>
      </c>
      <c r="AO17" s="25" t="s">
        <v>428</v>
      </c>
      <c r="AP17" s="25"/>
      <c r="AQ17" s="25" t="s">
        <v>381</v>
      </c>
      <c r="AR17" s="25" t="s">
        <v>149</v>
      </c>
      <c r="AS17" s="30">
        <v>38.299999999999997</v>
      </c>
      <c r="AT17" s="25" t="s">
        <v>120</v>
      </c>
      <c r="AU17" s="20">
        <v>1.9E-2</v>
      </c>
    </row>
    <row r="18" spans="2:47">
      <c r="B18" t="s">
        <v>1051</v>
      </c>
      <c r="D18" s="25" t="s">
        <v>235</v>
      </c>
      <c r="E18" s="25" t="s">
        <v>471</v>
      </c>
      <c r="F18" s="25" t="s">
        <v>919</v>
      </c>
      <c r="G18" s="47"/>
      <c r="K18" s="47"/>
      <c r="L18" s="25" t="s">
        <v>235</v>
      </c>
      <c r="M18" s="25" t="s">
        <v>197</v>
      </c>
      <c r="N18" s="25" t="s">
        <v>452</v>
      </c>
      <c r="O18" s="25"/>
      <c r="P18" s="25" t="s">
        <v>381</v>
      </c>
      <c r="Q18" s="25" t="s">
        <v>234</v>
      </c>
      <c r="R18" s="25">
        <v>4.3000000000000001E-8</v>
      </c>
      <c r="S18" s="25"/>
      <c r="T18" s="25"/>
      <c r="U18" s="25"/>
      <c r="V18" s="25" t="s">
        <v>165</v>
      </c>
      <c r="X18" s="20" t="str">
        <f t="shared" si="1"/>
        <v>非エネルギー起源二酸化炭素(CO2)原油又は天然ガスの生産</v>
      </c>
      <c r="Y18" s="20" t="str">
        <f t="shared" si="0"/>
        <v>非エネルギー起源二酸化炭素(CO2)原油又は天然ガスの生産海上油田（通気弁及び随伴ガスの焼却を除く）</v>
      </c>
      <c r="Z18" s="47"/>
      <c r="AA18" t="s">
        <v>866</v>
      </c>
      <c r="AB18">
        <f t="shared" ref="AB18:AB49" si="6">MATCH(AA18,X:X,0)</f>
        <v>5</v>
      </c>
      <c r="AC18">
        <f t="shared" ref="AC18:AC49" si="7">AB18+COUNTIF(X:X,AA18)-1</f>
        <v>5</v>
      </c>
      <c r="AD18" s="20"/>
      <c r="AF18" s="11"/>
      <c r="AG18" s="11"/>
      <c r="AH18" s="50" t="s">
        <v>998</v>
      </c>
      <c r="AI18" s="50" t="s">
        <v>1051</v>
      </c>
      <c r="AJ18" s="50" t="s">
        <v>999</v>
      </c>
      <c r="AK18" s="50">
        <v>138</v>
      </c>
      <c r="AM18" s="25" t="s">
        <v>154</v>
      </c>
      <c r="AN18" t="s">
        <v>134</v>
      </c>
      <c r="AO18" t="s">
        <v>134</v>
      </c>
      <c r="AP18" s="25"/>
      <c r="AQ18" s="25" t="s">
        <v>381</v>
      </c>
      <c r="AR18" s="25" t="s">
        <v>149</v>
      </c>
      <c r="AS18" s="30">
        <v>33.4</v>
      </c>
      <c r="AT18" s="25" t="s">
        <v>120</v>
      </c>
      <c r="AU18" s="20">
        <v>1.8700000000000001E-2</v>
      </c>
    </row>
    <row r="19" spans="2:47">
      <c r="B19" t="s">
        <v>1052</v>
      </c>
      <c r="D19" s="25" t="s">
        <v>235</v>
      </c>
      <c r="E19" s="25" t="s">
        <v>225</v>
      </c>
      <c r="F19" s="25" t="s">
        <v>873</v>
      </c>
      <c r="G19" s="47"/>
      <c r="K19" s="47"/>
      <c r="L19" s="25" t="s">
        <v>235</v>
      </c>
      <c r="M19" s="25" t="s">
        <v>197</v>
      </c>
      <c r="N19" s="25" t="s">
        <v>453</v>
      </c>
      <c r="O19" s="25"/>
      <c r="P19" s="25" t="s">
        <v>381</v>
      </c>
      <c r="Q19" s="25" t="s">
        <v>234</v>
      </c>
      <c r="R19" s="25">
        <v>4.1000000000000002E-2</v>
      </c>
      <c r="S19" s="25"/>
      <c r="T19" s="25"/>
      <c r="U19" s="25"/>
      <c r="V19" s="25" t="s">
        <v>165</v>
      </c>
      <c r="W19" s="25" t="s">
        <v>165</v>
      </c>
      <c r="X19" s="20" t="str">
        <f t="shared" si="1"/>
        <v>非エネルギー起源二酸化炭素(CO2)原油又は天然ガスの生産</v>
      </c>
      <c r="Y19" s="20" t="str">
        <f t="shared" si="0"/>
        <v>非エネルギー起源二酸化炭素(CO2)原油又は天然ガスの生産随伴ガスの焼却を行う場合</v>
      </c>
      <c r="Z19" s="47"/>
      <c r="AA19" t="s">
        <v>867</v>
      </c>
      <c r="AB19">
        <f t="shared" si="6"/>
        <v>6</v>
      </c>
      <c r="AC19">
        <f t="shared" si="7"/>
        <v>6</v>
      </c>
      <c r="AD19" s="20"/>
      <c r="AF19" s="11"/>
      <c r="AG19" s="11"/>
      <c r="AH19" s="50" t="s">
        <v>1000</v>
      </c>
      <c r="AI19" s="50" t="s">
        <v>1052</v>
      </c>
      <c r="AJ19" s="50" t="s">
        <v>1001</v>
      </c>
      <c r="AK19" s="50">
        <v>4</v>
      </c>
      <c r="AM19" s="25" t="s">
        <v>154</v>
      </c>
      <c r="AN19" s="25" t="s">
        <v>133</v>
      </c>
      <c r="AO19" s="25" t="s">
        <v>133</v>
      </c>
      <c r="AP19" s="25"/>
      <c r="AQ19" s="25" t="s">
        <v>381</v>
      </c>
      <c r="AR19" s="25" t="s">
        <v>149</v>
      </c>
      <c r="AS19" s="30">
        <v>33.299999999999997</v>
      </c>
      <c r="AT19" s="25" t="s">
        <v>120</v>
      </c>
      <c r="AU19" s="20">
        <v>1.8599999999999998E-2</v>
      </c>
    </row>
    <row r="20" spans="2:47">
      <c r="B20" t="s">
        <v>1053</v>
      </c>
      <c r="D20" s="25" t="s">
        <v>235</v>
      </c>
      <c r="E20" s="25" t="s">
        <v>224</v>
      </c>
      <c r="F20" s="25" t="s">
        <v>874</v>
      </c>
      <c r="G20" s="47"/>
      <c r="K20" s="47"/>
      <c r="L20" s="25" t="s">
        <v>235</v>
      </c>
      <c r="M20" s="25" t="s">
        <v>197</v>
      </c>
      <c r="N20" s="25" t="s">
        <v>454</v>
      </c>
      <c r="O20" s="25"/>
      <c r="P20" s="25" t="s">
        <v>1076</v>
      </c>
      <c r="Q20" s="25" t="s">
        <v>1104</v>
      </c>
      <c r="R20" s="25">
        <v>1.2999999999999999E-4</v>
      </c>
      <c r="S20" s="25"/>
      <c r="T20" s="25"/>
      <c r="U20" s="25"/>
      <c r="V20" s="25" t="s">
        <v>207</v>
      </c>
      <c r="W20" s="25" t="s">
        <v>165</v>
      </c>
      <c r="X20" s="20" t="str">
        <f t="shared" si="1"/>
        <v>非エネルギー起源二酸化炭素(CO2)原油又は天然ガスの生産</v>
      </c>
      <c r="Y20" s="20" t="str">
        <f t="shared" si="0"/>
        <v>非エネルギー起源二酸化炭素(CO2)原油又は天然ガスの生産生産時の通気弁</v>
      </c>
      <c r="Z20" s="47"/>
      <c r="AA20" t="s">
        <v>868</v>
      </c>
      <c r="AB20">
        <f t="shared" si="6"/>
        <v>7</v>
      </c>
      <c r="AC20">
        <f t="shared" si="7"/>
        <v>9</v>
      </c>
      <c r="AD20" s="20"/>
      <c r="AF20" s="11"/>
      <c r="AG20" s="11"/>
      <c r="AH20" s="50" t="s">
        <v>1002</v>
      </c>
      <c r="AI20" s="50" t="s">
        <v>1053</v>
      </c>
      <c r="AJ20" s="50" t="s">
        <v>1003</v>
      </c>
      <c r="AK20" s="50">
        <v>3350</v>
      </c>
      <c r="AM20" s="25" t="s">
        <v>154</v>
      </c>
      <c r="AN20" s="25" t="s">
        <v>132</v>
      </c>
      <c r="AO20" s="25" t="s">
        <v>132</v>
      </c>
      <c r="AP20" s="25"/>
      <c r="AQ20" s="25" t="s">
        <v>381</v>
      </c>
      <c r="AR20" s="25" t="s">
        <v>149</v>
      </c>
      <c r="AS20" s="30">
        <v>36.299999999999997</v>
      </c>
      <c r="AT20" s="25" t="s">
        <v>120</v>
      </c>
      <c r="AU20" s="20">
        <v>1.8599999999999998E-2</v>
      </c>
    </row>
    <row r="21" spans="2:47">
      <c r="B21" t="s">
        <v>1054</v>
      </c>
      <c r="D21" s="25" t="s">
        <v>235</v>
      </c>
      <c r="E21" s="25" t="s">
        <v>222</v>
      </c>
      <c r="F21" s="25" t="s">
        <v>875</v>
      </c>
      <c r="G21" s="47"/>
      <c r="K21" s="47"/>
      <c r="L21" s="25" t="s">
        <v>235</v>
      </c>
      <c r="M21" s="25" t="s">
        <v>197</v>
      </c>
      <c r="N21" s="32" t="s">
        <v>455</v>
      </c>
      <c r="O21" s="25"/>
      <c r="P21" s="25" t="s">
        <v>1076</v>
      </c>
      <c r="Q21" s="25" t="s">
        <v>1104</v>
      </c>
      <c r="R21" s="25">
        <v>8.2000000000000006E-8</v>
      </c>
      <c r="S21" s="25"/>
      <c r="T21" s="25"/>
      <c r="U21" s="25"/>
      <c r="V21" s="25" t="s">
        <v>165</v>
      </c>
      <c r="W21" s="25" t="s">
        <v>207</v>
      </c>
      <c r="X21" s="20" t="str">
        <f t="shared" si="1"/>
        <v>非エネルギー起源二酸化炭素(CO2)原油又は天然ガスの生産</v>
      </c>
      <c r="Y21" s="20" t="str">
        <f t="shared" si="0"/>
        <v>非エネルギー起源二酸化炭素(CO2)原油又は天然ガスの生産陸上ガス田（通気弁及び随伴ガスの焼却を除く）</v>
      </c>
      <c r="Z21" s="47"/>
      <c r="AA21" t="s">
        <v>1365</v>
      </c>
      <c r="AB21">
        <f t="shared" si="6"/>
        <v>10</v>
      </c>
      <c r="AC21">
        <f t="shared" si="7"/>
        <v>13</v>
      </c>
      <c r="AD21" s="20"/>
      <c r="AF21" s="11"/>
      <c r="AG21" s="11"/>
      <c r="AH21" s="50" t="s">
        <v>1004</v>
      </c>
      <c r="AI21" s="50" t="s">
        <v>1054</v>
      </c>
      <c r="AJ21" s="50" t="s">
        <v>1005</v>
      </c>
      <c r="AK21" s="50">
        <v>8060</v>
      </c>
      <c r="AM21" s="25" t="s">
        <v>154</v>
      </c>
      <c r="AN21" s="25" t="s">
        <v>131</v>
      </c>
      <c r="AO21" s="25" t="s">
        <v>131</v>
      </c>
      <c r="AP21" s="25"/>
      <c r="AQ21" s="25" t="s">
        <v>381</v>
      </c>
      <c r="AR21" s="25" t="s">
        <v>149</v>
      </c>
      <c r="AS21" s="30">
        <v>36.5</v>
      </c>
      <c r="AT21" s="25" t="s">
        <v>120</v>
      </c>
      <c r="AU21" s="20">
        <v>1.8700000000000001E-2</v>
      </c>
    </row>
    <row r="22" spans="2:47">
      <c r="B22" t="s">
        <v>1055</v>
      </c>
      <c r="D22" s="25" t="s">
        <v>235</v>
      </c>
      <c r="E22" s="25" t="s">
        <v>478</v>
      </c>
      <c r="F22" s="25" t="s">
        <v>876</v>
      </c>
      <c r="G22" s="47"/>
      <c r="K22" s="47"/>
      <c r="L22" s="25" t="s">
        <v>235</v>
      </c>
      <c r="M22" s="25" t="s">
        <v>197</v>
      </c>
      <c r="N22" s="25" t="s">
        <v>456</v>
      </c>
      <c r="O22" s="25"/>
      <c r="P22" s="25" t="s">
        <v>1076</v>
      </c>
      <c r="Q22" s="25" t="s">
        <v>1104</v>
      </c>
      <c r="R22" s="25">
        <v>1.4E-8</v>
      </c>
      <c r="S22" s="25"/>
      <c r="T22" s="25"/>
      <c r="U22" s="25"/>
      <c r="V22" s="25" t="s">
        <v>165</v>
      </c>
      <c r="W22" s="25" t="s">
        <v>165</v>
      </c>
      <c r="X22" s="20" t="str">
        <f t="shared" si="1"/>
        <v>非エネルギー起源二酸化炭素(CO2)原油又は天然ガスの生産</v>
      </c>
      <c r="Y22" s="20" t="str">
        <f t="shared" si="0"/>
        <v>非エネルギー起源二酸化炭素(CO2)原油又は天然ガスの生産海上ガス田（通気弁及び随伴ガスの焼却を除く）</v>
      </c>
      <c r="Z22" s="47"/>
      <c r="AA22" t="s">
        <v>869</v>
      </c>
      <c r="AB22">
        <f t="shared" si="6"/>
        <v>14</v>
      </c>
      <c r="AC22">
        <f t="shared" si="7"/>
        <v>14</v>
      </c>
      <c r="AD22" s="20"/>
      <c r="AF22" s="11"/>
      <c r="AG22" s="11"/>
      <c r="AH22" s="50" t="s">
        <v>1006</v>
      </c>
      <c r="AI22" s="50" t="s">
        <v>1055</v>
      </c>
      <c r="AJ22" s="50" t="s">
        <v>1007</v>
      </c>
      <c r="AK22" s="50">
        <v>1330</v>
      </c>
      <c r="AM22" s="25" t="s">
        <v>154</v>
      </c>
      <c r="AN22" s="25" t="s">
        <v>130</v>
      </c>
      <c r="AO22" s="25" t="s">
        <v>130</v>
      </c>
      <c r="AP22" s="25"/>
      <c r="AQ22" s="25" t="s">
        <v>381</v>
      </c>
      <c r="AR22" s="25" t="s">
        <v>149</v>
      </c>
      <c r="AS22" s="30">
        <v>38</v>
      </c>
      <c r="AT22" s="25" t="s">
        <v>120</v>
      </c>
      <c r="AU22" s="20">
        <v>1.8800000000000001E-2</v>
      </c>
    </row>
    <row r="23" spans="2:47">
      <c r="B23" t="s">
        <v>1056</v>
      </c>
      <c r="D23" s="25" t="s">
        <v>235</v>
      </c>
      <c r="E23" s="25" t="s">
        <v>227</v>
      </c>
      <c r="F23" s="25" t="s">
        <v>877</v>
      </c>
      <c r="G23" s="47"/>
      <c r="K23" s="47"/>
      <c r="L23" s="25" t="s">
        <v>235</v>
      </c>
      <c r="M23" s="25" t="s">
        <v>197</v>
      </c>
      <c r="N23" s="25" t="s">
        <v>457</v>
      </c>
      <c r="O23" s="25"/>
      <c r="P23" s="25" t="s">
        <v>1076</v>
      </c>
      <c r="Q23" s="25" t="s">
        <v>1104</v>
      </c>
      <c r="R23" s="25">
        <v>2.3999999999999998E-7</v>
      </c>
      <c r="S23" s="25"/>
      <c r="T23" s="25"/>
      <c r="U23" s="25"/>
      <c r="V23" s="25" t="s">
        <v>165</v>
      </c>
      <c r="W23" s="25" t="s">
        <v>165</v>
      </c>
      <c r="X23" s="20" t="str">
        <f t="shared" si="1"/>
        <v>非エネルギー起源二酸化炭素(CO2)原油又は天然ガスの生産</v>
      </c>
      <c r="Y23" s="20" t="str">
        <f t="shared" si="0"/>
        <v>非エネルギー起源二酸化炭素(CO2)原油又は天然ガスの生産生産時の成分調整等の処理施設</v>
      </c>
      <c r="Z23" s="47"/>
      <c r="AA23" t="s">
        <v>1366</v>
      </c>
      <c r="AB23">
        <f t="shared" si="6"/>
        <v>15</v>
      </c>
      <c r="AC23">
        <f t="shared" si="7"/>
        <v>15</v>
      </c>
      <c r="AD23" s="20"/>
      <c r="AF23" s="11"/>
      <c r="AG23" s="11"/>
      <c r="AH23" s="50" t="s">
        <v>1008</v>
      </c>
      <c r="AI23" s="50" t="s">
        <v>1056</v>
      </c>
      <c r="AJ23" s="50" t="s">
        <v>1009</v>
      </c>
      <c r="AK23" s="50">
        <v>1210</v>
      </c>
      <c r="AM23" s="25" t="s">
        <v>154</v>
      </c>
      <c r="AN23" s="25" t="s">
        <v>129</v>
      </c>
      <c r="AO23" s="25" t="s">
        <v>129</v>
      </c>
      <c r="AP23" s="25"/>
      <c r="AQ23" s="25" t="s">
        <v>381</v>
      </c>
      <c r="AR23" s="25" t="s">
        <v>149</v>
      </c>
      <c r="AS23" s="30">
        <v>38.9</v>
      </c>
      <c r="AT23" s="25" t="s">
        <v>120</v>
      </c>
      <c r="AU23" s="20">
        <v>1.9300000000000001E-2</v>
      </c>
    </row>
    <row r="24" spans="2:47">
      <c r="B24" t="s">
        <v>1057</v>
      </c>
      <c r="D24" s="25" t="s">
        <v>235</v>
      </c>
      <c r="E24" s="25" t="s">
        <v>219</v>
      </c>
      <c r="F24" s="25" t="s">
        <v>878</v>
      </c>
      <c r="G24" s="47"/>
      <c r="K24" s="47"/>
      <c r="L24" s="25" t="s">
        <v>235</v>
      </c>
      <c r="M24" s="25" t="s">
        <v>197</v>
      </c>
      <c r="N24" s="32" t="s">
        <v>458</v>
      </c>
      <c r="O24" s="25"/>
      <c r="P24" s="25" t="s">
        <v>1076</v>
      </c>
      <c r="Q24" s="25" t="s">
        <v>1104</v>
      </c>
      <c r="R24" s="25">
        <v>1.1999999999999999E-6</v>
      </c>
      <c r="S24" s="25"/>
      <c r="T24" s="25"/>
      <c r="U24" s="25"/>
      <c r="V24" s="25" t="s">
        <v>165</v>
      </c>
      <c r="W24" s="25" t="s">
        <v>165</v>
      </c>
      <c r="X24" s="20" t="str">
        <f t="shared" si="1"/>
        <v>非エネルギー起源二酸化炭素(CO2)原油又は天然ガスの生産</v>
      </c>
      <c r="Y24" s="20" t="str">
        <f t="shared" si="0"/>
        <v>非エネルギー起源二酸化炭素(CO2)原油又は天然ガスの生産天然ガスの採取時における随伴ガスの焼却</v>
      </c>
      <c r="Z24" s="47"/>
      <c r="AA24" t="s">
        <v>870</v>
      </c>
      <c r="AB24">
        <f t="shared" si="6"/>
        <v>16</v>
      </c>
      <c r="AC24">
        <f t="shared" si="7"/>
        <v>26</v>
      </c>
      <c r="AD24" s="20"/>
      <c r="AF24" s="11"/>
      <c r="AG24" s="11"/>
      <c r="AH24" s="50" t="s">
        <v>1010</v>
      </c>
      <c r="AI24" s="50" t="s">
        <v>1057</v>
      </c>
      <c r="AJ24" s="50" t="s">
        <v>1011</v>
      </c>
      <c r="AK24" s="50">
        <v>716</v>
      </c>
      <c r="AM24" s="25" t="s">
        <v>154</v>
      </c>
      <c r="AN24" s="25" t="s">
        <v>128</v>
      </c>
      <c r="AO24" s="25" t="s">
        <v>128</v>
      </c>
      <c r="AP24" s="25"/>
      <c r="AQ24" s="25" t="s">
        <v>381</v>
      </c>
      <c r="AR24" s="25" t="s">
        <v>149</v>
      </c>
      <c r="AS24" s="30">
        <v>41.8</v>
      </c>
      <c r="AT24" s="25" t="s">
        <v>120</v>
      </c>
      <c r="AU24" s="20">
        <v>2.0199999999999999E-2</v>
      </c>
    </row>
    <row r="25" spans="2:47">
      <c r="B25" t="s">
        <v>1058</v>
      </c>
      <c r="D25" s="25" t="s">
        <v>235</v>
      </c>
      <c r="E25" s="25" t="s">
        <v>494</v>
      </c>
      <c r="F25" s="25" t="s">
        <v>920</v>
      </c>
      <c r="G25" s="47"/>
      <c r="K25" s="47"/>
      <c r="L25" s="25" t="s">
        <v>235</v>
      </c>
      <c r="M25" s="25" t="s">
        <v>197</v>
      </c>
      <c r="N25" s="32" t="s">
        <v>459</v>
      </c>
      <c r="O25" s="25"/>
      <c r="P25" s="25" t="s">
        <v>1076</v>
      </c>
      <c r="Q25" s="25" t="s">
        <v>1104</v>
      </c>
      <c r="R25" s="25">
        <v>1.7999999999999999E-6</v>
      </c>
      <c r="S25" s="25"/>
      <c r="T25" s="25"/>
      <c r="U25" s="25"/>
      <c r="V25" s="25"/>
      <c r="W25" s="25" t="s">
        <v>165</v>
      </c>
      <c r="X25" s="20" t="str">
        <f t="shared" si="1"/>
        <v>非エネルギー起源二酸化炭素(CO2)原油又は天然ガスの生産</v>
      </c>
      <c r="Y25" s="20" t="str">
        <f t="shared" si="0"/>
        <v>非エネルギー起源二酸化炭素(CO2)原油又は天然ガスの生産天然ガスの処理時における随伴ガスの焼却</v>
      </c>
      <c r="Z25" s="47"/>
      <c r="AA25" t="s">
        <v>1367</v>
      </c>
      <c r="AB25">
        <f t="shared" si="6"/>
        <v>27</v>
      </c>
      <c r="AC25">
        <f t="shared" si="7"/>
        <v>29</v>
      </c>
      <c r="AD25" s="20"/>
      <c r="AF25" s="11"/>
      <c r="AG25" s="11"/>
      <c r="AH25" s="50" t="s">
        <v>1012</v>
      </c>
      <c r="AI25" s="50" t="s">
        <v>1058</v>
      </c>
      <c r="AJ25" s="50" t="s">
        <v>1013</v>
      </c>
      <c r="AK25" s="50">
        <v>858</v>
      </c>
      <c r="AM25" s="25" t="s">
        <v>154</v>
      </c>
      <c r="AN25" s="25" t="s">
        <v>127</v>
      </c>
      <c r="AO25" s="25" t="s">
        <v>127</v>
      </c>
      <c r="AP25" s="25"/>
      <c r="AQ25" s="25" t="s">
        <v>381</v>
      </c>
      <c r="AR25" s="25" t="s">
        <v>149</v>
      </c>
      <c r="AS25" s="30">
        <v>40.200000000000003</v>
      </c>
      <c r="AT25" s="25" t="s">
        <v>120</v>
      </c>
      <c r="AU25" s="20">
        <v>1.9900000000000001E-2</v>
      </c>
    </row>
    <row r="26" spans="2:47">
      <c r="B26" t="s">
        <v>1059</v>
      </c>
      <c r="D26" s="25" t="s">
        <v>235</v>
      </c>
      <c r="E26" s="25" t="s">
        <v>496</v>
      </c>
      <c r="F26" s="25" t="s">
        <v>921</v>
      </c>
      <c r="G26" s="47"/>
      <c r="K26" s="47"/>
      <c r="L26" s="25" t="s">
        <v>235</v>
      </c>
      <c r="M26" s="25" t="s">
        <v>197</v>
      </c>
      <c r="N26" s="25"/>
      <c r="O26" s="25"/>
      <c r="P26" s="25" t="s">
        <v>1075</v>
      </c>
      <c r="Q26" s="25" t="s">
        <v>232</v>
      </c>
      <c r="R26" s="25">
        <v>4.8000000000000001E-4</v>
      </c>
      <c r="S26" s="25"/>
      <c r="T26" s="25"/>
      <c r="U26" s="25"/>
      <c r="V26" s="25" t="s">
        <v>460</v>
      </c>
      <c r="X26" s="20" t="str">
        <f t="shared" si="1"/>
        <v>非エネルギー起源二酸化炭素(CO2)原油又は天然ガスの生産</v>
      </c>
      <c r="Y26" s="20" t="str">
        <f t="shared" si="0"/>
        <v>非エネルギー起源二酸化炭素(CO2)原油又は天然ガスの生産</v>
      </c>
      <c r="Z26" s="47"/>
      <c r="AA26" t="s">
        <v>1368</v>
      </c>
      <c r="AB26">
        <f t="shared" si="6"/>
        <v>30</v>
      </c>
      <c r="AC26">
        <f t="shared" si="7"/>
        <v>30</v>
      </c>
      <c r="AD26" s="20"/>
      <c r="AF26" s="11"/>
      <c r="AG26" s="11"/>
      <c r="AH26" s="50" t="s">
        <v>1014</v>
      </c>
      <c r="AI26" s="50" t="s">
        <v>1059</v>
      </c>
      <c r="AJ26" s="50" t="s">
        <v>1015</v>
      </c>
      <c r="AK26" s="50">
        <v>804</v>
      </c>
      <c r="AM26" s="25" t="s">
        <v>154</v>
      </c>
      <c r="AN26" s="25" t="s">
        <v>334</v>
      </c>
      <c r="AO26" s="25" t="s">
        <v>334</v>
      </c>
      <c r="AP26" s="25"/>
      <c r="AQ26" s="25" t="s">
        <v>1074</v>
      </c>
      <c r="AR26" s="25" t="s">
        <v>153</v>
      </c>
      <c r="AS26" s="30">
        <v>50.1</v>
      </c>
      <c r="AT26" s="25" t="s">
        <v>120</v>
      </c>
      <c r="AU26" s="20">
        <v>1.6299999999999999E-2</v>
      </c>
    </row>
    <row r="27" spans="2:47">
      <c r="B27" t="s">
        <v>1060</v>
      </c>
      <c r="D27" s="25" t="s">
        <v>235</v>
      </c>
      <c r="E27" s="32" t="s">
        <v>498</v>
      </c>
      <c r="F27" s="32" t="s">
        <v>922</v>
      </c>
      <c r="G27" s="47"/>
      <c r="K27" s="47"/>
      <c r="L27" s="25" t="s">
        <v>235</v>
      </c>
      <c r="M27" s="25" t="s">
        <v>461</v>
      </c>
      <c r="N27" s="25" t="s">
        <v>1231</v>
      </c>
      <c r="O27" s="25"/>
      <c r="P27" s="25" t="s">
        <v>381</v>
      </c>
      <c r="Q27" s="25" t="s">
        <v>234</v>
      </c>
      <c r="R27" s="25">
        <v>4.8999999999999997E-7</v>
      </c>
      <c r="S27" s="25"/>
      <c r="T27" s="25"/>
      <c r="U27" s="25"/>
      <c r="V27" s="25" t="s">
        <v>462</v>
      </c>
      <c r="W27" s="25" t="s">
        <v>460</v>
      </c>
      <c r="X27" s="20" t="str">
        <f t="shared" si="1"/>
        <v>非エネルギー起源二酸化炭素(CO2)原油の輸送</v>
      </c>
      <c r="Y27" s="20" t="str">
        <f t="shared" si="0"/>
        <v>非エネルギー起源二酸化炭素(CO2)原油の輸送原油（コンデンセトを除く）（パイプライン）</v>
      </c>
      <c r="Z27" s="47"/>
      <c r="AA27" t="s">
        <v>1369</v>
      </c>
      <c r="AB27">
        <f t="shared" si="6"/>
        <v>31</v>
      </c>
      <c r="AC27">
        <f t="shared" si="7"/>
        <v>31</v>
      </c>
      <c r="AD27" s="20"/>
      <c r="AF27" s="53"/>
      <c r="AG27" s="53"/>
      <c r="AH27" s="51" t="s">
        <v>1016</v>
      </c>
      <c r="AI27" s="51" t="s">
        <v>1060</v>
      </c>
      <c r="AJ27" s="51" t="s">
        <v>1017</v>
      </c>
      <c r="AK27" s="51">
        <v>1650</v>
      </c>
      <c r="AM27" s="25" t="s">
        <v>154</v>
      </c>
      <c r="AN27" s="25" t="s">
        <v>126</v>
      </c>
      <c r="AO27" s="25" t="s">
        <v>126</v>
      </c>
      <c r="AP27" s="25"/>
      <c r="AQ27" s="25" t="s">
        <v>1077</v>
      </c>
      <c r="AR27" s="25" t="s">
        <v>429</v>
      </c>
      <c r="AS27" s="30">
        <v>46.1</v>
      </c>
      <c r="AT27" s="25" t="s">
        <v>120</v>
      </c>
      <c r="AU27" s="20">
        <v>1.44E-2</v>
      </c>
    </row>
    <row r="28" spans="2:47">
      <c r="B28" t="s">
        <v>1061</v>
      </c>
      <c r="D28" s="25" t="s">
        <v>235</v>
      </c>
      <c r="E28" s="32" t="s">
        <v>499</v>
      </c>
      <c r="F28" s="32" t="s">
        <v>923</v>
      </c>
      <c r="G28" s="47"/>
      <c r="K28" s="47"/>
      <c r="L28" s="25" t="s">
        <v>235</v>
      </c>
      <c r="M28" s="25" t="s">
        <v>851</v>
      </c>
      <c r="N28" s="25" t="s">
        <v>1232</v>
      </c>
      <c r="O28" s="25"/>
      <c r="P28" s="25" t="s">
        <v>381</v>
      </c>
      <c r="Q28" s="25" t="s">
        <v>234</v>
      </c>
      <c r="R28" s="25">
        <v>2.3E-6</v>
      </c>
      <c r="S28" s="25"/>
      <c r="T28" s="25"/>
      <c r="U28" s="25"/>
      <c r="V28" s="25"/>
      <c r="W28" s="25" t="s">
        <v>462</v>
      </c>
      <c r="X28" s="20" t="str">
        <f t="shared" si="1"/>
        <v>非エネルギー起源二酸化炭素(CO2)原油の輸送</v>
      </c>
      <c r="Y28" s="20" t="str">
        <f t="shared" si="0"/>
        <v>非エネルギー起源二酸化炭素(CO2)原油の輸送原油（コンデンセトを除く）（タンクロリ、タンク貨車）</v>
      </c>
      <c r="Z28" s="47"/>
      <c r="AA28" t="s">
        <v>871</v>
      </c>
      <c r="AB28">
        <f t="shared" si="6"/>
        <v>32</v>
      </c>
      <c r="AC28">
        <f t="shared" si="7"/>
        <v>33</v>
      </c>
      <c r="AD28" s="20"/>
      <c r="AF28" s="52">
        <v>5</v>
      </c>
      <c r="AG28" s="52" t="s">
        <v>1018</v>
      </c>
      <c r="AH28" s="50" t="s">
        <v>1019</v>
      </c>
      <c r="AI28" s="50" t="s">
        <v>1061</v>
      </c>
      <c r="AJ28" s="9" t="s">
        <v>1020</v>
      </c>
      <c r="AK28" s="9">
        <v>6630</v>
      </c>
      <c r="AM28" s="25" t="s">
        <v>154</v>
      </c>
      <c r="AN28" s="25" t="s">
        <v>202</v>
      </c>
      <c r="AO28" s="25" t="s">
        <v>202</v>
      </c>
      <c r="AP28" s="25"/>
      <c r="AQ28" s="25" t="s">
        <v>1074</v>
      </c>
      <c r="AR28" s="25" t="s">
        <v>153</v>
      </c>
      <c r="AS28" s="30">
        <v>54.7</v>
      </c>
      <c r="AT28" s="25" t="s">
        <v>120</v>
      </c>
      <c r="AU28" s="20">
        <v>1.3899999999999999E-2</v>
      </c>
    </row>
    <row r="29" spans="2:47">
      <c r="B29" t="s">
        <v>1062</v>
      </c>
      <c r="D29" s="25" t="s">
        <v>235</v>
      </c>
      <c r="E29" s="25" t="s">
        <v>501</v>
      </c>
      <c r="F29" s="25" t="s">
        <v>924</v>
      </c>
      <c r="G29" s="47"/>
      <c r="K29" s="47"/>
      <c r="L29" s="25" t="s">
        <v>235</v>
      </c>
      <c r="M29" s="25" t="s">
        <v>851</v>
      </c>
      <c r="N29" s="25" t="s">
        <v>1233</v>
      </c>
      <c r="O29" s="25"/>
      <c r="P29" s="25" t="s">
        <v>381</v>
      </c>
      <c r="Q29" s="25" t="s">
        <v>234</v>
      </c>
      <c r="R29" s="25">
        <v>7.1999999999999997E-6</v>
      </c>
      <c r="S29" s="25"/>
      <c r="T29" s="25"/>
      <c r="U29" s="25"/>
      <c r="V29" s="25"/>
      <c r="W29" s="25"/>
      <c r="X29" s="20" t="str">
        <f t="shared" si="1"/>
        <v>非エネルギー起源二酸化炭素(CO2)原油の輸送</v>
      </c>
      <c r="Y29" s="20" t="str">
        <f t="shared" si="0"/>
        <v>非エネルギー起源二酸化炭素(CO2)原油の輸送コンデンセト</v>
      </c>
      <c r="Z29" s="47"/>
      <c r="AA29" t="s">
        <v>872</v>
      </c>
      <c r="AB29">
        <f t="shared" si="6"/>
        <v>34</v>
      </c>
      <c r="AC29">
        <f t="shared" si="7"/>
        <v>41</v>
      </c>
      <c r="AD29" s="20"/>
      <c r="AF29" s="11"/>
      <c r="AG29" s="11"/>
      <c r="AH29" s="50" t="s">
        <v>1021</v>
      </c>
      <c r="AI29" s="50" t="s">
        <v>1062</v>
      </c>
      <c r="AJ29" s="9" t="s">
        <v>1022</v>
      </c>
      <c r="AK29" s="9">
        <v>11100</v>
      </c>
      <c r="AM29" s="25" t="s">
        <v>154</v>
      </c>
      <c r="AN29" s="25" t="s">
        <v>430</v>
      </c>
      <c r="AO29" s="25" t="s">
        <v>430</v>
      </c>
      <c r="AP29" s="25"/>
      <c r="AQ29" s="25" t="s">
        <v>1077</v>
      </c>
      <c r="AR29" s="25" t="s">
        <v>429</v>
      </c>
      <c r="AS29" s="30">
        <v>38.4</v>
      </c>
      <c r="AT29" s="25" t="s">
        <v>120</v>
      </c>
      <c r="AU29" s="20">
        <v>1.3899999999999999E-2</v>
      </c>
    </row>
    <row r="30" spans="2:47">
      <c r="B30" t="s">
        <v>1063</v>
      </c>
      <c r="D30" s="25" t="s">
        <v>235</v>
      </c>
      <c r="E30" s="32" t="s">
        <v>504</v>
      </c>
      <c r="F30" s="32" t="s">
        <v>925</v>
      </c>
      <c r="G30" s="47"/>
      <c r="K30" s="47"/>
      <c r="L30" s="25" t="s">
        <v>235</v>
      </c>
      <c r="M30" s="25" t="s">
        <v>463</v>
      </c>
      <c r="N30" s="25"/>
      <c r="O30" s="25"/>
      <c r="P30" s="25" t="s">
        <v>1074</v>
      </c>
      <c r="Q30" s="25" t="s">
        <v>217</v>
      </c>
      <c r="R30" s="25">
        <v>8.6999999999999994E-3</v>
      </c>
      <c r="S30" s="25"/>
      <c r="T30" s="25"/>
      <c r="U30" s="25"/>
      <c r="V30" s="25" t="s">
        <v>464</v>
      </c>
      <c r="W30" s="25"/>
      <c r="X30" s="20" t="str">
        <f t="shared" si="1"/>
        <v>非エネルギー起源二酸化炭素(CO2)地熱発電施設における蒸気の生産</v>
      </c>
      <c r="Y30" s="20" t="str">
        <f t="shared" si="0"/>
        <v>非エネルギー起源二酸化炭素(CO2)地熱発電施設における蒸気の生産</v>
      </c>
      <c r="Z30" s="47"/>
      <c r="AA30" t="s">
        <v>1370</v>
      </c>
      <c r="AB30">
        <f t="shared" si="6"/>
        <v>42</v>
      </c>
      <c r="AC30">
        <f t="shared" si="7"/>
        <v>45</v>
      </c>
      <c r="AD30" s="20"/>
      <c r="AF30" s="11"/>
      <c r="AG30" s="11"/>
      <c r="AH30" s="50" t="s">
        <v>1023</v>
      </c>
      <c r="AI30" s="50" t="s">
        <v>1063</v>
      </c>
      <c r="AJ30" s="9" t="s">
        <v>1024</v>
      </c>
      <c r="AK30" s="9">
        <v>8900</v>
      </c>
      <c r="AM30" s="25" t="s">
        <v>154</v>
      </c>
      <c r="AN30" s="25" t="s">
        <v>124</v>
      </c>
      <c r="AO30" s="25" t="s">
        <v>124</v>
      </c>
      <c r="AP30" s="25"/>
      <c r="AQ30" s="25" t="s">
        <v>1077</v>
      </c>
      <c r="AR30" s="25" t="s">
        <v>429</v>
      </c>
      <c r="AS30" s="30">
        <v>18.399999999999999</v>
      </c>
      <c r="AT30" s="25" t="s">
        <v>120</v>
      </c>
      <c r="AU30" s="20">
        <v>1.09E-2</v>
      </c>
    </row>
    <row r="31" spans="2:47">
      <c r="B31" t="s">
        <v>1064</v>
      </c>
      <c r="D31" s="25" t="s">
        <v>235</v>
      </c>
      <c r="E31" s="25" t="s">
        <v>506</v>
      </c>
      <c r="F31" s="25" t="s">
        <v>879</v>
      </c>
      <c r="G31" s="47"/>
      <c r="K31" s="47"/>
      <c r="L31" s="25" t="s">
        <v>235</v>
      </c>
      <c r="M31" s="25" t="s">
        <v>465</v>
      </c>
      <c r="N31" s="25"/>
      <c r="O31" s="25"/>
      <c r="P31" s="25" t="s">
        <v>1074</v>
      </c>
      <c r="Q31" s="25" t="s">
        <v>217</v>
      </c>
      <c r="R31" s="25">
        <v>0.51500000000000001</v>
      </c>
      <c r="S31" s="25"/>
      <c r="T31" s="25"/>
      <c r="U31" s="25"/>
      <c r="V31" s="25" t="s">
        <v>466</v>
      </c>
      <c r="W31" s="25" t="s">
        <v>464</v>
      </c>
      <c r="X31" s="20" t="str">
        <f t="shared" si="1"/>
        <v>非エネルギー起源二酸化炭素(CO2)セメントの製造</v>
      </c>
      <c r="Y31" s="20" t="str">
        <f t="shared" si="0"/>
        <v>非エネルギー起源二酸化炭素(CO2)セメントの製造</v>
      </c>
      <c r="Z31" s="47"/>
      <c r="AA31" t="s">
        <v>873</v>
      </c>
      <c r="AB31">
        <f t="shared" si="6"/>
        <v>46</v>
      </c>
      <c r="AC31">
        <f t="shared" si="7"/>
        <v>49</v>
      </c>
      <c r="AD31" s="20"/>
      <c r="AF31" s="11"/>
      <c r="AG31" s="11"/>
      <c r="AH31" s="50" t="s">
        <v>1025</v>
      </c>
      <c r="AI31" s="50" t="s">
        <v>1064</v>
      </c>
      <c r="AJ31" s="9" t="s">
        <v>165</v>
      </c>
      <c r="AK31" s="9">
        <v>9200</v>
      </c>
      <c r="AM31" s="25" t="s">
        <v>154</v>
      </c>
      <c r="AN31" s="25" t="s">
        <v>122</v>
      </c>
      <c r="AO31" s="25" t="s">
        <v>122</v>
      </c>
      <c r="AP31" s="25"/>
      <c r="AQ31" s="25" t="s">
        <v>1077</v>
      </c>
      <c r="AR31" s="25" t="s">
        <v>429</v>
      </c>
      <c r="AS31" s="30">
        <v>3.2</v>
      </c>
      <c r="AT31" s="25" t="s">
        <v>120</v>
      </c>
      <c r="AU31" s="20">
        <v>2.64E-2</v>
      </c>
    </row>
    <row r="32" spans="2:47">
      <c r="B32" t="s">
        <v>1065</v>
      </c>
      <c r="D32" s="25" t="s">
        <v>235</v>
      </c>
      <c r="E32" s="25" t="s">
        <v>216</v>
      </c>
      <c r="F32" s="25" t="s">
        <v>880</v>
      </c>
      <c r="G32" s="47"/>
      <c r="K32" s="47"/>
      <c r="L32" s="25" t="s">
        <v>235</v>
      </c>
      <c r="M32" s="25" t="s">
        <v>221</v>
      </c>
      <c r="N32" s="25" t="s">
        <v>230</v>
      </c>
      <c r="O32" s="25"/>
      <c r="P32" s="25" t="s">
        <v>1074</v>
      </c>
      <c r="Q32" s="25" t="s">
        <v>217</v>
      </c>
      <c r="R32" s="25">
        <v>0.42799999999999999</v>
      </c>
      <c r="S32" s="25"/>
      <c r="T32" s="25"/>
      <c r="U32" s="25"/>
      <c r="V32" s="25" t="s">
        <v>229</v>
      </c>
      <c r="W32" s="25" t="s">
        <v>466</v>
      </c>
      <c r="X32" s="20" t="str">
        <f t="shared" si="1"/>
        <v>非エネルギー起源二酸化炭素(CO2)生石灰の製造</v>
      </c>
      <c r="Y32" s="20" t="str">
        <f t="shared" si="0"/>
        <v>非エネルギー起源二酸化炭素(CO2)生石灰の製造石灰石</v>
      </c>
      <c r="Z32" s="47"/>
      <c r="AA32" t="s">
        <v>874</v>
      </c>
      <c r="AB32">
        <f t="shared" si="6"/>
        <v>50</v>
      </c>
      <c r="AC32">
        <f t="shared" si="7"/>
        <v>50</v>
      </c>
      <c r="AD32" s="20"/>
      <c r="AF32" s="11"/>
      <c r="AG32" s="11"/>
      <c r="AH32" s="50" t="s">
        <v>1026</v>
      </c>
      <c r="AI32" s="50" t="s">
        <v>1065</v>
      </c>
      <c r="AJ32" s="9" t="s">
        <v>1027</v>
      </c>
      <c r="AK32" s="9">
        <v>9200</v>
      </c>
      <c r="AM32" s="25" t="s">
        <v>154</v>
      </c>
      <c r="AN32" s="25" t="s">
        <v>431</v>
      </c>
      <c r="AO32" s="25" t="s">
        <v>431</v>
      </c>
      <c r="AP32" s="25"/>
      <c r="AQ32" s="25" t="s">
        <v>1077</v>
      </c>
      <c r="AR32" s="25" t="s">
        <v>429</v>
      </c>
      <c r="AS32" s="30">
        <v>3.5</v>
      </c>
      <c r="AT32" s="25" t="s">
        <v>120</v>
      </c>
      <c r="AU32" s="20">
        <v>2.64E-2</v>
      </c>
    </row>
    <row r="33" spans="2:47">
      <c r="B33" t="s">
        <v>1066</v>
      </c>
      <c r="D33" s="25" t="s">
        <v>235</v>
      </c>
      <c r="E33" s="25" t="s">
        <v>509</v>
      </c>
      <c r="F33" s="25" t="s">
        <v>881</v>
      </c>
      <c r="G33" s="47"/>
      <c r="K33" s="47"/>
      <c r="L33" s="25" t="s">
        <v>235</v>
      </c>
      <c r="M33" s="25" t="s">
        <v>221</v>
      </c>
      <c r="N33" s="25" t="s">
        <v>228</v>
      </c>
      <c r="O33" s="25"/>
      <c r="P33" s="25" t="s">
        <v>1074</v>
      </c>
      <c r="Q33" s="25" t="s">
        <v>217</v>
      </c>
      <c r="R33" s="25">
        <v>0.44900000000000001</v>
      </c>
      <c r="S33" s="25"/>
      <c r="T33" s="25"/>
      <c r="U33" s="25"/>
      <c r="V33" s="25" t="s">
        <v>165</v>
      </c>
      <c r="W33" s="25" t="s">
        <v>229</v>
      </c>
      <c r="X33" s="20" t="str">
        <f t="shared" si="1"/>
        <v>非エネルギー起源二酸化炭素(CO2)生石灰の製造</v>
      </c>
      <c r="Y33" s="20" t="str">
        <f t="shared" si="0"/>
        <v>非エネルギー起源二酸化炭素(CO2)生石灰の製造ドロマイト</v>
      </c>
      <c r="Z33" s="47"/>
      <c r="AA33" t="s">
        <v>875</v>
      </c>
      <c r="AB33">
        <f t="shared" si="6"/>
        <v>51</v>
      </c>
      <c r="AC33">
        <f t="shared" si="7"/>
        <v>52</v>
      </c>
      <c r="AD33" s="20"/>
      <c r="AF33" s="11"/>
      <c r="AG33" s="11"/>
      <c r="AH33" s="50" t="s">
        <v>1028</v>
      </c>
      <c r="AI33" s="50" t="s">
        <v>1066</v>
      </c>
      <c r="AJ33" s="9" t="s">
        <v>1029</v>
      </c>
      <c r="AK33" s="9">
        <v>9540</v>
      </c>
      <c r="AM33" s="25" t="s">
        <v>154</v>
      </c>
      <c r="AN33" s="25" t="s">
        <v>121</v>
      </c>
      <c r="AO33" s="25" t="s">
        <v>121</v>
      </c>
      <c r="AP33" s="25"/>
      <c r="AQ33" s="25" t="s">
        <v>1077</v>
      </c>
      <c r="AR33" s="25" t="s">
        <v>429</v>
      </c>
      <c r="AS33" s="30">
        <v>7.5</v>
      </c>
      <c r="AT33" s="25" t="s">
        <v>120</v>
      </c>
      <c r="AU33" s="20">
        <v>4.2000000000000003E-2</v>
      </c>
    </row>
    <row r="34" spans="2:47">
      <c r="B34" t="s">
        <v>1067</v>
      </c>
      <c r="D34" s="25" t="s">
        <v>235</v>
      </c>
      <c r="E34" s="25" t="s">
        <v>511</v>
      </c>
      <c r="F34" s="25" t="s">
        <v>926</v>
      </c>
      <c r="G34" s="47"/>
      <c r="K34" s="47"/>
      <c r="L34" s="25" t="s">
        <v>235</v>
      </c>
      <c r="M34" s="25" t="s">
        <v>231</v>
      </c>
      <c r="N34" s="25" t="s">
        <v>230</v>
      </c>
      <c r="O34" s="25"/>
      <c r="P34" s="25" t="s">
        <v>1074</v>
      </c>
      <c r="Q34" s="25" t="s">
        <v>217</v>
      </c>
      <c r="R34" s="25">
        <v>0.44</v>
      </c>
      <c r="S34" s="25"/>
      <c r="T34" s="25"/>
      <c r="U34" s="25"/>
      <c r="V34" s="25" t="s">
        <v>229</v>
      </c>
      <c r="W34" s="25" t="s">
        <v>165</v>
      </c>
      <c r="X34" s="20" t="str">
        <f t="shared" si="1"/>
        <v>非エネルギー起源二酸化炭素(CO2)ソーダ石灰ガラス又は鉄鋼の製造</v>
      </c>
      <c r="Y34" s="20" t="str">
        <f t="shared" si="0"/>
        <v>非エネルギー起源二酸化炭素(CO2)ソーダ石灰ガラス又は鉄鋼の製造石灰石</v>
      </c>
      <c r="Z34" s="47"/>
      <c r="AA34" t="s">
        <v>876</v>
      </c>
      <c r="AB34">
        <f t="shared" si="6"/>
        <v>53</v>
      </c>
      <c r="AC34">
        <f t="shared" si="7"/>
        <v>54</v>
      </c>
      <c r="AD34" s="20"/>
      <c r="AF34" s="11"/>
      <c r="AG34" s="11"/>
      <c r="AH34" s="50" t="s">
        <v>1030</v>
      </c>
      <c r="AI34" s="50" t="s">
        <v>1067</v>
      </c>
      <c r="AJ34" s="9" t="s">
        <v>1031</v>
      </c>
      <c r="AK34" s="9">
        <v>8550</v>
      </c>
      <c r="AM34" s="25" t="s">
        <v>154</v>
      </c>
      <c r="AN34" s="25" t="s">
        <v>432</v>
      </c>
      <c r="AO34" s="25" t="s">
        <v>432</v>
      </c>
      <c r="AP34" s="25"/>
      <c r="AQ34" s="25" t="s">
        <v>1077</v>
      </c>
      <c r="AR34" s="25" t="s">
        <v>429</v>
      </c>
      <c r="AS34" s="30">
        <v>40</v>
      </c>
      <c r="AT34" s="25" t="s">
        <v>120</v>
      </c>
      <c r="AU34" s="20">
        <v>1.4E-2</v>
      </c>
    </row>
    <row r="35" spans="2:47">
      <c r="B35" t="s">
        <v>1068</v>
      </c>
      <c r="D35" s="25" t="s">
        <v>235</v>
      </c>
      <c r="E35" s="25" t="s">
        <v>513</v>
      </c>
      <c r="F35" s="25" t="s">
        <v>927</v>
      </c>
      <c r="G35" s="47"/>
      <c r="K35" s="47"/>
      <c r="L35" s="25" t="s">
        <v>235</v>
      </c>
      <c r="M35" s="25" t="s">
        <v>231</v>
      </c>
      <c r="N35" s="25" t="s">
        <v>228</v>
      </c>
      <c r="O35" s="25"/>
      <c r="P35" s="25" t="s">
        <v>1074</v>
      </c>
      <c r="Q35" s="25" t="s">
        <v>217</v>
      </c>
      <c r="R35" s="33">
        <v>0.47099999999999997</v>
      </c>
      <c r="S35" s="25"/>
      <c r="T35" s="25"/>
      <c r="U35" s="25"/>
      <c r="V35" s="25" t="s">
        <v>165</v>
      </c>
      <c r="W35" s="25" t="s">
        <v>229</v>
      </c>
      <c r="X35" s="20" t="str">
        <f t="shared" si="1"/>
        <v>非エネルギー起源二酸化炭素(CO2)ソーダ石灰ガラス又は鉄鋼の製造</v>
      </c>
      <c r="Y35" s="20" t="str">
        <f t="shared" si="0"/>
        <v>非エネルギー起源二酸化炭素(CO2)ソーダ石灰ガラス又は鉄鋼の製造ドロマイト</v>
      </c>
      <c r="Z35" s="47"/>
      <c r="AA35" t="s">
        <v>877</v>
      </c>
      <c r="AB35">
        <f t="shared" si="6"/>
        <v>55</v>
      </c>
      <c r="AC35">
        <f t="shared" si="7"/>
        <v>55</v>
      </c>
      <c r="AD35" s="20"/>
      <c r="AF35" s="11"/>
      <c r="AG35" s="11"/>
      <c r="AH35" s="50" t="s">
        <v>1032</v>
      </c>
      <c r="AI35" s="50" t="s">
        <v>1068</v>
      </c>
      <c r="AJ35" s="9" t="s">
        <v>1033</v>
      </c>
      <c r="AK35" s="9">
        <v>7910</v>
      </c>
      <c r="AM35" s="25" t="s">
        <v>154</v>
      </c>
      <c r="AN35" s="25" t="s">
        <v>331</v>
      </c>
      <c r="AO35" s="25" t="s">
        <v>331</v>
      </c>
      <c r="AP35" s="25"/>
      <c r="AQ35" s="25" t="s">
        <v>1074</v>
      </c>
      <c r="AR35" s="25" t="s">
        <v>153</v>
      </c>
      <c r="AS35" s="30">
        <v>18</v>
      </c>
      <c r="AT35" s="25" t="s">
        <v>120</v>
      </c>
      <c r="AU35" s="20">
        <v>1.7000000000000001E-2</v>
      </c>
    </row>
    <row r="36" spans="2:47">
      <c r="B36" t="s">
        <v>1069</v>
      </c>
      <c r="D36" s="25" t="s">
        <v>235</v>
      </c>
      <c r="E36" s="25" t="s">
        <v>517</v>
      </c>
      <c r="F36" s="25" t="s">
        <v>928</v>
      </c>
      <c r="G36" s="47"/>
      <c r="K36" s="47"/>
      <c r="L36" s="25" t="s">
        <v>235</v>
      </c>
      <c r="M36" s="25" t="s">
        <v>231</v>
      </c>
      <c r="N36" s="25" t="s">
        <v>1234</v>
      </c>
      <c r="O36" s="25"/>
      <c r="P36" s="25" t="s">
        <v>1074</v>
      </c>
      <c r="Q36" s="25" t="s">
        <v>217</v>
      </c>
      <c r="R36" s="25">
        <v>0.41299999999999998</v>
      </c>
      <c r="S36" s="25"/>
      <c r="T36" s="25"/>
      <c r="U36" s="25"/>
      <c r="V36" s="25"/>
      <c r="W36" s="25" t="s">
        <v>165</v>
      </c>
      <c r="X36" s="20" t="str">
        <f t="shared" si="1"/>
        <v>非エネルギー起源二酸化炭素(CO2)ソーダ石灰ガラス又は鉄鋼の製造</v>
      </c>
      <c r="Y36" s="20" t="str">
        <f t="shared" si="0"/>
        <v>非エネルギー起源二酸化炭素(CO2)ソーダ石灰ガラス又は鉄鋼の製造ソダ灰（国内産）</v>
      </c>
      <c r="Z36" s="47"/>
      <c r="AA36" t="s">
        <v>878</v>
      </c>
      <c r="AB36">
        <f t="shared" si="6"/>
        <v>56</v>
      </c>
      <c r="AC36">
        <f t="shared" si="7"/>
        <v>68</v>
      </c>
      <c r="AD36" s="20"/>
      <c r="AF36" s="53"/>
      <c r="AG36" s="53"/>
      <c r="AH36" s="51" t="s">
        <v>1034</v>
      </c>
      <c r="AI36" s="51" t="s">
        <v>1069</v>
      </c>
      <c r="AJ36" s="9" t="s">
        <v>1035</v>
      </c>
      <c r="AK36" s="9">
        <v>7190</v>
      </c>
      <c r="AM36" s="25" t="s">
        <v>154</v>
      </c>
      <c r="AN36" s="25" t="s">
        <v>332</v>
      </c>
      <c r="AO36" s="25" t="s">
        <v>332</v>
      </c>
      <c r="AP36" s="25"/>
      <c r="AQ36" s="25" t="s">
        <v>1074</v>
      </c>
      <c r="AR36" s="25" t="s">
        <v>153</v>
      </c>
      <c r="AS36" s="30">
        <v>26.9</v>
      </c>
      <c r="AT36" s="25" t="s">
        <v>120</v>
      </c>
      <c r="AU36" s="20">
        <v>1.52E-2</v>
      </c>
    </row>
    <row r="37" spans="2:47">
      <c r="B37" t="s">
        <v>174</v>
      </c>
      <c r="D37" s="49" t="s">
        <v>235</v>
      </c>
      <c r="E37" s="49" t="s">
        <v>964</v>
      </c>
      <c r="F37" s="49" t="s">
        <v>966</v>
      </c>
      <c r="G37" s="47"/>
      <c r="K37" s="47"/>
      <c r="L37" s="25" t="s">
        <v>235</v>
      </c>
      <c r="M37" s="25" t="s">
        <v>231</v>
      </c>
      <c r="N37" s="25" t="s">
        <v>1235</v>
      </c>
      <c r="O37" s="25"/>
      <c r="P37" s="25" t="s">
        <v>1074</v>
      </c>
      <c r="Q37" s="25" t="s">
        <v>217</v>
      </c>
      <c r="R37" s="25">
        <v>0.41499999999999998</v>
      </c>
      <c r="S37" s="25"/>
      <c r="T37" s="25"/>
      <c r="U37" s="25"/>
      <c r="V37" s="25"/>
      <c r="W37" s="25"/>
      <c r="X37" s="20" t="str">
        <f t="shared" si="1"/>
        <v>非エネルギー起源二酸化炭素(CO2)ソーダ石灰ガラス又は鉄鋼の製造</v>
      </c>
      <c r="Y37" s="20" t="str">
        <f t="shared" si="0"/>
        <v>非エネルギー起源二酸化炭素(CO2)ソーダ石灰ガラス又は鉄鋼の製造ソダ灰(輸入）</v>
      </c>
      <c r="Z37" s="47"/>
      <c r="AA37" t="s">
        <v>1371</v>
      </c>
      <c r="AB37">
        <f t="shared" si="6"/>
        <v>69</v>
      </c>
      <c r="AC37">
        <f t="shared" si="7"/>
        <v>69</v>
      </c>
      <c r="AD37" s="20"/>
      <c r="AF37" s="9">
        <v>6</v>
      </c>
      <c r="AG37" s="9" t="s">
        <v>1036</v>
      </c>
      <c r="AH37" s="9"/>
      <c r="AI37" s="9" t="s">
        <v>174</v>
      </c>
      <c r="AJ37" s="9" t="s">
        <v>1037</v>
      </c>
      <c r="AK37" s="9">
        <v>23500</v>
      </c>
      <c r="AM37" s="25" t="s">
        <v>154</v>
      </c>
      <c r="AN37" s="25" t="s">
        <v>433</v>
      </c>
      <c r="AO37" s="25" t="s">
        <v>433</v>
      </c>
      <c r="AP37" s="25"/>
      <c r="AQ37" s="25" t="s">
        <v>1074</v>
      </c>
      <c r="AR37" s="25" t="s">
        <v>153</v>
      </c>
      <c r="AS37" s="30">
        <v>33.200000000000003</v>
      </c>
      <c r="AT37" s="25" t="s">
        <v>120</v>
      </c>
      <c r="AU37" s="20">
        <v>1.35E-2</v>
      </c>
    </row>
    <row r="38" spans="2:47">
      <c r="B38" t="s">
        <v>168</v>
      </c>
      <c r="D38" s="25" t="s">
        <v>214</v>
      </c>
      <c r="E38" s="25" t="s">
        <v>400</v>
      </c>
      <c r="F38" s="25" t="s">
        <v>929</v>
      </c>
      <c r="G38" s="48"/>
      <c r="K38" s="47"/>
      <c r="L38" s="25" t="s">
        <v>235</v>
      </c>
      <c r="M38" s="25" t="s">
        <v>231</v>
      </c>
      <c r="N38" s="25" t="s">
        <v>467</v>
      </c>
      <c r="O38" s="25"/>
      <c r="P38" s="25" t="s">
        <v>1074</v>
      </c>
      <c r="Q38" s="25" t="s">
        <v>217</v>
      </c>
      <c r="R38" s="25">
        <v>0.22</v>
      </c>
      <c r="S38" s="25"/>
      <c r="T38" s="25"/>
      <c r="U38" s="25"/>
      <c r="V38" s="25"/>
      <c r="W38" s="25"/>
      <c r="X38" s="20" t="str">
        <f t="shared" si="1"/>
        <v>非エネルギー起源二酸化炭素(CO2)ソーダ石灰ガラス又は鉄鋼の製造</v>
      </c>
      <c r="Y38" s="20" t="str">
        <f t="shared" si="0"/>
        <v>非エネルギー起源二酸化炭素(CO2)ソーダ石灰ガラス又は鉄鋼の製造炭酸バリウム</v>
      </c>
      <c r="Z38" s="47"/>
      <c r="AA38" t="s">
        <v>1372</v>
      </c>
      <c r="AB38">
        <f t="shared" si="6"/>
        <v>70</v>
      </c>
      <c r="AC38">
        <f t="shared" si="7"/>
        <v>70</v>
      </c>
      <c r="AD38" s="20"/>
      <c r="AF38" s="9">
        <v>7</v>
      </c>
      <c r="AG38" s="9" t="s">
        <v>1038</v>
      </c>
      <c r="AH38" s="9"/>
      <c r="AI38" s="9" t="s">
        <v>168</v>
      </c>
      <c r="AJ38" s="9" t="s">
        <v>1039</v>
      </c>
      <c r="AK38" s="9">
        <v>16100</v>
      </c>
      <c r="AM38" s="25" t="s">
        <v>154</v>
      </c>
      <c r="AN38" s="25" t="s">
        <v>434</v>
      </c>
      <c r="AO38" s="25" t="s">
        <v>434</v>
      </c>
      <c r="AP38" s="25"/>
      <c r="AQ38" s="25" t="s">
        <v>1074</v>
      </c>
      <c r="AR38" s="25" t="s">
        <v>153</v>
      </c>
      <c r="AS38" s="30">
        <v>29.3</v>
      </c>
      <c r="AT38" s="25" t="s">
        <v>120</v>
      </c>
      <c r="AU38" s="20">
        <v>2.3900000000000001E-2</v>
      </c>
    </row>
    <row r="39" spans="2:47">
      <c r="D39" s="25" t="s">
        <v>214</v>
      </c>
      <c r="E39" s="25" t="s">
        <v>544</v>
      </c>
      <c r="F39" s="25" t="s">
        <v>930</v>
      </c>
      <c r="G39" s="48"/>
      <c r="K39" s="48"/>
      <c r="L39" s="25" t="s">
        <v>235</v>
      </c>
      <c r="M39" s="25" t="s">
        <v>231</v>
      </c>
      <c r="N39" s="25" t="s">
        <v>468</v>
      </c>
      <c r="O39" s="25"/>
      <c r="P39" s="25" t="s">
        <v>1074</v>
      </c>
      <c r="Q39" s="25" t="s">
        <v>217</v>
      </c>
      <c r="R39" s="25">
        <v>0.32</v>
      </c>
      <c r="S39" s="25"/>
      <c r="T39" s="25"/>
      <c r="U39" s="25"/>
      <c r="V39" s="25"/>
      <c r="W39" s="25"/>
      <c r="X39" s="20" t="str">
        <f t="shared" si="1"/>
        <v>非エネルギー起源二酸化炭素(CO2)ソーダ石灰ガラス又は鉄鋼の製造</v>
      </c>
      <c r="Y39" s="20" t="str">
        <f t="shared" si="0"/>
        <v>非エネルギー起源二酸化炭素(CO2)ソーダ石灰ガラス又は鉄鋼の製造炭酸カリウム</v>
      </c>
      <c r="Z39" s="47"/>
      <c r="AA39" t="s">
        <v>1373</v>
      </c>
      <c r="AB39">
        <f t="shared" si="6"/>
        <v>71</v>
      </c>
      <c r="AC39">
        <f t="shared" si="7"/>
        <v>72</v>
      </c>
      <c r="AD39" s="20"/>
      <c r="AF39" s="24"/>
      <c r="AG39" s="24"/>
      <c r="AH39" s="24"/>
      <c r="AI39" s="24"/>
      <c r="AJ39" s="24"/>
      <c r="AK39" s="24"/>
      <c r="AM39" s="25" t="s">
        <v>154</v>
      </c>
      <c r="AN39" s="25" t="s">
        <v>435</v>
      </c>
      <c r="AO39" s="25" t="s">
        <v>435</v>
      </c>
      <c r="AP39" s="25"/>
      <c r="AQ39" s="25" t="s">
        <v>1074</v>
      </c>
      <c r="AR39" s="25" t="s">
        <v>153</v>
      </c>
      <c r="AS39" s="30">
        <v>29.3</v>
      </c>
      <c r="AT39" s="25" t="s">
        <v>120</v>
      </c>
      <c r="AU39" s="20">
        <v>2.6200000000000001E-2</v>
      </c>
    </row>
    <row r="40" spans="2:47">
      <c r="D40" s="25" t="s">
        <v>214</v>
      </c>
      <c r="E40" s="25" t="s">
        <v>546</v>
      </c>
      <c r="F40" s="25" t="s">
        <v>931</v>
      </c>
      <c r="G40" s="47"/>
      <c r="K40" s="48"/>
      <c r="L40" s="25" t="s">
        <v>235</v>
      </c>
      <c r="M40" s="25" t="s">
        <v>231</v>
      </c>
      <c r="N40" s="32" t="s">
        <v>469</v>
      </c>
      <c r="O40" s="25"/>
      <c r="P40" s="25" t="s">
        <v>1074</v>
      </c>
      <c r="Q40" s="25" t="s">
        <v>217</v>
      </c>
      <c r="R40" s="25">
        <v>0.3</v>
      </c>
      <c r="S40" s="25"/>
      <c r="T40" s="25"/>
      <c r="U40" s="25"/>
      <c r="V40" s="25"/>
      <c r="W40" s="25"/>
      <c r="X40" s="20" t="str">
        <f t="shared" si="1"/>
        <v>非エネルギー起源二酸化炭素(CO2)ソーダ石灰ガラス又は鉄鋼の製造</v>
      </c>
      <c r="Y40" s="20" t="str">
        <f t="shared" si="0"/>
        <v>非エネルギー起源二酸化炭素(CO2)ソーダ石灰ガラス又は鉄鋼の製造炭酸ストロンチウム</v>
      </c>
      <c r="Z40" s="47"/>
      <c r="AA40" t="s">
        <v>1374</v>
      </c>
      <c r="AB40">
        <f t="shared" si="6"/>
        <v>73</v>
      </c>
      <c r="AC40">
        <f t="shared" si="7"/>
        <v>74</v>
      </c>
      <c r="AD40" s="20"/>
      <c r="AF40" s="25"/>
      <c r="AG40" s="25"/>
      <c r="AH40" s="25"/>
      <c r="AI40" s="25"/>
      <c r="AJ40" s="25"/>
      <c r="AK40" s="25"/>
      <c r="AM40" s="25" t="s">
        <v>154</v>
      </c>
      <c r="AN40" s="25" t="s">
        <v>436</v>
      </c>
      <c r="AO40" s="25" t="s">
        <v>436</v>
      </c>
      <c r="AP40" s="25"/>
      <c r="AQ40" s="25" t="s">
        <v>381</v>
      </c>
      <c r="AR40" s="25" t="s">
        <v>149</v>
      </c>
      <c r="AS40" s="30">
        <v>40.200000000000003</v>
      </c>
      <c r="AT40" s="25" t="s">
        <v>120</v>
      </c>
      <c r="AU40" s="20">
        <v>1.7899999999999999E-2</v>
      </c>
    </row>
    <row r="41" spans="2:47">
      <c r="D41" s="25" t="s">
        <v>214</v>
      </c>
      <c r="E41" s="25" t="s">
        <v>441</v>
      </c>
      <c r="F41" s="25" t="s">
        <v>932</v>
      </c>
      <c r="G41" s="48"/>
      <c r="K41" s="47"/>
      <c r="L41" s="25" t="s">
        <v>235</v>
      </c>
      <c r="M41" s="25" t="s">
        <v>231</v>
      </c>
      <c r="N41" s="25" t="s">
        <v>470</v>
      </c>
      <c r="O41" s="25"/>
      <c r="P41" s="25" t="s">
        <v>1074</v>
      </c>
      <c r="Q41" s="25" t="s">
        <v>217</v>
      </c>
      <c r="R41" s="34">
        <v>0.6</v>
      </c>
      <c r="S41" s="25"/>
      <c r="T41" s="25"/>
      <c r="U41" s="25"/>
      <c r="V41" s="25"/>
      <c r="W41" s="25"/>
      <c r="X41" s="20" t="str">
        <f t="shared" si="1"/>
        <v>非エネルギー起源二酸化炭素(CO2)ソーダ石灰ガラス又は鉄鋼の製造</v>
      </c>
      <c r="Y41" s="20" t="str">
        <f t="shared" si="0"/>
        <v>非エネルギー起源二酸化炭素(CO2)ソーダ石灰ガラス又は鉄鋼の製造炭酸リチウム</v>
      </c>
      <c r="Z41" s="47"/>
      <c r="AA41" t="s">
        <v>1375</v>
      </c>
      <c r="AB41">
        <f t="shared" si="6"/>
        <v>75</v>
      </c>
      <c r="AC41">
        <f t="shared" si="7"/>
        <v>77</v>
      </c>
      <c r="AD41" s="20"/>
      <c r="AF41" s="25"/>
      <c r="AG41" s="25"/>
      <c r="AH41" s="25"/>
      <c r="AI41" s="25"/>
      <c r="AJ41" s="25"/>
      <c r="AK41" s="25"/>
      <c r="AM41" s="25" t="s">
        <v>154</v>
      </c>
      <c r="AN41" s="25" t="s">
        <v>437</v>
      </c>
      <c r="AO41" s="25" t="s">
        <v>437</v>
      </c>
      <c r="AP41" s="25"/>
      <c r="AQ41" s="25" t="s">
        <v>381</v>
      </c>
      <c r="AR41" s="25" t="s">
        <v>149</v>
      </c>
      <c r="AS41" s="30">
        <v>38</v>
      </c>
      <c r="AT41" s="25" t="s">
        <v>120</v>
      </c>
      <c r="AU41" s="20">
        <v>1.8800000000000001E-2</v>
      </c>
    </row>
    <row r="42" spans="2:47">
      <c r="D42" s="25" t="s">
        <v>214</v>
      </c>
      <c r="E42" s="25" t="s">
        <v>550</v>
      </c>
      <c r="F42" s="25" t="s">
        <v>933</v>
      </c>
      <c r="G42" s="47"/>
      <c r="K42" s="48"/>
      <c r="L42" s="25" t="s">
        <v>235</v>
      </c>
      <c r="M42" s="25" t="s">
        <v>471</v>
      </c>
      <c r="N42" s="25" t="s">
        <v>472</v>
      </c>
      <c r="O42" s="25"/>
      <c r="P42" s="25" t="s">
        <v>1074</v>
      </c>
      <c r="Q42" s="25" t="s">
        <v>217</v>
      </c>
      <c r="R42" s="34">
        <v>0.44</v>
      </c>
      <c r="S42" s="25"/>
      <c r="T42" s="25"/>
      <c r="U42" s="25"/>
      <c r="V42" s="25" t="s">
        <v>473</v>
      </c>
      <c r="W42" s="25"/>
      <c r="X42" s="20" t="str">
        <f t="shared" si="1"/>
        <v>非エネルギー起源二酸化炭素(CO2)その他用途・プロセスでの炭酸塩の使用</v>
      </c>
      <c r="Y42" s="20" t="str">
        <f t="shared" si="0"/>
        <v>非エネルギー起源二酸化炭素(CO2)その他用途・プロセスでの炭酸塩の使用石灰石</v>
      </c>
      <c r="Z42" s="47"/>
      <c r="AA42" t="s">
        <v>1376</v>
      </c>
      <c r="AB42">
        <f t="shared" si="6"/>
        <v>78</v>
      </c>
      <c r="AC42">
        <f t="shared" si="7"/>
        <v>78</v>
      </c>
      <c r="AD42" s="20"/>
      <c r="AF42" s="25"/>
      <c r="AG42" s="25"/>
      <c r="AH42" s="25"/>
      <c r="AI42" s="25"/>
      <c r="AJ42" s="25"/>
      <c r="AK42" s="25"/>
    </row>
    <row r="43" spans="2:47">
      <c r="D43" s="25" t="s">
        <v>214</v>
      </c>
      <c r="E43" s="25" t="s">
        <v>210</v>
      </c>
      <c r="F43" s="25" t="s">
        <v>883</v>
      </c>
      <c r="G43" s="47"/>
      <c r="K43" s="47"/>
      <c r="L43" s="25" t="s">
        <v>235</v>
      </c>
      <c r="M43" s="25" t="s">
        <v>852</v>
      </c>
      <c r="N43" s="25" t="s">
        <v>474</v>
      </c>
      <c r="O43" s="25"/>
      <c r="P43" s="25" t="s">
        <v>1074</v>
      </c>
      <c r="Q43" s="25" t="s">
        <v>217</v>
      </c>
      <c r="R43" s="33">
        <v>0.47099999999999997</v>
      </c>
      <c r="S43" s="25"/>
      <c r="T43" s="25"/>
      <c r="U43" s="25"/>
      <c r="V43" s="25"/>
      <c r="W43" s="25" t="s">
        <v>473</v>
      </c>
      <c r="X43" s="20" t="str">
        <f t="shared" si="1"/>
        <v>非エネルギー起源二酸化炭素(CO2)その他用途・プロセスでの炭酸塩の使用</v>
      </c>
      <c r="Y43" s="20" t="str">
        <f t="shared" si="0"/>
        <v>非エネルギー起源二酸化炭素(CO2)その他用途・プロセスでの炭酸塩の使用ドロマイト</v>
      </c>
      <c r="Z43" s="47"/>
      <c r="AA43" t="s">
        <v>879</v>
      </c>
      <c r="AB43">
        <f t="shared" si="6"/>
        <v>79</v>
      </c>
      <c r="AC43">
        <f t="shared" si="7"/>
        <v>79</v>
      </c>
      <c r="AD43" s="20"/>
      <c r="AF43" s="25"/>
      <c r="AG43" s="25"/>
      <c r="AH43" s="25"/>
      <c r="AI43" s="25"/>
      <c r="AJ43" s="25"/>
      <c r="AK43" s="25"/>
    </row>
    <row r="44" spans="2:47">
      <c r="D44" s="25" t="s">
        <v>214</v>
      </c>
      <c r="E44" s="25" t="s">
        <v>448</v>
      </c>
      <c r="F44" s="25" t="s">
        <v>934</v>
      </c>
      <c r="G44" s="47"/>
      <c r="K44" s="47"/>
      <c r="L44" s="25" t="s">
        <v>235</v>
      </c>
      <c r="M44" s="25" t="s">
        <v>852</v>
      </c>
      <c r="N44" s="25" t="s">
        <v>1234</v>
      </c>
      <c r="O44" s="25"/>
      <c r="P44" s="25" t="s">
        <v>1074</v>
      </c>
      <c r="Q44" s="25" t="s">
        <v>217</v>
      </c>
      <c r="R44" s="33">
        <v>0.41299999999999998</v>
      </c>
      <c r="S44" s="25"/>
      <c r="T44" s="25"/>
      <c r="U44" s="25"/>
      <c r="V44" s="25"/>
      <c r="W44" s="25"/>
      <c r="X44" s="20" t="str">
        <f t="shared" si="1"/>
        <v>非エネルギー起源二酸化炭素(CO2)その他用途・プロセスでの炭酸塩の使用</v>
      </c>
      <c r="Y44" s="20" t="str">
        <f t="shared" si="0"/>
        <v>非エネルギー起源二酸化炭素(CO2)その他用途・プロセスでの炭酸塩の使用ソダ灰（国内産）</v>
      </c>
      <c r="Z44" s="47"/>
      <c r="AA44" t="s">
        <v>880</v>
      </c>
      <c r="AB44">
        <f t="shared" si="6"/>
        <v>80</v>
      </c>
      <c r="AC44">
        <f t="shared" si="7"/>
        <v>80</v>
      </c>
      <c r="AF44" s="25"/>
      <c r="AG44" s="25"/>
      <c r="AH44" s="25"/>
      <c r="AI44" s="25"/>
      <c r="AJ44" s="25"/>
      <c r="AK44" s="25"/>
    </row>
    <row r="45" spans="2:47">
      <c r="D45" s="25" t="s">
        <v>214</v>
      </c>
      <c r="E45" s="25" t="s">
        <v>553</v>
      </c>
      <c r="F45" s="25" t="s">
        <v>935</v>
      </c>
      <c r="G45" s="47"/>
      <c r="K45" s="47"/>
      <c r="L45" s="25" t="s">
        <v>235</v>
      </c>
      <c r="M45" s="25" t="s">
        <v>852</v>
      </c>
      <c r="N45" s="25" t="s">
        <v>1236</v>
      </c>
      <c r="O45" s="25"/>
      <c r="P45" s="25" t="s">
        <v>1074</v>
      </c>
      <c r="Q45" s="25" t="s">
        <v>217</v>
      </c>
      <c r="R45" s="33">
        <v>0.41499999999999998</v>
      </c>
      <c r="S45" s="25"/>
      <c r="T45" s="25"/>
      <c r="U45" s="25"/>
      <c r="V45" s="25"/>
      <c r="W45" s="25"/>
      <c r="X45" s="20" t="str">
        <f t="shared" si="1"/>
        <v>非エネルギー起源二酸化炭素(CO2)その他用途・プロセスでの炭酸塩の使用</v>
      </c>
      <c r="Y45" s="20" t="str">
        <f t="shared" si="0"/>
        <v>非エネルギー起源二酸化炭素(CO2)その他用途・プロセスでの炭酸塩の使用ソダ灰（輸入）</v>
      </c>
      <c r="Z45" s="47"/>
      <c r="AA45" t="s">
        <v>881</v>
      </c>
      <c r="AB45">
        <f t="shared" si="6"/>
        <v>81</v>
      </c>
      <c r="AC45">
        <f t="shared" si="7"/>
        <v>81</v>
      </c>
      <c r="AD45" s="20"/>
      <c r="AF45" s="25"/>
      <c r="AG45" s="25"/>
      <c r="AH45" s="25"/>
      <c r="AI45" s="25"/>
      <c r="AJ45" s="25"/>
      <c r="AK45" s="25"/>
      <c r="AR45" s="25"/>
      <c r="AS45" s="25"/>
    </row>
    <row r="46" spans="2:47">
      <c r="D46" s="25" t="s">
        <v>214</v>
      </c>
      <c r="E46" s="20" t="s">
        <v>461</v>
      </c>
      <c r="F46" s="20" t="s">
        <v>936</v>
      </c>
      <c r="G46" s="47"/>
      <c r="K46" s="47"/>
      <c r="L46" s="25" t="s">
        <v>235</v>
      </c>
      <c r="M46" s="25" t="s">
        <v>225</v>
      </c>
      <c r="N46" s="25" t="s">
        <v>335</v>
      </c>
      <c r="O46" s="25"/>
      <c r="P46" s="25" t="s">
        <v>1074</v>
      </c>
      <c r="Q46" s="25" t="s">
        <v>217</v>
      </c>
      <c r="R46" s="33">
        <v>2.33</v>
      </c>
      <c r="S46" s="25"/>
      <c r="T46" s="25"/>
      <c r="U46" s="25"/>
      <c r="V46" s="25" t="s">
        <v>475</v>
      </c>
      <c r="W46" s="25"/>
      <c r="X46" s="20" t="str">
        <f t="shared" si="1"/>
        <v>非エネルギー起源二酸化炭素(CO2)アンモニアの製造</v>
      </c>
      <c r="Y46" s="20" t="str">
        <f t="shared" si="0"/>
        <v>非エネルギー起源二酸化炭素(CO2)アンモニアの製造石炭</v>
      </c>
      <c r="Z46" s="47"/>
      <c r="AA46" t="s">
        <v>1377</v>
      </c>
      <c r="AB46">
        <f t="shared" si="6"/>
        <v>82</v>
      </c>
      <c r="AC46">
        <f t="shared" si="7"/>
        <v>82</v>
      </c>
      <c r="AD46" s="20"/>
      <c r="AF46" s="25"/>
      <c r="AG46" s="25"/>
      <c r="AH46" s="25"/>
      <c r="AI46" s="25"/>
      <c r="AJ46" s="25"/>
      <c r="AK46" s="25"/>
      <c r="AR46" s="25"/>
      <c r="AS46" s="25"/>
    </row>
    <row r="47" spans="2:47">
      <c r="D47" s="25" t="s">
        <v>214</v>
      </c>
      <c r="E47" s="25" t="s">
        <v>205</v>
      </c>
      <c r="F47" s="25" t="s">
        <v>884</v>
      </c>
      <c r="G47" s="47"/>
      <c r="K47" s="47"/>
      <c r="L47" s="25" t="s">
        <v>235</v>
      </c>
      <c r="M47" s="25" t="s">
        <v>225</v>
      </c>
      <c r="N47" s="25" t="s">
        <v>1237</v>
      </c>
      <c r="O47" s="25"/>
      <c r="P47" s="25" t="s">
        <v>1074</v>
      </c>
      <c r="Q47" s="25" t="s">
        <v>217</v>
      </c>
      <c r="R47" s="34">
        <v>2.99</v>
      </c>
      <c r="S47" s="25"/>
      <c r="T47" s="25"/>
      <c r="U47" s="25"/>
      <c r="V47" s="25"/>
      <c r="W47" s="25" t="s">
        <v>475</v>
      </c>
      <c r="X47" s="20" t="str">
        <f t="shared" si="1"/>
        <v>非エネルギー起源二酸化炭素(CO2)アンモニアの製造</v>
      </c>
      <c r="Y47" s="20" t="str">
        <f t="shared" si="0"/>
        <v>非エネルギー起源二酸化炭素(CO2)アンモニアの製造石油コクス</v>
      </c>
      <c r="Z47" s="47"/>
      <c r="AA47" t="s">
        <v>1378</v>
      </c>
      <c r="AB47">
        <f t="shared" si="6"/>
        <v>83</v>
      </c>
      <c r="AC47">
        <f t="shared" si="7"/>
        <v>85</v>
      </c>
      <c r="AD47" s="45"/>
      <c r="AF47" s="25"/>
      <c r="AG47" s="25"/>
      <c r="AH47" s="25"/>
      <c r="AI47" s="25"/>
      <c r="AJ47" s="25"/>
      <c r="AK47" s="25"/>
      <c r="AR47" s="25"/>
      <c r="AS47" s="25"/>
    </row>
    <row r="48" spans="2:47">
      <c r="D48" s="25" t="s">
        <v>214</v>
      </c>
      <c r="E48" s="25" t="s">
        <v>567</v>
      </c>
      <c r="F48" s="25" t="s">
        <v>937</v>
      </c>
      <c r="G48" s="47"/>
      <c r="K48" s="47"/>
      <c r="L48" s="25" t="s">
        <v>235</v>
      </c>
      <c r="M48" s="25" t="s">
        <v>225</v>
      </c>
      <c r="N48" s="25" t="s">
        <v>202</v>
      </c>
      <c r="O48" s="25"/>
      <c r="P48" s="25" t="s">
        <v>1074</v>
      </c>
      <c r="Q48" s="25" t="s">
        <v>217</v>
      </c>
      <c r="R48" s="34">
        <v>2.79</v>
      </c>
      <c r="S48" s="25"/>
      <c r="T48" s="25"/>
      <c r="U48" s="25"/>
      <c r="V48" s="25"/>
      <c r="W48" s="25"/>
      <c r="X48" s="20" t="str">
        <f t="shared" si="1"/>
        <v>非エネルギー起源二酸化炭素(CO2)アンモニアの製造</v>
      </c>
      <c r="Y48" s="20" t="str">
        <f t="shared" si="0"/>
        <v>非エネルギー起源二酸化炭素(CO2)アンモニアの製造液化天然ガス(LNG)</v>
      </c>
      <c r="Z48" s="47"/>
      <c r="AA48" t="s">
        <v>1379</v>
      </c>
      <c r="AB48">
        <f t="shared" si="6"/>
        <v>86</v>
      </c>
      <c r="AC48">
        <f t="shared" si="7"/>
        <v>94</v>
      </c>
      <c r="AD48" s="45"/>
      <c r="AF48" s="25"/>
      <c r="AG48" s="25"/>
      <c r="AH48" s="25"/>
      <c r="AI48" s="25"/>
      <c r="AJ48" s="25"/>
      <c r="AK48" s="25"/>
      <c r="AR48" s="25"/>
      <c r="AS48" s="25"/>
    </row>
    <row r="49" spans="4:45">
      <c r="D49" s="25" t="s">
        <v>214</v>
      </c>
      <c r="E49" s="25" t="s">
        <v>203</v>
      </c>
      <c r="F49" s="25" t="s">
        <v>885</v>
      </c>
      <c r="G49" s="47"/>
      <c r="K49" s="47"/>
      <c r="L49" s="25" t="s">
        <v>235</v>
      </c>
      <c r="M49" s="25" t="s">
        <v>225</v>
      </c>
      <c r="N49" s="25" t="s">
        <v>430</v>
      </c>
      <c r="O49" s="25"/>
      <c r="P49" s="25" t="s">
        <v>1077</v>
      </c>
      <c r="Q49" s="25" t="s">
        <v>476</v>
      </c>
      <c r="R49" s="34">
        <v>1.96</v>
      </c>
      <c r="S49" s="25"/>
      <c r="T49" s="25"/>
      <c r="U49" s="25"/>
      <c r="V49" s="25"/>
      <c r="W49" s="25"/>
      <c r="X49" s="20" t="str">
        <f t="shared" si="1"/>
        <v>非エネルギー起源二酸化炭素(CO2)アンモニアの製造</v>
      </c>
      <c r="Y49" s="20" t="str">
        <f t="shared" si="0"/>
        <v>非エネルギー起源二酸化炭素(CO2)アンモニアの製造天然ガス(液化天然ガス(LNG)を除く)</v>
      </c>
      <c r="Z49" s="47"/>
      <c r="AA49" t="s">
        <v>882</v>
      </c>
      <c r="AB49">
        <f t="shared" si="6"/>
        <v>95</v>
      </c>
      <c r="AC49">
        <f t="shared" si="7"/>
        <v>125</v>
      </c>
      <c r="AD49" s="20"/>
      <c r="AF49" s="25"/>
      <c r="AG49" s="25"/>
      <c r="AH49" s="25"/>
      <c r="AI49" s="25"/>
      <c r="AJ49" s="25"/>
      <c r="AK49" s="25"/>
      <c r="AR49" s="25"/>
      <c r="AS49" s="25"/>
    </row>
    <row r="50" spans="4:45">
      <c r="D50" s="25" t="s">
        <v>214</v>
      </c>
      <c r="E50" s="32" t="s">
        <v>570</v>
      </c>
      <c r="F50" s="32" t="s">
        <v>938</v>
      </c>
      <c r="G50" s="47"/>
      <c r="K50" s="47"/>
      <c r="L50" s="25" t="s">
        <v>235</v>
      </c>
      <c r="M50" s="25" t="s">
        <v>224</v>
      </c>
      <c r="N50" s="25"/>
      <c r="O50" s="25"/>
      <c r="P50" s="25" t="s">
        <v>1074</v>
      </c>
      <c r="Q50" s="25" t="s">
        <v>217</v>
      </c>
      <c r="R50" s="34">
        <v>2.2999999999999998</v>
      </c>
      <c r="S50" s="25"/>
      <c r="T50" s="25"/>
      <c r="U50" s="25"/>
      <c r="V50" s="25" t="s">
        <v>223</v>
      </c>
      <c r="W50" s="25"/>
      <c r="X50" s="20" t="str">
        <f t="shared" si="1"/>
        <v>非エネルギー起源二酸化炭素(CO2)シリコンカーバイドの製造</v>
      </c>
      <c r="Y50" s="20" t="str">
        <f t="shared" si="0"/>
        <v>非エネルギー起源二酸化炭素(CO2)シリコンカーバイドの製造</v>
      </c>
      <c r="Z50" s="47"/>
      <c r="AA50" t="s">
        <v>1380</v>
      </c>
      <c r="AB50">
        <f t="shared" ref="AB50:AB81" si="8">MATCH(AA50,X:X,0)</f>
        <v>126</v>
      </c>
      <c r="AC50">
        <f t="shared" ref="AC50:AC81" si="9">AB50+COUNTIF(X:X,AA50)-1</f>
        <v>126</v>
      </c>
      <c r="AD50" s="20"/>
      <c r="AF50" s="25"/>
      <c r="AG50" s="25"/>
      <c r="AH50" s="25"/>
      <c r="AI50" s="25"/>
      <c r="AJ50" s="25"/>
      <c r="AK50" s="25"/>
      <c r="AR50" s="25"/>
      <c r="AS50" s="25"/>
    </row>
    <row r="51" spans="4:45">
      <c r="D51" s="25" t="s">
        <v>214</v>
      </c>
      <c r="E51" s="25" t="s">
        <v>463</v>
      </c>
      <c r="F51" s="25" t="s">
        <v>939</v>
      </c>
      <c r="G51" s="47"/>
      <c r="K51" s="47"/>
      <c r="L51" s="25" t="s">
        <v>235</v>
      </c>
      <c r="M51" s="25" t="s">
        <v>222</v>
      </c>
      <c r="N51" s="25" t="s">
        <v>221</v>
      </c>
      <c r="O51" s="25"/>
      <c r="P51" s="25" t="s">
        <v>1074</v>
      </c>
      <c r="Q51" s="25" t="s">
        <v>217</v>
      </c>
      <c r="R51" s="34">
        <v>0.76</v>
      </c>
      <c r="S51" s="25"/>
      <c r="T51" s="25"/>
      <c r="U51" s="25"/>
      <c r="V51" s="25" t="s">
        <v>477</v>
      </c>
      <c r="W51" s="25" t="s">
        <v>223</v>
      </c>
      <c r="X51" s="20" t="str">
        <f t="shared" si="1"/>
        <v>非エネルギー起源二酸化炭素(CO2)カルシウムカーバイドの製造</v>
      </c>
      <c r="Y51" s="20" t="str">
        <f t="shared" si="0"/>
        <v>非エネルギー起源二酸化炭素(CO2)カルシウムカーバイドの製造生石灰の製造</v>
      </c>
      <c r="Z51" s="47"/>
      <c r="AA51" t="s">
        <v>1381</v>
      </c>
      <c r="AB51">
        <f t="shared" si="8"/>
        <v>127</v>
      </c>
      <c r="AC51">
        <f t="shared" si="9"/>
        <v>127</v>
      </c>
      <c r="AD51" s="20"/>
      <c r="AF51" s="25"/>
      <c r="AG51" s="25"/>
      <c r="AH51" s="25"/>
      <c r="AI51" s="25"/>
      <c r="AJ51" s="25"/>
      <c r="AK51" s="25"/>
      <c r="AR51" s="25"/>
      <c r="AS51" s="25"/>
    </row>
    <row r="52" spans="4:45">
      <c r="D52" s="25" t="s">
        <v>214</v>
      </c>
      <c r="E52" s="25" t="s">
        <v>572</v>
      </c>
      <c r="F52" s="25" t="s">
        <v>886</v>
      </c>
      <c r="G52" s="47"/>
      <c r="K52" s="47"/>
      <c r="L52" s="25" t="s">
        <v>235</v>
      </c>
      <c r="M52" t="s">
        <v>222</v>
      </c>
      <c r="N52" s="25" t="s">
        <v>220</v>
      </c>
      <c r="O52" s="25"/>
      <c r="P52" s="25" t="s">
        <v>1074</v>
      </c>
      <c r="Q52" s="25" t="s">
        <v>217</v>
      </c>
      <c r="R52" s="25">
        <v>1.0900000000000001</v>
      </c>
      <c r="S52" s="25"/>
      <c r="T52" s="25"/>
      <c r="U52" s="25"/>
      <c r="V52" s="25"/>
      <c r="W52" s="25" t="s">
        <v>477</v>
      </c>
      <c r="X52" s="20" t="str">
        <f t="shared" si="1"/>
        <v>非エネルギー起源二酸化炭素(CO2)カルシウムカーバイドの製造</v>
      </c>
      <c r="Y52" s="20" t="str">
        <f t="shared" si="0"/>
        <v>非エネルギー起源二酸化炭素(CO2)カルシウムカーバイドの製造生石灰の還元</v>
      </c>
      <c r="Z52" s="47"/>
      <c r="AA52" t="s">
        <v>1382</v>
      </c>
      <c r="AB52">
        <f t="shared" si="8"/>
        <v>128</v>
      </c>
      <c r="AC52">
        <f t="shared" si="9"/>
        <v>131</v>
      </c>
      <c r="AF52" s="25"/>
      <c r="AG52" s="25"/>
      <c r="AH52" s="25"/>
      <c r="AI52" s="25"/>
      <c r="AJ52" s="25"/>
      <c r="AK52" s="25"/>
      <c r="AR52" s="25"/>
      <c r="AS52" s="25"/>
    </row>
    <row r="53" spans="4:45">
      <c r="D53" s="25" t="s">
        <v>214</v>
      </c>
      <c r="E53" s="25" t="s">
        <v>200</v>
      </c>
      <c r="F53" s="25" t="s">
        <v>887</v>
      </c>
      <c r="G53" s="47"/>
      <c r="K53" s="47"/>
      <c r="L53" s="25" t="s">
        <v>235</v>
      </c>
      <c r="M53" s="25" t="s">
        <v>478</v>
      </c>
      <c r="N53" s="25" t="s">
        <v>479</v>
      </c>
      <c r="O53" s="25"/>
      <c r="P53" s="25" t="s">
        <v>1074</v>
      </c>
      <c r="Q53" s="25" t="s">
        <v>217</v>
      </c>
      <c r="R53" s="25">
        <v>1.43</v>
      </c>
      <c r="S53" s="25"/>
      <c r="T53" s="25"/>
      <c r="U53" s="25"/>
      <c r="V53" s="25" t="s">
        <v>480</v>
      </c>
      <c r="W53" s="25"/>
      <c r="X53" s="20" t="str">
        <f t="shared" si="1"/>
        <v>非エネルギー起源二酸化炭素(CO2)二酸化チタンの製造</v>
      </c>
      <c r="Y53" s="20" t="str">
        <f t="shared" si="0"/>
        <v>非エネルギー起源二酸化炭素(CO2)二酸化チタンの製造ルチル型二酸化チタン(合成ルチルからの分離)</v>
      </c>
      <c r="Z53" s="47"/>
      <c r="AA53" t="s">
        <v>1383</v>
      </c>
      <c r="AB53">
        <f t="shared" si="8"/>
        <v>132</v>
      </c>
      <c r="AC53">
        <f t="shared" si="9"/>
        <v>132</v>
      </c>
      <c r="AD53" s="20"/>
      <c r="AF53" s="25"/>
      <c r="AG53" s="25"/>
      <c r="AH53" s="25"/>
      <c r="AI53" s="25"/>
      <c r="AJ53" s="25"/>
      <c r="AK53" s="25"/>
      <c r="AR53" s="25"/>
      <c r="AS53" s="25"/>
    </row>
    <row r="54" spans="4:45">
      <c r="D54" s="25" t="s">
        <v>214</v>
      </c>
      <c r="E54" s="25" t="s">
        <v>578</v>
      </c>
      <c r="F54" s="25" t="s">
        <v>940</v>
      </c>
      <c r="G54" s="47"/>
      <c r="K54" s="47"/>
      <c r="L54" s="25" t="s">
        <v>235</v>
      </c>
      <c r="M54" s="25" t="s">
        <v>478</v>
      </c>
      <c r="N54" s="25" t="s">
        <v>481</v>
      </c>
      <c r="O54" s="25"/>
      <c r="P54" s="25" t="s">
        <v>1074</v>
      </c>
      <c r="Q54" s="25" t="s">
        <v>217</v>
      </c>
      <c r="R54" s="25">
        <v>1.34</v>
      </c>
      <c r="S54" s="25"/>
      <c r="T54" s="25"/>
      <c r="U54" s="25"/>
      <c r="V54" s="25"/>
      <c r="W54" s="25" t="s">
        <v>480</v>
      </c>
      <c r="X54" s="20" t="str">
        <f t="shared" si="1"/>
        <v>非エネルギー起源二酸化炭素(CO2)二酸化チタンの製造</v>
      </c>
      <c r="Y54" s="20" t="str">
        <f t="shared" si="0"/>
        <v>非エネルギー起源二酸化炭素(CO2)二酸化チタンの製造ルチル型二酸化チタン(塩素法)</v>
      </c>
      <c r="Z54" s="47"/>
      <c r="AA54" t="s">
        <v>883</v>
      </c>
      <c r="AB54">
        <f t="shared" si="8"/>
        <v>133</v>
      </c>
      <c r="AC54">
        <f t="shared" si="9"/>
        <v>133</v>
      </c>
      <c r="AD54" s="20"/>
      <c r="AF54" s="25"/>
      <c r="AG54" s="25"/>
      <c r="AH54" s="25"/>
      <c r="AI54" s="25"/>
      <c r="AJ54" s="25"/>
      <c r="AK54" s="25"/>
      <c r="AR54" s="25"/>
      <c r="AS54" s="25"/>
    </row>
    <row r="55" spans="4:45">
      <c r="D55" s="25" t="s">
        <v>214</v>
      </c>
      <c r="E55" s="25" t="s">
        <v>630</v>
      </c>
      <c r="F55" s="25" t="s">
        <v>941</v>
      </c>
      <c r="G55" s="47"/>
      <c r="K55" s="47"/>
      <c r="L55" s="25" t="s">
        <v>235</v>
      </c>
      <c r="M55" s="25" t="s">
        <v>227</v>
      </c>
      <c r="N55" s="25"/>
      <c r="O55" s="25"/>
      <c r="P55" s="26" t="s">
        <v>1331</v>
      </c>
      <c r="Q55" s="25" t="s">
        <v>1336</v>
      </c>
      <c r="R55" s="26">
        <v>1</v>
      </c>
      <c r="S55" s="25"/>
      <c r="T55" s="25"/>
      <c r="U55" s="25"/>
      <c r="V55" s="25" t="s">
        <v>226</v>
      </c>
      <c r="W55" s="25"/>
      <c r="X55" s="20" t="str">
        <f t="shared" si="1"/>
        <v>非エネルギー起源二酸化炭素(CO2)ソーダ灰の製造</v>
      </c>
      <c r="Y55" s="20" t="str">
        <f t="shared" si="0"/>
        <v>非エネルギー起源二酸化炭素(CO2)ソーダ灰の製造</v>
      </c>
      <c r="Z55" s="47"/>
      <c r="AA55" t="s">
        <v>1384</v>
      </c>
      <c r="AB55">
        <f t="shared" si="8"/>
        <v>134</v>
      </c>
      <c r="AC55">
        <f t="shared" si="9"/>
        <v>134</v>
      </c>
      <c r="AD55" s="20"/>
      <c r="AF55" s="25"/>
      <c r="AG55" s="25"/>
      <c r="AH55" s="25"/>
      <c r="AI55" s="25"/>
      <c r="AJ55" s="25"/>
      <c r="AK55" s="25"/>
      <c r="AR55" s="25"/>
      <c r="AS55" s="25"/>
    </row>
    <row r="56" spans="4:45">
      <c r="D56" s="25" t="s">
        <v>214</v>
      </c>
      <c r="E56" s="25" t="s">
        <v>635</v>
      </c>
      <c r="F56" s="25" t="s">
        <v>942</v>
      </c>
      <c r="G56" s="47"/>
      <c r="K56" s="47"/>
      <c r="L56" s="25" t="s">
        <v>235</v>
      </c>
      <c r="M56" s="25" t="s">
        <v>219</v>
      </c>
      <c r="N56" s="25" t="s">
        <v>482</v>
      </c>
      <c r="O56" s="25"/>
      <c r="P56" s="25" t="s">
        <v>1074</v>
      </c>
      <c r="Q56" s="25" t="s">
        <v>217</v>
      </c>
      <c r="R56" s="25">
        <v>1.56</v>
      </c>
      <c r="S56" s="25"/>
      <c r="T56" s="25"/>
      <c r="U56" s="25"/>
      <c r="V56" s="25" t="s">
        <v>483</v>
      </c>
      <c r="W56" s="25" t="s">
        <v>226</v>
      </c>
      <c r="X56" s="20" t="str">
        <f t="shared" si="1"/>
        <v>非エネルギー起源二酸化炭素(CO2)エチレンの製造</v>
      </c>
      <c r="Y56" s="20" t="str">
        <f t="shared" si="0"/>
        <v>非エネルギー起源二酸化炭素(CO2)エチレンの製造エチレン(ナフサからの製造)</v>
      </c>
      <c r="AA56" t="s">
        <v>1385</v>
      </c>
      <c r="AB56">
        <f t="shared" si="8"/>
        <v>135</v>
      </c>
      <c r="AC56">
        <f t="shared" si="9"/>
        <v>144</v>
      </c>
      <c r="AD56" s="20"/>
      <c r="AF56" s="25"/>
      <c r="AG56" s="25"/>
      <c r="AH56" s="25"/>
      <c r="AI56" s="25"/>
      <c r="AJ56" s="25"/>
      <c r="AK56" s="25"/>
      <c r="AR56" s="25"/>
      <c r="AS56" s="25"/>
    </row>
    <row r="57" spans="4:45">
      <c r="D57" s="25" t="s">
        <v>214</v>
      </c>
      <c r="E57" s="25" t="s">
        <v>640</v>
      </c>
      <c r="F57" s="25" t="s">
        <v>943</v>
      </c>
      <c r="G57" s="47"/>
      <c r="K57" s="47"/>
      <c r="L57" s="25" t="s">
        <v>235</v>
      </c>
      <c r="M57" s="25" t="s">
        <v>219</v>
      </c>
      <c r="N57" s="25" t="s">
        <v>484</v>
      </c>
      <c r="O57" s="25"/>
      <c r="P57" s="25" t="s">
        <v>1074</v>
      </c>
      <c r="Q57" s="25" t="s">
        <v>217</v>
      </c>
      <c r="R57" s="25">
        <v>2.06</v>
      </c>
      <c r="S57" s="25"/>
      <c r="T57" s="25"/>
      <c r="U57" s="25"/>
      <c r="V57" s="25"/>
      <c r="W57" s="25" t="s">
        <v>483</v>
      </c>
      <c r="X57" s="20" t="str">
        <f t="shared" si="1"/>
        <v>非エネルギー起源二酸化炭素(CO2)エチレンの製造</v>
      </c>
      <c r="Y57" s="20" t="str">
        <f t="shared" si="0"/>
        <v>非エネルギー起源二酸化炭素(CO2)エチレンの製造エチレン(軽油からの製造)</v>
      </c>
      <c r="Z57" s="47"/>
      <c r="AA57" t="s">
        <v>1386</v>
      </c>
      <c r="AB57">
        <f t="shared" si="8"/>
        <v>145</v>
      </c>
      <c r="AC57">
        <f t="shared" si="9"/>
        <v>147</v>
      </c>
      <c r="AD57" s="20"/>
      <c r="AF57" s="25"/>
      <c r="AG57" s="25"/>
      <c r="AH57" s="25"/>
      <c r="AI57" s="25"/>
      <c r="AJ57" s="25"/>
      <c r="AK57" s="25"/>
      <c r="AR57" s="25"/>
      <c r="AS57" s="25"/>
    </row>
    <row r="58" spans="4:45">
      <c r="D58" s="25" t="s">
        <v>214</v>
      </c>
      <c r="E58" s="25" t="s">
        <v>662</v>
      </c>
      <c r="F58" s="25" t="s">
        <v>944</v>
      </c>
      <c r="G58" s="47"/>
      <c r="K58" s="47"/>
      <c r="L58" s="25" t="s">
        <v>235</v>
      </c>
      <c r="M58" s="25" t="s">
        <v>219</v>
      </c>
      <c r="N58" s="25" t="s">
        <v>485</v>
      </c>
      <c r="O58" s="25"/>
      <c r="P58" s="25" t="s">
        <v>1074</v>
      </c>
      <c r="Q58" s="25" t="s">
        <v>217</v>
      </c>
      <c r="R58" s="25">
        <v>0.86</v>
      </c>
      <c r="S58" s="25"/>
      <c r="T58" s="25"/>
      <c r="U58" s="25"/>
      <c r="V58" s="25"/>
      <c r="W58" s="25"/>
      <c r="X58" s="20" t="str">
        <f t="shared" si="1"/>
        <v>非エネルギー起源二酸化炭素(CO2)エチレンの製造</v>
      </c>
      <c r="Y58" s="20" t="str">
        <f t="shared" si="0"/>
        <v>非エネルギー起源二酸化炭素(CO2)エチレンの製造エチレン(エタンからの製造)</v>
      </c>
      <c r="Z58" s="47"/>
      <c r="AA58" t="s">
        <v>884</v>
      </c>
      <c r="AB58">
        <f t="shared" si="8"/>
        <v>148</v>
      </c>
      <c r="AC58">
        <f t="shared" si="9"/>
        <v>151</v>
      </c>
      <c r="AD58" s="20"/>
      <c r="AF58" s="25"/>
      <c r="AG58" s="25"/>
      <c r="AH58" s="25"/>
      <c r="AI58" s="25"/>
      <c r="AJ58" s="25"/>
      <c r="AK58" s="25"/>
      <c r="AR58" s="25"/>
      <c r="AS58" s="25"/>
    </row>
    <row r="59" spans="4:45">
      <c r="D59" s="25" t="s">
        <v>214</v>
      </c>
      <c r="E59" s="25" t="s">
        <v>187</v>
      </c>
      <c r="F59" s="25" t="s">
        <v>888</v>
      </c>
      <c r="G59" s="47"/>
      <c r="K59" s="47"/>
      <c r="L59" s="25" t="s">
        <v>235</v>
      </c>
      <c r="M59" s="25" t="s">
        <v>219</v>
      </c>
      <c r="N59" s="25" t="s">
        <v>486</v>
      </c>
      <c r="O59" s="25"/>
      <c r="P59" s="25" t="s">
        <v>1074</v>
      </c>
      <c r="Q59" s="25" t="s">
        <v>217</v>
      </c>
      <c r="R59" s="25">
        <v>0.94</v>
      </c>
      <c r="S59" s="25"/>
      <c r="T59" s="25"/>
      <c r="U59" s="25"/>
      <c r="V59" s="25"/>
      <c r="W59" s="25"/>
      <c r="X59" s="20" t="str">
        <f t="shared" si="1"/>
        <v>非エネルギー起源二酸化炭素(CO2)エチレンの製造</v>
      </c>
      <c r="Y59" s="20" t="str">
        <f t="shared" si="0"/>
        <v>非エネルギー起源二酸化炭素(CO2)エチレンの製造エチレン(プロパンからの製造)</v>
      </c>
      <c r="Z59" s="48"/>
      <c r="AA59" t="s">
        <v>1387</v>
      </c>
      <c r="AB59">
        <f t="shared" si="8"/>
        <v>152</v>
      </c>
      <c r="AC59">
        <f t="shared" si="9"/>
        <v>152</v>
      </c>
      <c r="AD59" s="20"/>
      <c r="AF59" s="25"/>
      <c r="AG59" s="25"/>
      <c r="AH59" s="25"/>
      <c r="AI59" s="25"/>
      <c r="AJ59" s="25"/>
      <c r="AK59" s="25"/>
      <c r="AR59" s="25"/>
      <c r="AS59" s="25"/>
    </row>
    <row r="60" spans="4:45">
      <c r="D60" s="25" t="s">
        <v>214</v>
      </c>
      <c r="E60" s="25" t="s">
        <v>673</v>
      </c>
      <c r="F60" s="25" t="s">
        <v>945</v>
      </c>
      <c r="G60" s="47"/>
      <c r="K60" s="47"/>
      <c r="L60" s="25" t="s">
        <v>235</v>
      </c>
      <c r="M60" s="25" t="s">
        <v>219</v>
      </c>
      <c r="N60" s="25" t="s">
        <v>487</v>
      </c>
      <c r="O60" s="25"/>
      <c r="P60" s="25" t="s">
        <v>1074</v>
      </c>
      <c r="Q60" s="25" t="s">
        <v>217</v>
      </c>
      <c r="R60" s="25">
        <v>0.96</v>
      </c>
      <c r="S60" s="25"/>
      <c r="T60" s="25"/>
      <c r="U60" s="25"/>
      <c r="V60" s="25"/>
      <c r="W60" s="25"/>
      <c r="X60" s="20" t="str">
        <f t="shared" si="1"/>
        <v>非エネルギー起源二酸化炭素(CO2)エチレンの製造</v>
      </c>
      <c r="Y60" s="20" t="str">
        <f t="shared" ref="Y60:Y123" si="10">L60&amp;M60&amp;N60&amp;O60</f>
        <v>非エネルギー起源二酸化炭素(CO2)エチレンの製造エチレン(ブタンからの製造)</v>
      </c>
      <c r="Z60" s="48"/>
      <c r="AA60" t="s">
        <v>885</v>
      </c>
      <c r="AB60">
        <f t="shared" si="8"/>
        <v>153</v>
      </c>
      <c r="AC60">
        <f t="shared" si="9"/>
        <v>154</v>
      </c>
      <c r="AD60" s="20"/>
      <c r="AF60" s="25"/>
      <c r="AG60" s="25"/>
      <c r="AH60" s="25"/>
      <c r="AI60" s="25"/>
      <c r="AJ60" s="25"/>
      <c r="AK60" s="25"/>
      <c r="AR60" s="25"/>
      <c r="AS60" s="25"/>
    </row>
    <row r="61" spans="4:45">
      <c r="D61" s="49" t="s">
        <v>214</v>
      </c>
      <c r="E61" s="49" t="s">
        <v>964</v>
      </c>
      <c r="F61" s="49" t="s">
        <v>967</v>
      </c>
      <c r="G61" s="48"/>
      <c r="K61" s="47"/>
      <c r="L61" s="25" t="s">
        <v>235</v>
      </c>
      <c r="M61" s="25" t="s">
        <v>219</v>
      </c>
      <c r="N61" s="25" t="s">
        <v>488</v>
      </c>
      <c r="O61" s="25"/>
      <c r="P61" s="25" t="s">
        <v>1074</v>
      </c>
      <c r="Q61" s="25" t="s">
        <v>217</v>
      </c>
      <c r="R61" s="25">
        <v>1.56</v>
      </c>
      <c r="S61" s="25"/>
      <c r="T61" s="25"/>
      <c r="U61" s="25"/>
      <c r="V61" s="25"/>
      <c r="W61" s="25"/>
      <c r="X61" s="20" t="str">
        <f t="shared" ref="X61:X124" si="11">L61&amp;M61</f>
        <v>非エネルギー起源二酸化炭素(CO2)エチレンの製造</v>
      </c>
      <c r="Y61" s="20" t="str">
        <f t="shared" si="10"/>
        <v>非エネルギー起源二酸化炭素(CO2)エチレンの製造エチレン(その他原料からの製造)</v>
      </c>
      <c r="Z61" s="47"/>
      <c r="AA61" t="s">
        <v>1388</v>
      </c>
      <c r="AB61">
        <f t="shared" si="8"/>
        <v>155</v>
      </c>
      <c r="AC61">
        <f t="shared" si="9"/>
        <v>155</v>
      </c>
      <c r="AF61" s="25"/>
      <c r="AG61" s="25"/>
      <c r="AH61" s="25"/>
      <c r="AI61" s="25"/>
      <c r="AJ61" s="25"/>
      <c r="AK61" s="25"/>
      <c r="AR61" s="25"/>
      <c r="AS61" s="25"/>
    </row>
    <row r="62" spans="4:45">
      <c r="D62" s="25" t="s">
        <v>199</v>
      </c>
      <c r="E62" s="25" t="s">
        <v>400</v>
      </c>
      <c r="F62" s="25" t="s">
        <v>946</v>
      </c>
      <c r="G62" s="47"/>
      <c r="K62" s="48"/>
      <c r="L62" s="25" t="s">
        <v>235</v>
      </c>
      <c r="M62" s="25" t="s">
        <v>219</v>
      </c>
      <c r="N62" s="25" t="s">
        <v>329</v>
      </c>
      <c r="O62" s="25"/>
      <c r="P62" s="25" t="s">
        <v>1074</v>
      </c>
      <c r="Q62" s="25" t="s">
        <v>217</v>
      </c>
      <c r="R62" s="25">
        <v>6.4699999999999994E-2</v>
      </c>
      <c r="S62" s="25"/>
      <c r="T62" s="25"/>
      <c r="U62" s="25"/>
      <c r="V62" s="25"/>
      <c r="W62" s="25"/>
      <c r="X62" s="20" t="str">
        <f t="shared" si="11"/>
        <v>非エネルギー起源二酸化炭素(CO2)エチレンの製造</v>
      </c>
      <c r="Y62" s="20" t="str">
        <f t="shared" si="10"/>
        <v>非エネルギー起源二酸化炭素(CO2)エチレンの製造1,2-ジクロロエタン</v>
      </c>
      <c r="Z62" s="47"/>
      <c r="AA62" t="s">
        <v>1389</v>
      </c>
      <c r="AB62">
        <f t="shared" si="8"/>
        <v>156</v>
      </c>
      <c r="AC62">
        <f t="shared" si="9"/>
        <v>156</v>
      </c>
      <c r="AD62" s="20"/>
      <c r="AF62" s="25"/>
      <c r="AG62" s="25"/>
      <c r="AH62" s="25"/>
      <c r="AI62" s="25"/>
      <c r="AJ62" s="25"/>
      <c r="AK62" s="25"/>
      <c r="AR62" s="25"/>
      <c r="AS62" s="25"/>
    </row>
    <row r="63" spans="4:45">
      <c r="D63" s="25" t="s">
        <v>857</v>
      </c>
      <c r="E63" s="25" t="s">
        <v>550</v>
      </c>
      <c r="F63" s="25" t="s">
        <v>947</v>
      </c>
      <c r="G63" s="47"/>
      <c r="K63" s="47"/>
      <c r="L63" s="25" t="s">
        <v>235</v>
      </c>
      <c r="M63" s="25" t="s">
        <v>219</v>
      </c>
      <c r="N63" s="25" t="s">
        <v>489</v>
      </c>
      <c r="O63" s="25"/>
      <c r="P63" s="25" t="s">
        <v>1074</v>
      </c>
      <c r="Q63" s="25" t="s">
        <v>217</v>
      </c>
      <c r="R63" s="25">
        <v>0.33</v>
      </c>
      <c r="S63" s="25"/>
      <c r="T63" s="25"/>
      <c r="U63" s="25"/>
      <c r="V63" s="25"/>
      <c r="W63" s="25"/>
      <c r="X63" s="20" t="str">
        <f t="shared" si="11"/>
        <v>非エネルギー起源二酸化炭素(CO2)エチレンの製造</v>
      </c>
      <c r="Y63" s="20" t="str">
        <f t="shared" si="10"/>
        <v>非エネルギー起源二酸化炭素(CO2)エチレンの製造酸化エチレン</v>
      </c>
      <c r="Z63" s="47"/>
      <c r="AA63" t="s">
        <v>886</v>
      </c>
      <c r="AB63">
        <f t="shared" si="8"/>
        <v>157</v>
      </c>
      <c r="AC63">
        <f t="shared" si="9"/>
        <v>162</v>
      </c>
      <c r="AD63" s="20"/>
      <c r="AF63" s="25"/>
      <c r="AG63" s="25"/>
      <c r="AH63" s="25"/>
      <c r="AI63" s="25"/>
      <c r="AJ63" s="25"/>
      <c r="AK63" s="25"/>
      <c r="AR63" s="25"/>
      <c r="AS63" s="25"/>
    </row>
    <row r="64" spans="4:45">
      <c r="D64" s="25" t="s">
        <v>857</v>
      </c>
      <c r="E64" s="25" t="s">
        <v>448</v>
      </c>
      <c r="F64" s="25" t="s">
        <v>948</v>
      </c>
      <c r="G64" s="47"/>
      <c r="K64" s="47"/>
      <c r="L64" s="25" t="s">
        <v>235</v>
      </c>
      <c r="M64" s="25" t="s">
        <v>219</v>
      </c>
      <c r="N64" s="25" t="s">
        <v>490</v>
      </c>
      <c r="O64" s="25"/>
      <c r="P64" s="25" t="s">
        <v>1074</v>
      </c>
      <c r="Q64" s="25" t="s">
        <v>217</v>
      </c>
      <c r="R64" s="25">
        <v>0.73</v>
      </c>
      <c r="S64" s="25"/>
      <c r="T64" s="25"/>
      <c r="U64" s="25"/>
      <c r="V64" s="25"/>
      <c r="W64" s="25"/>
      <c r="X64" s="20" t="str">
        <f t="shared" si="11"/>
        <v>非エネルギー起源二酸化炭素(CO2)エチレンの製造</v>
      </c>
      <c r="Y64" s="20" t="str">
        <f t="shared" si="10"/>
        <v>非エネルギー起源二酸化炭素(CO2)エチレンの製造アクリロニトリル</v>
      </c>
      <c r="AA64" t="s">
        <v>887</v>
      </c>
      <c r="AB64">
        <f t="shared" si="8"/>
        <v>163</v>
      </c>
      <c r="AC64">
        <f t="shared" si="9"/>
        <v>169</v>
      </c>
      <c r="AD64" s="20"/>
      <c r="AF64" s="25"/>
      <c r="AG64" s="25"/>
      <c r="AH64" s="25"/>
      <c r="AI64" s="25"/>
      <c r="AJ64" s="25"/>
      <c r="AK64" s="25"/>
      <c r="AR64" s="25"/>
      <c r="AS64" s="25"/>
    </row>
    <row r="65" spans="4:45">
      <c r="D65" s="25" t="s">
        <v>857</v>
      </c>
      <c r="E65" s="25" t="s">
        <v>553</v>
      </c>
      <c r="F65" s="25" t="s">
        <v>949</v>
      </c>
      <c r="G65" s="47"/>
      <c r="K65" s="47"/>
      <c r="L65" s="25" t="s">
        <v>235</v>
      </c>
      <c r="M65" s="25" t="s">
        <v>219</v>
      </c>
      <c r="N65" s="25" t="s">
        <v>1238</v>
      </c>
      <c r="O65" s="25"/>
      <c r="P65" s="25" t="s">
        <v>1074</v>
      </c>
      <c r="Q65" s="25" t="s">
        <v>217</v>
      </c>
      <c r="R65" s="25">
        <v>2.06</v>
      </c>
      <c r="S65" s="25"/>
      <c r="T65" s="25"/>
      <c r="U65" s="25"/>
      <c r="V65" s="25"/>
      <c r="W65" s="25"/>
      <c r="X65" s="20" t="str">
        <f t="shared" si="11"/>
        <v>非エネルギー起源二酸化炭素(CO2)エチレンの製造</v>
      </c>
      <c r="Y65" s="20" t="str">
        <f t="shared" si="10"/>
        <v>非エネルギー起源二酸化炭素(CO2)エチレンの製造カボンブラック</v>
      </c>
      <c r="Z65" s="47"/>
      <c r="AA65" t="s">
        <v>1390</v>
      </c>
      <c r="AB65">
        <f t="shared" si="8"/>
        <v>170</v>
      </c>
      <c r="AC65">
        <f t="shared" si="9"/>
        <v>224</v>
      </c>
      <c r="AD65" s="20"/>
      <c r="AF65" s="25"/>
      <c r="AG65" s="25"/>
      <c r="AH65" s="25"/>
      <c r="AI65" s="25"/>
      <c r="AJ65" s="25"/>
      <c r="AK65" s="25"/>
      <c r="AR65" s="25"/>
      <c r="AS65" s="25"/>
    </row>
    <row r="66" spans="4:45">
      <c r="D66" s="25" t="s">
        <v>857</v>
      </c>
      <c r="E66" s="25" t="s">
        <v>693</v>
      </c>
      <c r="F66" s="25" t="s">
        <v>950</v>
      </c>
      <c r="G66" s="47"/>
      <c r="K66" s="47"/>
      <c r="L66" s="25" t="s">
        <v>235</v>
      </c>
      <c r="M66" s="25" t="s">
        <v>219</v>
      </c>
      <c r="N66" s="25" t="s">
        <v>491</v>
      </c>
      <c r="O66" s="25"/>
      <c r="P66" s="25" t="s">
        <v>1074</v>
      </c>
      <c r="Q66" s="25" t="s">
        <v>217</v>
      </c>
      <c r="R66" s="25">
        <v>0.37</v>
      </c>
      <c r="S66" s="25"/>
      <c r="T66" s="25"/>
      <c r="U66" s="25"/>
      <c r="V66" s="25"/>
      <c r="W66" s="25"/>
      <c r="X66" s="20" t="str">
        <f t="shared" si="11"/>
        <v>非エネルギー起源二酸化炭素(CO2)エチレンの製造</v>
      </c>
      <c r="Y66" s="20" t="str">
        <f t="shared" si="10"/>
        <v>非エネルギー起源二酸化炭素(CO2)エチレンの製造無水フタル酸</v>
      </c>
      <c r="Z66" s="47"/>
      <c r="AA66" t="s">
        <v>1391</v>
      </c>
      <c r="AB66">
        <f t="shared" si="8"/>
        <v>225</v>
      </c>
      <c r="AC66">
        <f t="shared" si="9"/>
        <v>226</v>
      </c>
      <c r="AD66" s="20"/>
      <c r="AF66" s="25"/>
      <c r="AG66" s="25"/>
      <c r="AH66" s="25"/>
      <c r="AI66" s="25"/>
      <c r="AJ66" s="25"/>
      <c r="AK66" s="25"/>
      <c r="AR66" s="25"/>
      <c r="AS66" s="25"/>
    </row>
    <row r="67" spans="4:45">
      <c r="D67" s="25" t="s">
        <v>857</v>
      </c>
      <c r="E67" s="25" t="s">
        <v>695</v>
      </c>
      <c r="F67" s="25" t="s">
        <v>951</v>
      </c>
      <c r="G67" s="47"/>
      <c r="K67" s="47"/>
      <c r="L67" s="25" t="s">
        <v>235</v>
      </c>
      <c r="M67" s="25" t="s">
        <v>219</v>
      </c>
      <c r="N67" s="25" t="s">
        <v>492</v>
      </c>
      <c r="O67" s="25"/>
      <c r="P67" s="25" t="s">
        <v>1074</v>
      </c>
      <c r="Q67" s="25" t="s">
        <v>217</v>
      </c>
      <c r="R67" s="25">
        <v>1.06</v>
      </c>
      <c r="S67" s="25"/>
      <c r="T67" s="25"/>
      <c r="U67" s="25"/>
      <c r="V67" s="25"/>
      <c r="W67" s="25"/>
      <c r="X67" s="20" t="str">
        <f t="shared" si="11"/>
        <v>非エネルギー起源二酸化炭素(CO2)エチレンの製造</v>
      </c>
      <c r="Y67" s="20" t="str">
        <f t="shared" si="10"/>
        <v>非エネルギー起源二酸化炭素(CO2)エチレンの製造無水マレイン酸</v>
      </c>
      <c r="Z67" s="47"/>
      <c r="AA67" t="s">
        <v>1392</v>
      </c>
      <c r="AB67">
        <f t="shared" si="8"/>
        <v>227</v>
      </c>
      <c r="AC67">
        <f t="shared" si="9"/>
        <v>233</v>
      </c>
      <c r="AD67" s="20"/>
      <c r="AF67" s="25"/>
      <c r="AG67" s="25"/>
      <c r="AH67" s="25"/>
      <c r="AI67" s="25"/>
      <c r="AJ67" s="25"/>
      <c r="AK67" s="25"/>
      <c r="AR67" s="25"/>
      <c r="AS67" s="25"/>
    </row>
    <row r="68" spans="4:45">
      <c r="D68" s="25" t="s">
        <v>857</v>
      </c>
      <c r="E68" s="25" t="s">
        <v>697</v>
      </c>
      <c r="F68" s="25" t="s">
        <v>952</v>
      </c>
      <c r="G68" s="47"/>
      <c r="K68" s="47"/>
      <c r="L68" s="25" t="s">
        <v>235</v>
      </c>
      <c r="M68" s="25" t="s">
        <v>219</v>
      </c>
      <c r="N68" s="25" t="s">
        <v>493</v>
      </c>
      <c r="O68" s="25"/>
      <c r="P68" s="25" t="s">
        <v>1078</v>
      </c>
      <c r="Q68" s="25" t="s">
        <v>233</v>
      </c>
      <c r="R68" s="25">
        <v>8.4999999999999995E-4</v>
      </c>
      <c r="S68" s="25"/>
      <c r="T68" s="25"/>
      <c r="U68" s="25"/>
      <c r="V68" s="25"/>
      <c r="W68" s="25"/>
      <c r="X68" s="20" t="str">
        <f t="shared" si="11"/>
        <v>非エネルギー起源二酸化炭素(CO2)エチレンの製造</v>
      </c>
      <c r="Y68" s="20" t="str">
        <f t="shared" si="10"/>
        <v>非エネルギー起源二酸化炭素(CO2)エチレンの製造水素</v>
      </c>
      <c r="Z68" s="47"/>
      <c r="AA68" t="s">
        <v>1393</v>
      </c>
      <c r="AB68">
        <f t="shared" si="8"/>
        <v>234</v>
      </c>
      <c r="AC68">
        <f t="shared" si="9"/>
        <v>253</v>
      </c>
      <c r="AD68" s="20"/>
      <c r="AF68" s="25"/>
      <c r="AG68" s="25"/>
      <c r="AH68" s="25"/>
      <c r="AI68" s="25"/>
      <c r="AJ68" s="25"/>
      <c r="AK68" s="25"/>
      <c r="AR68" s="25"/>
      <c r="AS68" s="25"/>
    </row>
    <row r="69" spans="4:45">
      <c r="D69" s="25" t="s">
        <v>857</v>
      </c>
      <c r="E69" s="25" t="s">
        <v>578</v>
      </c>
      <c r="F69" s="25" t="s">
        <v>953</v>
      </c>
      <c r="G69" s="47"/>
      <c r="K69" s="47"/>
      <c r="L69" s="25" t="s">
        <v>235</v>
      </c>
      <c r="M69" s="25" t="s">
        <v>494</v>
      </c>
      <c r="N69" s="25"/>
      <c r="O69" s="25"/>
      <c r="P69" s="25" t="s">
        <v>1074</v>
      </c>
      <c r="Q69" s="25" t="s">
        <v>217</v>
      </c>
      <c r="R69" s="25">
        <v>3.4</v>
      </c>
      <c r="S69" s="25"/>
      <c r="T69" s="25"/>
      <c r="U69" s="25"/>
      <c r="V69" s="25" t="s">
        <v>218</v>
      </c>
      <c r="W69" s="25"/>
      <c r="X69" s="20" t="str">
        <f t="shared" si="11"/>
        <v>非エネルギー起源二酸化炭素(CO2)カルシウムカーバイドを原料としたアセチレンの使用</v>
      </c>
      <c r="Y69" s="20" t="str">
        <f t="shared" si="10"/>
        <v>非エネルギー起源二酸化炭素(CO2)カルシウムカーバイドを原料としたアセチレンの使用</v>
      </c>
      <c r="Z69" s="47"/>
      <c r="AA69" t="s">
        <v>1394</v>
      </c>
      <c r="AB69">
        <f t="shared" si="8"/>
        <v>254</v>
      </c>
      <c r="AC69">
        <f t="shared" si="9"/>
        <v>258</v>
      </c>
      <c r="AD69" s="20"/>
      <c r="AF69" s="25"/>
      <c r="AG69" s="25"/>
      <c r="AH69" s="25"/>
      <c r="AI69" s="25"/>
      <c r="AJ69" s="25"/>
      <c r="AK69" s="25"/>
      <c r="AR69" s="25"/>
      <c r="AS69" s="25"/>
    </row>
    <row r="70" spans="4:45">
      <c r="D70" s="25" t="s">
        <v>857</v>
      </c>
      <c r="E70" s="25" t="s">
        <v>513</v>
      </c>
      <c r="F70" s="25" t="s">
        <v>954</v>
      </c>
      <c r="G70" s="47"/>
      <c r="K70" s="47"/>
      <c r="L70" s="25" t="s">
        <v>235</v>
      </c>
      <c r="M70" s="25" t="s">
        <v>496</v>
      </c>
      <c r="N70" s="25"/>
      <c r="O70" s="25"/>
      <c r="P70" s="25" t="s">
        <v>1074</v>
      </c>
      <c r="Q70" s="25" t="s">
        <v>217</v>
      </c>
      <c r="R70" s="34">
        <f>44/12</f>
        <v>3.6666666666666665</v>
      </c>
      <c r="S70" s="25"/>
      <c r="T70" s="25"/>
      <c r="U70" s="25"/>
      <c r="V70" s="25" t="s">
        <v>497</v>
      </c>
      <c r="W70" s="25" t="s">
        <v>495</v>
      </c>
      <c r="X70" s="20" t="str">
        <f t="shared" si="11"/>
        <v>非エネルギー起源二酸化炭素(CO2)電気炉における炭素電極の使用</v>
      </c>
      <c r="Y70" s="20" t="str">
        <f t="shared" si="10"/>
        <v>非エネルギー起源二酸化炭素(CO2)電気炉における炭素電極の使用</v>
      </c>
      <c r="Z70" s="47"/>
      <c r="AA70" t="s">
        <v>888</v>
      </c>
      <c r="AB70">
        <f t="shared" si="8"/>
        <v>259</v>
      </c>
      <c r="AC70">
        <f t="shared" si="9"/>
        <v>269</v>
      </c>
      <c r="AD70" s="20"/>
      <c r="AF70" s="25"/>
      <c r="AG70" s="25"/>
      <c r="AH70" s="25"/>
      <c r="AI70" s="25"/>
      <c r="AJ70" s="25"/>
      <c r="AK70" s="25"/>
      <c r="AR70" s="25"/>
      <c r="AS70" s="25"/>
    </row>
    <row r="71" spans="4:45">
      <c r="D71" s="25" t="s">
        <v>857</v>
      </c>
      <c r="E71" s="25" t="s">
        <v>725</v>
      </c>
      <c r="F71" s="25" t="s">
        <v>955</v>
      </c>
      <c r="G71" s="47"/>
      <c r="K71" s="47"/>
      <c r="L71" s="25" t="s">
        <v>235</v>
      </c>
      <c r="M71" s="32" t="s">
        <v>498</v>
      </c>
      <c r="N71" s="25" t="s">
        <v>230</v>
      </c>
      <c r="O71" s="25"/>
      <c r="P71" s="25" t="s">
        <v>1074</v>
      </c>
      <c r="Q71" s="25" t="s">
        <v>217</v>
      </c>
      <c r="R71" s="35">
        <v>0.44</v>
      </c>
      <c r="S71" s="25"/>
      <c r="T71" s="25"/>
      <c r="U71" s="25"/>
      <c r="V71" s="25" t="s">
        <v>229</v>
      </c>
      <c r="W71" s="25" t="s">
        <v>497</v>
      </c>
      <c r="X71" s="20" t="str">
        <f t="shared" si="11"/>
        <v>非エネルギー起源二酸化炭素(CO2)鉄鋼の製造における鉱物の使用</v>
      </c>
      <c r="Y71" s="20" t="str">
        <f t="shared" si="10"/>
        <v>非エネルギー起源二酸化炭素(CO2)鉄鋼の製造における鉱物の使用石灰石</v>
      </c>
      <c r="Z71" s="47"/>
      <c r="AA71" t="s">
        <v>1395</v>
      </c>
      <c r="AB71">
        <f t="shared" si="8"/>
        <v>270</v>
      </c>
      <c r="AC71">
        <f t="shared" si="9"/>
        <v>282</v>
      </c>
      <c r="AD71" s="20"/>
      <c r="AF71" s="25"/>
      <c r="AG71" s="25"/>
      <c r="AH71" s="25"/>
      <c r="AI71" s="25"/>
      <c r="AJ71" s="25"/>
      <c r="AK71" s="25"/>
      <c r="AR71" s="25"/>
      <c r="AS71" s="25"/>
    </row>
    <row r="72" spans="4:45">
      <c r="D72" s="25" t="s">
        <v>857</v>
      </c>
      <c r="E72" s="25" t="s">
        <v>744</v>
      </c>
      <c r="F72" s="25" t="s">
        <v>956</v>
      </c>
      <c r="G72" s="47"/>
      <c r="K72" s="47"/>
      <c r="L72" s="25" t="s">
        <v>235</v>
      </c>
      <c r="M72" s="25" t="s">
        <v>853</v>
      </c>
      <c r="N72" s="25" t="s">
        <v>228</v>
      </c>
      <c r="O72" s="25"/>
      <c r="P72" s="25" t="s">
        <v>1074</v>
      </c>
      <c r="Q72" s="25" t="s">
        <v>217</v>
      </c>
      <c r="R72" s="33">
        <v>0.47099999999999997</v>
      </c>
      <c r="S72" s="25"/>
      <c r="T72" s="25"/>
      <c r="U72" s="25"/>
      <c r="V72" s="25"/>
      <c r="W72" s="25" t="s">
        <v>229</v>
      </c>
      <c r="X72" s="20" t="str">
        <f t="shared" si="11"/>
        <v>非エネルギー起源二酸化炭素(CO2)鉄鋼の製造における鉱物の使用</v>
      </c>
      <c r="Y72" s="20" t="str">
        <f t="shared" si="10"/>
        <v>非エネルギー起源二酸化炭素(CO2)鉄鋼の製造における鉱物の使用ドロマイト</v>
      </c>
      <c r="Z72" s="47"/>
      <c r="AA72" t="s">
        <v>889</v>
      </c>
      <c r="AB72">
        <f t="shared" si="8"/>
        <v>283</v>
      </c>
      <c r="AC72">
        <f t="shared" si="9"/>
        <v>311</v>
      </c>
      <c r="AD72" s="20"/>
      <c r="AF72" s="25"/>
      <c r="AG72" s="25"/>
      <c r="AH72" s="25"/>
      <c r="AI72" s="25"/>
      <c r="AJ72" s="25"/>
      <c r="AK72" s="25"/>
      <c r="AR72" s="25"/>
      <c r="AS72" s="25"/>
    </row>
    <row r="73" spans="4:45">
      <c r="D73" s="25" t="s">
        <v>857</v>
      </c>
      <c r="E73" s="25" t="s">
        <v>635</v>
      </c>
      <c r="F73" s="25" t="s">
        <v>957</v>
      </c>
      <c r="G73" s="47"/>
      <c r="K73" s="47"/>
      <c r="L73" s="25" t="s">
        <v>235</v>
      </c>
      <c r="M73" s="32" t="s">
        <v>499</v>
      </c>
      <c r="N73" s="25" t="s">
        <v>122</v>
      </c>
      <c r="O73" s="25"/>
      <c r="P73" s="25" t="s">
        <v>1077</v>
      </c>
      <c r="Q73" s="25" t="s">
        <v>476</v>
      </c>
      <c r="R73" s="25">
        <v>0.31</v>
      </c>
      <c r="S73" s="25"/>
      <c r="T73" s="25"/>
      <c r="U73" s="25"/>
      <c r="V73" s="25" t="s">
        <v>500</v>
      </c>
      <c r="W73" s="25"/>
      <c r="X73" s="20" t="str">
        <f t="shared" si="11"/>
        <v>非エネルギー起源二酸化炭素(CO2)鉄鋼の製造において生じるガスの燃焼（フレアリング）</v>
      </c>
      <c r="Y73" s="20" t="str">
        <f t="shared" si="10"/>
        <v>非エネルギー起源二酸化炭素(CO2)鉄鋼の製造において生じるガスの燃焼（フレアリング）高炉ガス</v>
      </c>
      <c r="AA73" t="s">
        <v>1396</v>
      </c>
      <c r="AB73">
        <f t="shared" si="8"/>
        <v>312</v>
      </c>
      <c r="AC73">
        <f t="shared" si="9"/>
        <v>312</v>
      </c>
      <c r="AD73" s="20"/>
      <c r="AF73" s="25"/>
      <c r="AG73" s="25"/>
      <c r="AH73" s="25"/>
      <c r="AI73" s="25"/>
      <c r="AJ73" s="25"/>
      <c r="AK73" s="25"/>
      <c r="AR73" s="25"/>
      <c r="AS73" s="25"/>
    </row>
    <row r="74" spans="4:45">
      <c r="D74" s="25" t="s">
        <v>857</v>
      </c>
      <c r="E74" s="25" t="s">
        <v>662</v>
      </c>
      <c r="F74" s="25" t="s">
        <v>958</v>
      </c>
      <c r="G74" s="47"/>
      <c r="K74" s="47"/>
      <c r="L74" s="25" t="s">
        <v>235</v>
      </c>
      <c r="M74" s="25" t="s">
        <v>854</v>
      </c>
      <c r="N74" s="25" t="s">
        <v>121</v>
      </c>
      <c r="O74" s="25"/>
      <c r="P74" s="25" t="s">
        <v>1077</v>
      </c>
      <c r="Q74" s="25" t="s">
        <v>476</v>
      </c>
      <c r="R74" s="25">
        <v>1.1599999999999999</v>
      </c>
      <c r="S74" s="25"/>
      <c r="T74" s="25"/>
      <c r="U74" s="25"/>
      <c r="V74" s="25"/>
      <c r="W74" s="25" t="s">
        <v>500</v>
      </c>
      <c r="X74" s="20" t="str">
        <f t="shared" si="11"/>
        <v>非エネルギー起源二酸化炭素(CO2)鉄鋼の製造において生じるガスの燃焼（フレアリング）</v>
      </c>
      <c r="Y74" s="20" t="str">
        <f t="shared" si="10"/>
        <v>非エネルギー起源二酸化炭素(CO2)鉄鋼の製造において生じるガスの燃焼（フレアリング）転炉ガス</v>
      </c>
      <c r="Z74" s="47"/>
      <c r="AA74" t="s">
        <v>1397</v>
      </c>
      <c r="AB74">
        <f t="shared" si="8"/>
        <v>313</v>
      </c>
      <c r="AC74">
        <f t="shared" si="9"/>
        <v>313</v>
      </c>
      <c r="AD74" s="20"/>
      <c r="AF74" s="25"/>
      <c r="AG74" s="25"/>
      <c r="AH74" s="25"/>
      <c r="AI74" s="25"/>
      <c r="AJ74" s="25"/>
      <c r="AK74" s="25"/>
      <c r="AR74" s="25"/>
      <c r="AS74" s="25"/>
    </row>
    <row r="75" spans="4:45">
      <c r="D75" s="25" t="s">
        <v>857</v>
      </c>
      <c r="E75" s="25" t="s">
        <v>747</v>
      </c>
      <c r="F75" s="25" t="s">
        <v>959</v>
      </c>
      <c r="G75" s="47"/>
      <c r="K75" s="47"/>
      <c r="L75" s="25" t="s">
        <v>235</v>
      </c>
      <c r="M75" s="25" t="s">
        <v>501</v>
      </c>
      <c r="N75" s="25" t="s">
        <v>127</v>
      </c>
      <c r="O75" s="25"/>
      <c r="P75" s="25" t="s">
        <v>381</v>
      </c>
      <c r="Q75" s="25" t="s">
        <v>234</v>
      </c>
      <c r="R75" s="25">
        <v>0.59</v>
      </c>
      <c r="S75" s="25"/>
      <c r="T75" s="25"/>
      <c r="U75" s="25"/>
      <c r="V75" s="25" t="s">
        <v>502</v>
      </c>
      <c r="W75" s="25"/>
      <c r="X75" s="20" t="str">
        <f t="shared" si="11"/>
        <v>非エネルギー起源二酸化炭素(CO2)潤滑油等の使用</v>
      </c>
      <c r="Y75" s="20" t="str">
        <f t="shared" si="10"/>
        <v>非エネルギー起源二酸化炭素(CO2)潤滑油等の使用潤滑油</v>
      </c>
      <c r="Z75" s="47"/>
      <c r="AA75" t="s">
        <v>1398</v>
      </c>
      <c r="AB75">
        <f t="shared" si="8"/>
        <v>314</v>
      </c>
      <c r="AC75">
        <f t="shared" si="9"/>
        <v>316</v>
      </c>
      <c r="AD75" s="20"/>
      <c r="AF75" s="25"/>
      <c r="AG75" s="25"/>
      <c r="AH75" s="25"/>
      <c r="AI75" s="25"/>
      <c r="AJ75" s="25"/>
      <c r="AK75" s="25"/>
      <c r="AR75" s="25"/>
      <c r="AS75" s="25"/>
    </row>
    <row r="76" spans="4:45">
      <c r="D76" s="25" t="s">
        <v>857</v>
      </c>
      <c r="E76" s="25" t="s">
        <v>754</v>
      </c>
      <c r="F76" s="25" t="s">
        <v>890</v>
      </c>
      <c r="G76" s="47"/>
      <c r="K76" s="47"/>
      <c r="L76" s="25" t="s">
        <v>235</v>
      </c>
      <c r="M76" s="25" t="s">
        <v>855</v>
      </c>
      <c r="N76" s="25" t="s">
        <v>1239</v>
      </c>
      <c r="O76" s="25"/>
      <c r="P76" s="25" t="s">
        <v>1074</v>
      </c>
      <c r="Q76" s="25" t="s">
        <v>217</v>
      </c>
      <c r="R76" s="25">
        <v>0.15</v>
      </c>
      <c r="S76" s="25"/>
      <c r="T76" s="25"/>
      <c r="U76" s="25"/>
      <c r="V76" s="25"/>
      <c r="W76" s="25" t="s">
        <v>502</v>
      </c>
      <c r="X76" s="20" t="str">
        <f t="shared" si="11"/>
        <v>非エネルギー起源二酸化炭素(CO2)潤滑油等の使用</v>
      </c>
      <c r="Y76" s="20" t="str">
        <f t="shared" si="10"/>
        <v>非エネルギー起源二酸化炭素(CO2)潤滑油等の使用グリス</v>
      </c>
      <c r="Z76" s="47"/>
      <c r="AA76" t="s">
        <v>1399</v>
      </c>
      <c r="AB76">
        <f t="shared" si="8"/>
        <v>317</v>
      </c>
      <c r="AC76">
        <f t="shared" si="9"/>
        <v>319</v>
      </c>
      <c r="AD76" s="20"/>
      <c r="AF76" s="25"/>
      <c r="AG76" s="25"/>
      <c r="AH76" s="25"/>
      <c r="AI76" s="25"/>
      <c r="AJ76" s="25"/>
      <c r="AK76" s="25"/>
      <c r="AR76" s="25"/>
      <c r="AS76" s="25"/>
    </row>
    <row r="77" spans="4:45">
      <c r="D77" s="49" t="s">
        <v>857</v>
      </c>
      <c r="E77" s="49" t="s">
        <v>964</v>
      </c>
      <c r="F77" s="49" t="s">
        <v>968</v>
      </c>
      <c r="G77" s="47"/>
      <c r="K77" s="47"/>
      <c r="L77" s="25" t="s">
        <v>235</v>
      </c>
      <c r="M77" s="25" t="s">
        <v>855</v>
      </c>
      <c r="N77" s="25" t="s">
        <v>503</v>
      </c>
      <c r="O77" s="25"/>
      <c r="P77" s="25" t="s">
        <v>1074</v>
      </c>
      <c r="Q77" s="25" t="s">
        <v>217</v>
      </c>
      <c r="R77" s="25">
        <v>0.6</v>
      </c>
      <c r="S77" s="25"/>
      <c r="T77" s="25"/>
      <c r="U77" s="25"/>
      <c r="V77" s="25"/>
      <c r="W77" s="25"/>
      <c r="X77" s="20" t="str">
        <f t="shared" si="11"/>
        <v>非エネルギー起源二酸化炭素(CO2)潤滑油等の使用</v>
      </c>
      <c r="Y77" s="20" t="str">
        <f t="shared" si="10"/>
        <v>非エネルギー起源二酸化炭素(CO2)潤滑油等の使用パラフィンろう</v>
      </c>
      <c r="Z77" s="47"/>
      <c r="AA77" t="s">
        <v>1400</v>
      </c>
      <c r="AB77">
        <f t="shared" si="8"/>
        <v>320</v>
      </c>
      <c r="AC77">
        <f t="shared" si="9"/>
        <v>320</v>
      </c>
      <c r="AD77" s="20"/>
      <c r="AF77" s="25"/>
      <c r="AG77" s="25"/>
      <c r="AH77" s="25"/>
      <c r="AI77" s="25"/>
      <c r="AJ77" s="25"/>
      <c r="AK77" s="25"/>
      <c r="AR77" s="25"/>
      <c r="AS77" s="25"/>
    </row>
    <row r="78" spans="4:45">
      <c r="D78" s="25" t="s">
        <v>186</v>
      </c>
      <c r="E78" s="25" t="s">
        <v>173</v>
      </c>
      <c r="F78" s="25" t="s">
        <v>891</v>
      </c>
      <c r="G78" s="47"/>
      <c r="K78" s="47"/>
      <c r="L78" s="25" t="s">
        <v>235</v>
      </c>
      <c r="M78" s="32" t="s">
        <v>504</v>
      </c>
      <c r="N78" s="25"/>
      <c r="O78" s="25"/>
      <c r="P78" s="25" t="s">
        <v>1074</v>
      </c>
      <c r="Q78" s="25" t="s">
        <v>217</v>
      </c>
      <c r="R78" s="34">
        <v>2.35</v>
      </c>
      <c r="S78" s="25"/>
      <c r="T78" s="25"/>
      <c r="U78" s="25"/>
      <c r="V78" s="25" t="s">
        <v>505</v>
      </c>
      <c r="W78" s="25"/>
      <c r="X78" s="20" t="str">
        <f t="shared" si="11"/>
        <v>非エネルギー起源二酸化炭素(CO2)非メタン揮発性有機化合物（NMVOC）を含む溶剤の焼却</v>
      </c>
      <c r="Y78" s="20" t="str">
        <f t="shared" si="10"/>
        <v>非エネルギー起源二酸化炭素(CO2)非メタン揮発性有機化合物（NMVOC）を含む溶剤の焼却</v>
      </c>
      <c r="Z78" s="47"/>
      <c r="AA78" t="s">
        <v>1401</v>
      </c>
      <c r="AB78">
        <f t="shared" si="8"/>
        <v>321</v>
      </c>
      <c r="AC78">
        <f t="shared" si="9"/>
        <v>321</v>
      </c>
      <c r="AD78" s="20"/>
      <c r="AF78" s="25"/>
      <c r="AG78" s="25"/>
      <c r="AH78" s="25"/>
      <c r="AI78" s="25"/>
      <c r="AJ78" s="25"/>
      <c r="AK78" s="25"/>
      <c r="AR78" s="25"/>
      <c r="AS78" s="25"/>
    </row>
    <row r="79" spans="4:45">
      <c r="D79" s="25" t="s">
        <v>397</v>
      </c>
      <c r="E79" s="25" t="s">
        <v>767</v>
      </c>
      <c r="F79" s="25" t="s">
        <v>892</v>
      </c>
      <c r="G79" s="47"/>
      <c r="K79" s="47"/>
      <c r="L79" s="25" t="s">
        <v>235</v>
      </c>
      <c r="M79" s="25" t="s">
        <v>506</v>
      </c>
      <c r="N79" s="25"/>
      <c r="O79" s="25"/>
      <c r="P79" s="26" t="s">
        <v>1331</v>
      </c>
      <c r="Q79" s="25" t="s">
        <v>1336</v>
      </c>
      <c r="R79" s="26">
        <v>1</v>
      </c>
      <c r="S79" s="25"/>
      <c r="T79" s="25"/>
      <c r="U79" s="25"/>
      <c r="V79" s="25" t="s">
        <v>507</v>
      </c>
      <c r="W79" s="25" t="s">
        <v>505</v>
      </c>
      <c r="X79" s="20" t="str">
        <f t="shared" si="11"/>
        <v>非エネルギー起源二酸化炭素(CO2)ドライアイスの製造</v>
      </c>
      <c r="Y79" s="20" t="str">
        <f t="shared" si="10"/>
        <v>非エネルギー起源二酸化炭素(CO2)ドライアイスの製造</v>
      </c>
      <c r="Z79" s="47"/>
      <c r="AA79" t="s">
        <v>1402</v>
      </c>
      <c r="AB79">
        <f t="shared" si="8"/>
        <v>322</v>
      </c>
      <c r="AC79">
        <f t="shared" si="9"/>
        <v>387</v>
      </c>
      <c r="AD79" s="20"/>
      <c r="AF79" s="25"/>
      <c r="AG79" s="25"/>
      <c r="AH79" s="25"/>
      <c r="AI79" s="25"/>
      <c r="AJ79" s="25"/>
      <c r="AK79" s="25"/>
      <c r="AR79" s="25"/>
      <c r="AS79" s="25"/>
    </row>
    <row r="80" spans="4:45">
      <c r="D80" s="25" t="s">
        <v>397</v>
      </c>
      <c r="E80" s="25" t="s">
        <v>770</v>
      </c>
      <c r="F80" s="25" t="s">
        <v>893</v>
      </c>
      <c r="G80" s="47"/>
      <c r="K80" s="47"/>
      <c r="L80" s="25" t="s">
        <v>235</v>
      </c>
      <c r="M80" s="25" t="s">
        <v>216</v>
      </c>
      <c r="N80" s="25"/>
      <c r="O80" s="25"/>
      <c r="P80" s="26" t="s">
        <v>1331</v>
      </c>
      <c r="Q80" s="25" t="s">
        <v>1336</v>
      </c>
      <c r="R80" s="26">
        <v>1</v>
      </c>
      <c r="S80" s="25"/>
      <c r="T80" s="25"/>
      <c r="U80" s="25"/>
      <c r="V80" s="25" t="s">
        <v>215</v>
      </c>
      <c r="W80" t="s">
        <v>507</v>
      </c>
      <c r="X80" s="20" t="str">
        <f t="shared" si="11"/>
        <v>非エネルギー起源二酸化炭素(CO2)ドライアイスの使用</v>
      </c>
      <c r="Y80" s="20" t="str">
        <f t="shared" si="10"/>
        <v>非エネルギー起源二酸化炭素(CO2)ドライアイスの使用</v>
      </c>
      <c r="Z80" s="47"/>
      <c r="AA80" t="s">
        <v>1403</v>
      </c>
      <c r="AB80">
        <f t="shared" si="8"/>
        <v>388</v>
      </c>
      <c r="AC80">
        <f t="shared" si="9"/>
        <v>390</v>
      </c>
      <c r="AD80" s="20"/>
      <c r="AF80" s="25"/>
      <c r="AG80" s="25"/>
      <c r="AH80" s="25"/>
      <c r="AI80" s="25"/>
      <c r="AJ80" s="25"/>
      <c r="AK80" s="25"/>
      <c r="AR80" s="25"/>
      <c r="AS80" s="25"/>
    </row>
    <row r="81" spans="4:45">
      <c r="D81" s="25" t="s">
        <v>397</v>
      </c>
      <c r="E81" s="25" t="s">
        <v>771</v>
      </c>
      <c r="F81" s="25" t="s">
        <v>894</v>
      </c>
      <c r="G81" s="47"/>
      <c r="K81" s="47"/>
      <c r="L81" s="25" t="s">
        <v>235</v>
      </c>
      <c r="M81" s="25" t="s">
        <v>509</v>
      </c>
      <c r="N81" s="25"/>
      <c r="O81" s="25"/>
      <c r="P81" s="26" t="s">
        <v>1331</v>
      </c>
      <c r="Q81" s="25" t="s">
        <v>1336</v>
      </c>
      <c r="R81" s="26">
        <v>1</v>
      </c>
      <c r="S81" s="25"/>
      <c r="T81" s="25"/>
      <c r="U81" s="25"/>
      <c r="V81" s="25" t="s">
        <v>510</v>
      </c>
      <c r="W81" s="25" t="s">
        <v>508</v>
      </c>
      <c r="X81" s="20" t="str">
        <f t="shared" si="11"/>
        <v>非エネルギー起源二酸化炭素(CO2)炭酸ガスのボンベへの封入</v>
      </c>
      <c r="Y81" s="20" t="str">
        <f t="shared" si="10"/>
        <v>非エネルギー起源二酸化炭素(CO2)炭酸ガスのボンベへの封入</v>
      </c>
      <c r="Z81" s="47"/>
      <c r="AA81" t="s">
        <v>1404</v>
      </c>
      <c r="AB81">
        <f t="shared" si="8"/>
        <v>391</v>
      </c>
      <c r="AC81">
        <f t="shared" si="9"/>
        <v>464</v>
      </c>
      <c r="AD81" s="20"/>
      <c r="AF81" s="25"/>
      <c r="AG81" s="25"/>
      <c r="AH81" s="25"/>
      <c r="AI81" s="25"/>
      <c r="AJ81" s="25"/>
      <c r="AK81" s="25"/>
      <c r="AR81" s="25"/>
      <c r="AS81" s="25"/>
    </row>
    <row r="82" spans="4:45">
      <c r="D82" s="25" t="s">
        <v>397</v>
      </c>
      <c r="E82" s="25" t="s">
        <v>778</v>
      </c>
      <c r="F82" s="25" t="s">
        <v>895</v>
      </c>
      <c r="G82" s="47"/>
      <c r="K82" s="47"/>
      <c r="L82" s="25" t="s">
        <v>235</v>
      </c>
      <c r="M82" s="25" t="s">
        <v>511</v>
      </c>
      <c r="N82" s="25"/>
      <c r="O82" s="25"/>
      <c r="P82" s="26" t="s">
        <v>1331</v>
      </c>
      <c r="Q82" s="25" t="s">
        <v>1336</v>
      </c>
      <c r="R82" s="26">
        <v>1</v>
      </c>
      <c r="S82" s="25"/>
      <c r="T82" s="25"/>
      <c r="U82" s="25"/>
      <c r="V82" s="25" t="s">
        <v>512</v>
      </c>
      <c r="W82" s="25" t="s">
        <v>510</v>
      </c>
      <c r="X82" s="20" t="str">
        <f t="shared" si="11"/>
        <v>非エネルギー起源二酸化炭素(CO2)炭酸ガスの使用</v>
      </c>
      <c r="Y82" s="20" t="str">
        <f t="shared" si="10"/>
        <v>非エネルギー起源二酸化炭素(CO2)炭酸ガスの使用</v>
      </c>
      <c r="Z82" s="47"/>
      <c r="AA82" t="s">
        <v>1405</v>
      </c>
      <c r="AB82">
        <f t="shared" ref="AB82:AB113" si="12">MATCH(AA82,X:X,0)</f>
        <v>465</v>
      </c>
      <c r="AC82">
        <f t="shared" ref="AC82:AC113" si="13">AB82+COUNTIF(X:X,AA82)-1</f>
        <v>465</v>
      </c>
      <c r="AD82" s="20"/>
      <c r="AF82" s="25"/>
      <c r="AG82" s="25"/>
      <c r="AH82" s="25"/>
      <c r="AI82" s="25"/>
      <c r="AJ82" s="25"/>
      <c r="AK82" s="25"/>
    </row>
    <row r="83" spans="4:45">
      <c r="D83" s="25" t="s">
        <v>397</v>
      </c>
      <c r="E83" s="25" t="s">
        <v>781</v>
      </c>
      <c r="F83" s="25" t="s">
        <v>896</v>
      </c>
      <c r="G83" s="47"/>
      <c r="K83" s="47"/>
      <c r="L83" s="25" t="s">
        <v>235</v>
      </c>
      <c r="M83" s="25" t="s">
        <v>513</v>
      </c>
      <c r="N83" s="25" t="s">
        <v>514</v>
      </c>
      <c r="O83" s="25"/>
      <c r="P83" s="25" t="s">
        <v>1074</v>
      </c>
      <c r="Q83" s="25" t="s">
        <v>217</v>
      </c>
      <c r="R83" s="25">
        <v>0.44</v>
      </c>
      <c r="S83" s="25"/>
      <c r="T83" s="25"/>
      <c r="U83" s="25"/>
      <c r="V83" s="25" t="s">
        <v>515</v>
      </c>
      <c r="W83" s="25" t="s">
        <v>512</v>
      </c>
      <c r="X83" s="20" t="str">
        <f t="shared" si="11"/>
        <v>非エネルギー起源二酸化炭素(CO2)耕地における肥料の使用</v>
      </c>
      <c r="Y83" s="20" t="str">
        <f t="shared" si="10"/>
        <v>非エネルギー起源二酸化炭素(CO2)耕地における肥料の使用炭酸カルシウム</v>
      </c>
      <c r="Z83" s="47"/>
      <c r="AA83" t="s">
        <v>1406</v>
      </c>
      <c r="AB83">
        <f t="shared" si="12"/>
        <v>466</v>
      </c>
      <c r="AC83">
        <f t="shared" si="13"/>
        <v>470</v>
      </c>
      <c r="AD83" s="20"/>
      <c r="AF83" s="25"/>
      <c r="AG83" s="25"/>
      <c r="AH83" s="25"/>
      <c r="AI83" s="25"/>
      <c r="AJ83" s="25"/>
      <c r="AK83" s="25"/>
    </row>
    <row r="84" spans="4:45">
      <c r="D84" s="25" t="s">
        <v>397</v>
      </c>
      <c r="E84" s="25" t="s">
        <v>783</v>
      </c>
      <c r="F84" s="25" t="s">
        <v>897</v>
      </c>
      <c r="G84" s="47"/>
      <c r="K84" s="47"/>
      <c r="L84" s="25" t="s">
        <v>235</v>
      </c>
      <c r="M84" s="25" t="s">
        <v>191</v>
      </c>
      <c r="N84" s="25" t="s">
        <v>228</v>
      </c>
      <c r="O84" s="25"/>
      <c r="P84" s="25" t="s">
        <v>1074</v>
      </c>
      <c r="Q84" s="25" t="s">
        <v>217</v>
      </c>
      <c r="R84" s="33">
        <v>0.47699999999999998</v>
      </c>
      <c r="S84" s="25"/>
      <c r="T84" s="25"/>
      <c r="U84" s="25"/>
      <c r="V84" s="25"/>
      <c r="W84" s="25" t="s">
        <v>515</v>
      </c>
      <c r="X84" s="20" t="str">
        <f t="shared" si="11"/>
        <v>非エネルギー起源二酸化炭素(CO2)耕地における肥料の使用</v>
      </c>
      <c r="Y84" s="20" t="str">
        <f t="shared" si="10"/>
        <v>非エネルギー起源二酸化炭素(CO2)耕地における肥料の使用ドロマイト</v>
      </c>
      <c r="Z84" s="47"/>
      <c r="AA84" t="s">
        <v>1407</v>
      </c>
      <c r="AB84">
        <f t="shared" si="12"/>
        <v>471</v>
      </c>
      <c r="AC84">
        <f t="shared" si="13"/>
        <v>475</v>
      </c>
      <c r="AD84" s="20"/>
      <c r="AF84" s="25"/>
      <c r="AG84" s="25"/>
      <c r="AH84" s="25"/>
      <c r="AI84" s="25"/>
      <c r="AJ84" s="25"/>
      <c r="AK84" s="25"/>
    </row>
    <row r="85" spans="4:45">
      <c r="D85" s="25" t="s">
        <v>397</v>
      </c>
      <c r="E85" s="25" t="s">
        <v>786</v>
      </c>
      <c r="F85" s="25" t="s">
        <v>898</v>
      </c>
      <c r="G85" s="47"/>
      <c r="K85" s="47"/>
      <c r="L85" s="25" t="s">
        <v>235</v>
      </c>
      <c r="M85" s="25" t="s">
        <v>191</v>
      </c>
      <c r="N85" s="25" t="s">
        <v>516</v>
      </c>
      <c r="O85" s="25"/>
      <c r="P85" s="25" t="s">
        <v>1074</v>
      </c>
      <c r="Q85" s="25" t="s">
        <v>217</v>
      </c>
      <c r="R85" s="25">
        <v>0.73299999999999998</v>
      </c>
      <c r="S85" s="25"/>
      <c r="T85" s="25"/>
      <c r="U85" s="25"/>
      <c r="V85" s="25"/>
      <c r="W85" s="25"/>
      <c r="X85" s="20" t="str">
        <f t="shared" si="11"/>
        <v>非エネルギー起源二酸化炭素(CO2)耕地における肥料の使用</v>
      </c>
      <c r="Y85" s="20" t="str">
        <f t="shared" si="10"/>
        <v>非エネルギー起源二酸化炭素(CO2)耕地における肥料の使用尿素肥料</v>
      </c>
      <c r="Z85" s="47"/>
      <c r="AA85" t="s">
        <v>1408</v>
      </c>
      <c r="AB85">
        <f t="shared" si="12"/>
        <v>476</v>
      </c>
      <c r="AC85">
        <f t="shared" si="13"/>
        <v>491</v>
      </c>
      <c r="AD85" s="20"/>
      <c r="AF85" s="25"/>
      <c r="AG85" s="25"/>
      <c r="AH85" s="25"/>
      <c r="AI85" s="25"/>
      <c r="AJ85" s="25"/>
      <c r="AK85" s="25"/>
    </row>
    <row r="86" spans="4:45">
      <c r="D86" s="25" t="s">
        <v>397</v>
      </c>
      <c r="E86" s="25" t="s">
        <v>789</v>
      </c>
      <c r="F86" s="25" t="s">
        <v>899</v>
      </c>
      <c r="G86" s="47"/>
      <c r="K86" s="47"/>
      <c r="L86" s="25" t="s">
        <v>235</v>
      </c>
      <c r="M86" s="25" t="s">
        <v>517</v>
      </c>
      <c r="N86" s="25" t="s">
        <v>518</v>
      </c>
      <c r="O86" s="25"/>
      <c r="P86" s="25" t="s">
        <v>1074</v>
      </c>
      <c r="Q86" s="25" t="s">
        <v>217</v>
      </c>
      <c r="R86" s="25">
        <v>2.2799999999999998</v>
      </c>
      <c r="S86" s="25"/>
      <c r="T86" s="25"/>
      <c r="U86" s="25"/>
      <c r="V86" s="25" t="s">
        <v>1105</v>
      </c>
      <c r="W86" s="25"/>
      <c r="X86" s="20" t="str">
        <f t="shared" si="11"/>
        <v>非エネルギー起源二酸化炭素(CO2)廃棄物の焼却</v>
      </c>
      <c r="Y86" s="20" t="str">
        <f t="shared" si="10"/>
        <v>非エネルギー起源二酸化炭素(CO2)廃棄物の焼却ペットボトル(一般廃棄物)</v>
      </c>
      <c r="Z86" s="47"/>
      <c r="AA86" t="s">
        <v>890</v>
      </c>
      <c r="AB86">
        <f t="shared" si="12"/>
        <v>492</v>
      </c>
      <c r="AC86">
        <f t="shared" si="13"/>
        <v>511</v>
      </c>
      <c r="AD86" s="20"/>
      <c r="AF86" s="25"/>
      <c r="AG86" s="25"/>
      <c r="AH86" s="25"/>
      <c r="AI86" s="25"/>
      <c r="AJ86" s="25"/>
      <c r="AK86" s="25"/>
    </row>
    <row r="87" spans="4:45">
      <c r="D87" s="25" t="s">
        <v>397</v>
      </c>
      <c r="E87" s="25" t="s">
        <v>792</v>
      </c>
      <c r="F87" s="25" t="s">
        <v>900</v>
      </c>
      <c r="G87" s="47"/>
      <c r="K87" s="47"/>
      <c r="L87" s="25" t="s">
        <v>235</v>
      </c>
      <c r="M87" s="25" t="s">
        <v>249</v>
      </c>
      <c r="N87" s="25" t="s">
        <v>520</v>
      </c>
      <c r="O87" s="25"/>
      <c r="P87" s="25" t="s">
        <v>1074</v>
      </c>
      <c r="Q87" s="25" t="s">
        <v>217</v>
      </c>
      <c r="R87" s="25">
        <v>2.82</v>
      </c>
      <c r="S87" s="25"/>
      <c r="T87" s="25"/>
      <c r="U87" s="25"/>
      <c r="V87" s="25"/>
      <c r="W87" s="25" t="s">
        <v>519</v>
      </c>
      <c r="X87" s="20" t="str">
        <f t="shared" si="11"/>
        <v>非エネルギー起源二酸化炭素(CO2)廃棄物の焼却</v>
      </c>
      <c r="Y87" s="20" t="str">
        <f t="shared" si="10"/>
        <v>非エネルギー起源二酸化炭素(CO2)廃棄物の焼却プラスチック(一般廃棄物)(ペットボトルを除く)</v>
      </c>
      <c r="Z87" s="47"/>
      <c r="AA87" t="s">
        <v>1409</v>
      </c>
      <c r="AB87">
        <f t="shared" si="12"/>
        <v>512</v>
      </c>
      <c r="AC87">
        <f t="shared" si="13"/>
        <v>512</v>
      </c>
      <c r="AD87" s="20"/>
      <c r="AF87" s="25"/>
      <c r="AG87" s="25"/>
      <c r="AH87" s="25"/>
      <c r="AI87" s="25"/>
      <c r="AJ87" s="25"/>
      <c r="AK87" s="25"/>
    </row>
    <row r="88" spans="4:45">
      <c r="D88" s="25" t="s">
        <v>397</v>
      </c>
      <c r="E88" s="25" t="s">
        <v>178</v>
      </c>
      <c r="F88" s="25" t="s">
        <v>901</v>
      </c>
      <c r="G88" s="47"/>
      <c r="K88" s="47"/>
      <c r="L88" s="25" t="s">
        <v>235</v>
      </c>
      <c r="M88" s="25" t="s">
        <v>249</v>
      </c>
      <c r="N88" s="25" t="s">
        <v>521</v>
      </c>
      <c r="O88" s="25"/>
      <c r="P88" s="25" t="s">
        <v>1074</v>
      </c>
      <c r="Q88" s="25" t="s">
        <v>217</v>
      </c>
      <c r="R88" s="25">
        <v>2.31</v>
      </c>
      <c r="S88" s="25"/>
      <c r="T88" s="25"/>
      <c r="U88" s="25"/>
      <c r="V88" s="25"/>
      <c r="W88" s="25"/>
      <c r="X88" s="20" t="str">
        <f t="shared" si="11"/>
        <v>非エネルギー起源二酸化炭素(CO2)廃棄物の焼却</v>
      </c>
      <c r="Y88" s="20" t="str">
        <f t="shared" si="10"/>
        <v>非エネルギー起源二酸化炭素(CO2)廃棄物の焼却合成繊維(一般廃棄物)</v>
      </c>
      <c r="Z88" s="47"/>
      <c r="AA88" t="s">
        <v>1410</v>
      </c>
      <c r="AB88">
        <f t="shared" si="12"/>
        <v>513</v>
      </c>
      <c r="AC88">
        <f t="shared" si="13"/>
        <v>513</v>
      </c>
      <c r="AD88" s="20"/>
      <c r="AF88" s="25"/>
      <c r="AG88" s="25"/>
      <c r="AH88" s="25"/>
      <c r="AI88" s="25"/>
      <c r="AJ88" s="25"/>
      <c r="AK88" s="25"/>
    </row>
    <row r="89" spans="4:45">
      <c r="D89" s="25" t="s">
        <v>397</v>
      </c>
      <c r="E89" s="25" t="s">
        <v>175</v>
      </c>
      <c r="F89" s="25" t="s">
        <v>902</v>
      </c>
      <c r="G89" s="47"/>
      <c r="K89" s="47"/>
      <c r="L89" s="25" t="s">
        <v>235</v>
      </c>
      <c r="M89" s="25" t="s">
        <v>249</v>
      </c>
      <c r="N89" s="25" t="s">
        <v>522</v>
      </c>
      <c r="O89" s="25"/>
      <c r="P89" s="25" t="s">
        <v>1074</v>
      </c>
      <c r="Q89" s="25" t="s">
        <v>217</v>
      </c>
      <c r="R89" s="25">
        <v>0.14000000000000001</v>
      </c>
      <c r="S89" s="25"/>
      <c r="T89" s="25"/>
      <c r="U89" s="25"/>
      <c r="V89" s="25"/>
      <c r="W89" s="25"/>
      <c r="X89" s="20" t="str">
        <f t="shared" si="11"/>
        <v>非エネルギー起源二酸化炭素(CO2)廃棄物の焼却</v>
      </c>
      <c r="Y89" s="20" t="str">
        <f t="shared" si="10"/>
        <v>非エネルギー起源二酸化炭素(CO2)廃棄物の焼却紙くず(一般廃棄物)</v>
      </c>
      <c r="Z89" s="47"/>
      <c r="AA89" t="s">
        <v>1411</v>
      </c>
      <c r="AB89">
        <f t="shared" si="12"/>
        <v>514</v>
      </c>
      <c r="AC89">
        <f t="shared" si="13"/>
        <v>514</v>
      </c>
      <c r="AD89" s="20"/>
      <c r="AF89" s="25"/>
      <c r="AG89" s="25"/>
      <c r="AH89" s="25"/>
      <c r="AI89" s="25"/>
      <c r="AJ89" s="25"/>
      <c r="AK89" s="25"/>
    </row>
    <row r="90" spans="4:45">
      <c r="D90" s="49" t="s">
        <v>397</v>
      </c>
      <c r="E90" s="49" t="s">
        <v>964</v>
      </c>
      <c r="F90" s="49" t="s">
        <v>969</v>
      </c>
      <c r="G90" s="47"/>
      <c r="K90" s="47"/>
      <c r="L90" s="25" t="s">
        <v>235</v>
      </c>
      <c r="M90" s="25" t="s">
        <v>249</v>
      </c>
      <c r="N90" s="25" t="s">
        <v>523</v>
      </c>
      <c r="O90" s="25"/>
      <c r="P90" s="25" t="s">
        <v>1074</v>
      </c>
      <c r="Q90" s="25" t="s">
        <v>217</v>
      </c>
      <c r="R90" s="25">
        <v>1.22</v>
      </c>
      <c r="S90" s="25"/>
      <c r="T90" s="25"/>
      <c r="U90" s="25"/>
      <c r="V90" s="25"/>
      <c r="W90" s="25"/>
      <c r="X90" s="20" t="str">
        <f t="shared" si="11"/>
        <v>非エネルギー起源二酸化炭素(CO2)廃棄物の焼却</v>
      </c>
      <c r="Y90" s="20" t="str">
        <f t="shared" si="10"/>
        <v>非エネルギー起源二酸化炭素(CO2)廃棄物の焼却紙おむつ(一般廃棄物)</v>
      </c>
      <c r="Z90" s="47"/>
      <c r="AA90" t="s">
        <v>1412</v>
      </c>
      <c r="AB90">
        <f t="shared" si="12"/>
        <v>515</v>
      </c>
      <c r="AC90">
        <f t="shared" si="13"/>
        <v>517</v>
      </c>
      <c r="AD90" s="20"/>
      <c r="AF90" s="25"/>
      <c r="AG90" s="25"/>
      <c r="AH90" s="25"/>
      <c r="AI90" s="25"/>
      <c r="AJ90" s="25"/>
      <c r="AK90" s="25"/>
    </row>
    <row r="91" spans="4:45">
      <c r="D91" s="25" t="s">
        <v>972</v>
      </c>
      <c r="E91" s="25" t="s">
        <v>796</v>
      </c>
      <c r="F91" s="25" t="s">
        <v>960</v>
      </c>
      <c r="G91" s="47"/>
      <c r="K91" s="47"/>
      <c r="L91" s="25" t="s">
        <v>235</v>
      </c>
      <c r="M91" s="25" t="s">
        <v>249</v>
      </c>
      <c r="N91" s="25" t="s">
        <v>524</v>
      </c>
      <c r="O91" s="25"/>
      <c r="P91" s="25" t="s">
        <v>1074</v>
      </c>
      <c r="Q91" s="25" t="s">
        <v>217</v>
      </c>
      <c r="R91" s="25">
        <v>2.93</v>
      </c>
      <c r="S91" s="25"/>
      <c r="T91" s="25"/>
      <c r="U91" s="25"/>
      <c r="V91" s="25"/>
      <c r="W91" s="25"/>
      <c r="X91" s="20" t="str">
        <f t="shared" si="11"/>
        <v>非エネルギー起源二酸化炭素(CO2)廃棄物の焼却</v>
      </c>
      <c r="Y91" s="20" t="str">
        <f t="shared" si="10"/>
        <v>非エネルギー起源二酸化炭素(CO2)廃棄物の焼却廃油(産業廃棄物であって、植物性のもの及び動物性のもの並びに特定有害産業廃棄物を除く)</v>
      </c>
      <c r="Z91" s="47"/>
      <c r="AA91" t="s">
        <v>1413</v>
      </c>
      <c r="AB91">
        <f t="shared" si="12"/>
        <v>518</v>
      </c>
      <c r="AC91">
        <f t="shared" si="13"/>
        <v>521</v>
      </c>
      <c r="AD91" s="20"/>
      <c r="AF91" s="25"/>
      <c r="AG91" s="25"/>
      <c r="AH91" s="25"/>
      <c r="AI91" s="25"/>
      <c r="AJ91" s="25"/>
      <c r="AK91" s="25"/>
    </row>
    <row r="92" spans="4:45">
      <c r="D92" s="25" t="s">
        <v>863</v>
      </c>
      <c r="E92" s="45" t="s">
        <v>799</v>
      </c>
      <c r="F92" s="45" t="s">
        <v>903</v>
      </c>
      <c r="G92" s="47"/>
      <c r="K92" s="47"/>
      <c r="L92" s="25" t="s">
        <v>235</v>
      </c>
      <c r="M92" s="25" t="s">
        <v>249</v>
      </c>
      <c r="N92" s="25" t="s">
        <v>525</v>
      </c>
      <c r="O92" s="25"/>
      <c r="P92" s="25" t="s">
        <v>1074</v>
      </c>
      <c r="Q92" s="25" t="s">
        <v>217</v>
      </c>
      <c r="R92" s="25">
        <v>1.02</v>
      </c>
      <c r="S92" s="25"/>
      <c r="T92" s="25"/>
      <c r="U92" s="25"/>
      <c r="V92" s="25"/>
      <c r="W92" s="25"/>
      <c r="X92" s="20" t="str">
        <f t="shared" si="11"/>
        <v>非エネルギー起源二酸化炭素(CO2)廃棄物の焼却</v>
      </c>
      <c r="Y92" s="20" t="str">
        <f t="shared" si="10"/>
        <v>非エネルギー起源二酸化炭素(CO2)廃棄物の焼却廃油(特定有害産業廃棄物に限る)</v>
      </c>
      <c r="Z92" s="47"/>
      <c r="AA92" t="s">
        <v>1414</v>
      </c>
      <c r="AB92">
        <f t="shared" si="12"/>
        <v>522</v>
      </c>
      <c r="AC92">
        <f t="shared" si="13"/>
        <v>522</v>
      </c>
      <c r="AD92" s="20"/>
      <c r="AF92" s="25"/>
      <c r="AG92" s="25"/>
      <c r="AH92" s="25"/>
      <c r="AI92" s="25"/>
      <c r="AJ92" s="25"/>
      <c r="AK92" s="25"/>
    </row>
    <row r="93" spans="4:45">
      <c r="D93" s="25" t="s">
        <v>863</v>
      </c>
      <c r="E93" s="25" t="s">
        <v>823</v>
      </c>
      <c r="F93" s="25" t="s">
        <v>904</v>
      </c>
      <c r="G93" s="47"/>
      <c r="K93" s="47"/>
      <c r="L93" s="25" t="s">
        <v>235</v>
      </c>
      <c r="M93" s="25" t="s">
        <v>249</v>
      </c>
      <c r="N93" s="25" t="s">
        <v>526</v>
      </c>
      <c r="O93" s="25"/>
      <c r="P93" s="25" t="s">
        <v>1074</v>
      </c>
      <c r="Q93" s="25" t="s">
        <v>217</v>
      </c>
      <c r="R93" s="25">
        <v>2.57</v>
      </c>
      <c r="S93" s="25"/>
      <c r="T93" s="25"/>
      <c r="U93" s="25"/>
      <c r="V93" s="25"/>
      <c r="W93" s="25"/>
      <c r="X93" s="20" t="str">
        <f t="shared" si="11"/>
        <v>非エネルギー起源二酸化炭素(CO2)廃棄物の焼却</v>
      </c>
      <c r="Y93" s="20" t="str">
        <f t="shared" si="10"/>
        <v>非エネルギー起源二酸化炭素(CO2)廃棄物の焼却合成繊維及び廃ゴムタイヤ以外の廃プラスチック類(産業廃棄物)</v>
      </c>
      <c r="Z93" s="47"/>
      <c r="AA93" t="s">
        <v>1415</v>
      </c>
      <c r="AB93">
        <f t="shared" si="12"/>
        <v>523</v>
      </c>
      <c r="AC93">
        <f t="shared" si="13"/>
        <v>524</v>
      </c>
      <c r="AD93" s="20"/>
      <c r="AF93" s="25"/>
      <c r="AG93" s="25"/>
      <c r="AH93" s="25"/>
      <c r="AI93" s="25"/>
      <c r="AJ93" s="25"/>
      <c r="AK93" s="25"/>
    </row>
    <row r="94" spans="4:45">
      <c r="D94" s="25" t="s">
        <v>863</v>
      </c>
      <c r="E94" s="25" t="s">
        <v>828</v>
      </c>
      <c r="F94" s="25" t="s">
        <v>905</v>
      </c>
      <c r="G94" s="47"/>
      <c r="K94" s="47"/>
      <c r="L94" t="s">
        <v>235</v>
      </c>
      <c r="M94" s="25" t="s">
        <v>249</v>
      </c>
      <c r="N94" s="25" t="s">
        <v>527</v>
      </c>
      <c r="O94" s="25"/>
      <c r="P94" s="25" t="s">
        <v>1074</v>
      </c>
      <c r="Q94" s="25" t="s">
        <v>217</v>
      </c>
      <c r="R94" s="25">
        <v>0.14000000000000001</v>
      </c>
      <c r="S94" s="25"/>
      <c r="T94" s="25"/>
      <c r="U94" s="25"/>
      <c r="V94" s="25"/>
      <c r="W94" s="25"/>
      <c r="X94" s="20" t="str">
        <f t="shared" si="11"/>
        <v>非エネルギー起源二酸化炭素(CO2)廃棄物の焼却</v>
      </c>
      <c r="Y94" s="20" t="str">
        <f t="shared" si="10"/>
        <v>非エネルギー起源二酸化炭素(CO2)廃棄物の焼却紙くず(産業廃棄物)</v>
      </c>
      <c r="Z94" s="47"/>
      <c r="AA94" t="s">
        <v>1416</v>
      </c>
      <c r="AB94">
        <f t="shared" si="12"/>
        <v>525</v>
      </c>
      <c r="AC94">
        <f t="shared" si="13"/>
        <v>529</v>
      </c>
      <c r="AD94" s="20"/>
      <c r="AF94" s="25"/>
      <c r="AG94" s="25"/>
      <c r="AH94" s="25"/>
      <c r="AI94" s="25"/>
      <c r="AJ94" s="25"/>
      <c r="AK94" s="25"/>
    </row>
    <row r="95" spans="4:45">
      <c r="D95" s="25" t="s">
        <v>863</v>
      </c>
      <c r="E95" s="25" t="s">
        <v>830</v>
      </c>
      <c r="F95" s="25" t="s">
        <v>906</v>
      </c>
      <c r="G95" s="47"/>
      <c r="K95" s="47"/>
      <c r="L95" s="25" t="s">
        <v>214</v>
      </c>
      <c r="M95" s="25" t="s">
        <v>400</v>
      </c>
      <c r="N95" s="25" t="s">
        <v>1240</v>
      </c>
      <c r="O95" s="25"/>
      <c r="P95" s="20" t="s">
        <v>1085</v>
      </c>
      <c r="Q95" t="s">
        <v>330</v>
      </c>
      <c r="R95" s="25">
        <v>1.3E-7</v>
      </c>
      <c r="S95" s="25"/>
      <c r="T95" s="25"/>
      <c r="U95" s="25"/>
      <c r="V95" s="25" t="s">
        <v>1106</v>
      </c>
      <c r="W95" s="25"/>
      <c r="X95" s="20" t="str">
        <f t="shared" si="11"/>
        <v>メタン(CH4)燃料の使用</v>
      </c>
      <c r="Y95" s="20" t="str">
        <f t="shared" si="10"/>
        <v>メタン(CH4)燃料の使用ボイラ(固体化石燃料、RDF、RPF、廃タイヤ、廃プラスチック)</v>
      </c>
      <c r="Z95" s="47"/>
      <c r="AA95" t="s">
        <v>1417</v>
      </c>
      <c r="AB95">
        <f t="shared" si="12"/>
        <v>530</v>
      </c>
      <c r="AC95">
        <f t="shared" si="13"/>
        <v>531</v>
      </c>
      <c r="AD95" s="20"/>
      <c r="AF95" s="25"/>
      <c r="AG95" s="25"/>
      <c r="AH95" s="25"/>
      <c r="AI95" s="25"/>
      <c r="AJ95" s="25"/>
      <c r="AK95" s="25"/>
    </row>
    <row r="96" spans="4:45">
      <c r="D96" s="49" t="s">
        <v>863</v>
      </c>
      <c r="E96" s="49" t="s">
        <v>964</v>
      </c>
      <c r="F96" s="49" t="s">
        <v>970</v>
      </c>
      <c r="G96" s="47"/>
      <c r="K96" s="47"/>
      <c r="L96" s="25" t="s">
        <v>214</v>
      </c>
      <c r="M96" s="25" t="s">
        <v>154</v>
      </c>
      <c r="N96" s="25" t="s">
        <v>1241</v>
      </c>
      <c r="O96" s="25"/>
      <c r="P96" s="20" t="s">
        <v>1085</v>
      </c>
      <c r="Q96" t="s">
        <v>330</v>
      </c>
      <c r="R96">
        <v>9.9999999999999995E-8</v>
      </c>
      <c r="S96" s="25"/>
      <c r="T96" s="25"/>
      <c r="U96" s="25"/>
      <c r="V96" s="25"/>
      <c r="W96" s="25" t="s">
        <v>528</v>
      </c>
      <c r="X96" s="20" t="str">
        <f t="shared" si="11"/>
        <v>メタン(CH4)燃料の使用</v>
      </c>
      <c r="Y96" s="20" t="str">
        <f t="shared" si="10"/>
        <v>メタン(CH4)燃料の使用ボイラ(原油、B・C重油)</v>
      </c>
      <c r="Z96" s="47"/>
      <c r="AA96" t="s">
        <v>1418</v>
      </c>
      <c r="AB96">
        <f t="shared" si="12"/>
        <v>532</v>
      </c>
      <c r="AC96">
        <f t="shared" si="13"/>
        <v>532</v>
      </c>
      <c r="AD96" s="20"/>
      <c r="AF96" s="25"/>
      <c r="AG96" s="25"/>
      <c r="AH96" s="25"/>
      <c r="AI96" s="25"/>
      <c r="AJ96" s="25"/>
      <c r="AK96" s="25"/>
    </row>
    <row r="97" spans="4:37">
      <c r="D97" s="25" t="s">
        <v>174</v>
      </c>
      <c r="E97" s="25" t="s">
        <v>173</v>
      </c>
      <c r="F97" s="25" t="s">
        <v>907</v>
      </c>
      <c r="G97" s="47"/>
      <c r="K97" s="47"/>
      <c r="L97" s="25" t="s">
        <v>214</v>
      </c>
      <c r="M97" s="25" t="s">
        <v>154</v>
      </c>
      <c r="N97" s="25" t="s">
        <v>1242</v>
      </c>
      <c r="O97" s="25"/>
      <c r="P97" s="20" t="s">
        <v>1085</v>
      </c>
      <c r="Q97" t="s">
        <v>330</v>
      </c>
      <c r="R97">
        <v>2.6E-7</v>
      </c>
      <c r="S97" s="25"/>
      <c r="T97" s="36"/>
      <c r="U97" s="25"/>
      <c r="V97" s="25"/>
      <c r="W97" s="25"/>
      <c r="X97" s="20" t="str">
        <f t="shared" si="11"/>
        <v>メタン(CH4)燃料の使用</v>
      </c>
      <c r="Y97" s="20" t="str">
        <f t="shared" si="10"/>
        <v>メタン(CH4)燃料の使用ボイラ(原油及びB・C重油除く液体化石燃料、廃油、油化された廃プラスチック)</v>
      </c>
      <c r="Z97" s="47"/>
      <c r="AA97" t="s">
        <v>1419</v>
      </c>
      <c r="AB97">
        <f t="shared" si="12"/>
        <v>533</v>
      </c>
      <c r="AC97">
        <f t="shared" si="13"/>
        <v>533</v>
      </c>
      <c r="AD97" s="20"/>
      <c r="AF97" s="25"/>
      <c r="AG97" s="25"/>
      <c r="AH97" s="25"/>
      <c r="AI97" s="25"/>
      <c r="AJ97" s="25"/>
      <c r="AK97" s="25"/>
    </row>
    <row r="98" spans="4:37">
      <c r="D98" s="25" t="s">
        <v>174</v>
      </c>
      <c r="E98" s="25" t="s">
        <v>172</v>
      </c>
      <c r="F98" s="25" t="s">
        <v>908</v>
      </c>
      <c r="G98" s="47"/>
      <c r="K98" s="47"/>
      <c r="L98" s="25" t="s">
        <v>214</v>
      </c>
      <c r="M98" s="25" t="s">
        <v>154</v>
      </c>
      <c r="N98" s="25" t="s">
        <v>1243</v>
      </c>
      <c r="O98" s="25"/>
      <c r="P98" s="20" t="s">
        <v>1085</v>
      </c>
      <c r="Q98" t="s">
        <v>330</v>
      </c>
      <c r="R98">
        <v>2.2999999999999999E-7</v>
      </c>
      <c r="S98" s="25"/>
      <c r="T98" s="25"/>
      <c r="U98" s="25"/>
      <c r="V98" s="25"/>
      <c r="W98" s="25"/>
      <c r="X98" s="20" t="str">
        <f t="shared" si="11"/>
        <v>メタン(CH4)燃料の使用</v>
      </c>
      <c r="Y98" s="20" t="str">
        <f t="shared" si="10"/>
        <v>メタン(CH4)燃料の使用ボイラ(気体化石燃料)</v>
      </c>
      <c r="Z98" s="47"/>
      <c r="AA98" t="s">
        <v>1420</v>
      </c>
      <c r="AB98">
        <f t="shared" si="12"/>
        <v>534</v>
      </c>
      <c r="AC98">
        <f t="shared" si="13"/>
        <v>534</v>
      </c>
      <c r="AD98" s="20"/>
      <c r="AF98" s="25"/>
      <c r="AG98" s="25"/>
      <c r="AH98" s="25"/>
      <c r="AI98" s="25"/>
      <c r="AJ98" s="25"/>
      <c r="AK98" s="25"/>
    </row>
    <row r="99" spans="4:37">
      <c r="D99" s="25" t="s">
        <v>174</v>
      </c>
      <c r="E99" s="25" t="s">
        <v>833</v>
      </c>
      <c r="F99" s="25" t="s">
        <v>909</v>
      </c>
      <c r="G99" s="47"/>
      <c r="K99" s="47"/>
      <c r="L99" s="25" t="s">
        <v>214</v>
      </c>
      <c r="M99" s="25" t="s">
        <v>154</v>
      </c>
      <c r="N99" s="25" t="s">
        <v>1244</v>
      </c>
      <c r="O99" s="25"/>
      <c r="P99" s="20" t="s">
        <v>1085</v>
      </c>
      <c r="Q99" t="s">
        <v>330</v>
      </c>
      <c r="R99">
        <v>1.9999999999999999E-7</v>
      </c>
      <c r="S99" s="25"/>
      <c r="T99" s="25"/>
      <c r="U99" s="25"/>
      <c r="V99" s="25"/>
      <c r="W99" s="25"/>
      <c r="X99" s="20" t="str">
        <f t="shared" si="11"/>
        <v>メタン(CH4)燃料の使用</v>
      </c>
      <c r="Y99" s="20" t="str">
        <f t="shared" si="10"/>
        <v>メタン(CH4)燃料の使用ボイラ(発電施設)(木材・廃材)</v>
      </c>
      <c r="Z99" s="47"/>
      <c r="AA99" t="s">
        <v>1421</v>
      </c>
      <c r="AB99">
        <f t="shared" si="12"/>
        <v>535</v>
      </c>
      <c r="AC99">
        <f t="shared" si="13"/>
        <v>535</v>
      </c>
      <c r="AD99" s="20"/>
      <c r="AF99" s="25"/>
      <c r="AG99" s="25"/>
      <c r="AH99" s="25"/>
      <c r="AI99" s="25"/>
      <c r="AJ99" s="25"/>
      <c r="AK99" s="25"/>
    </row>
    <row r="100" spans="4:37">
      <c r="D100" s="25" t="s">
        <v>174</v>
      </c>
      <c r="E100" s="25" t="s">
        <v>836</v>
      </c>
      <c r="F100" s="25" t="s">
        <v>910</v>
      </c>
      <c r="G100" s="47"/>
      <c r="K100" s="47"/>
      <c r="L100" s="25" t="s">
        <v>214</v>
      </c>
      <c r="M100" s="25" t="s">
        <v>154</v>
      </c>
      <c r="N100" s="25" t="s">
        <v>1245</v>
      </c>
      <c r="O100" s="25"/>
      <c r="P100" s="20" t="s">
        <v>1085</v>
      </c>
      <c r="Q100" t="s">
        <v>330</v>
      </c>
      <c r="R100">
        <v>1.5999999999999999E-5</v>
      </c>
      <c r="S100" s="25"/>
      <c r="T100" s="36"/>
      <c r="U100" s="25"/>
      <c r="V100" s="25"/>
      <c r="W100" s="25"/>
      <c r="X100" s="20" t="str">
        <f t="shared" si="11"/>
        <v>メタン(CH4)燃料の使用</v>
      </c>
      <c r="Y100" s="20" t="str">
        <f t="shared" si="10"/>
        <v>メタン(CH4)燃料の使用ボイラ(熱利用施設)(木材・廃材)</v>
      </c>
      <c r="Z100" s="47"/>
      <c r="AA100" t="s">
        <v>1422</v>
      </c>
      <c r="AB100">
        <f t="shared" si="12"/>
        <v>536</v>
      </c>
      <c r="AC100">
        <f t="shared" si="13"/>
        <v>552</v>
      </c>
      <c r="AD100" s="20"/>
      <c r="AF100" s="25"/>
      <c r="AG100" s="25"/>
      <c r="AH100" s="25"/>
      <c r="AI100" s="25"/>
      <c r="AJ100" s="25"/>
      <c r="AK100" s="25"/>
    </row>
    <row r="101" spans="4:37">
      <c r="D101" s="25" t="s">
        <v>174</v>
      </c>
      <c r="E101" s="25" t="s">
        <v>171</v>
      </c>
      <c r="F101" s="25" t="s">
        <v>911</v>
      </c>
      <c r="G101" s="47"/>
      <c r="K101" s="47"/>
      <c r="L101" s="25" t="s">
        <v>214</v>
      </c>
      <c r="M101" s="25" t="s">
        <v>154</v>
      </c>
      <c r="N101" s="25" t="s">
        <v>1246</v>
      </c>
      <c r="O101" s="25"/>
      <c r="P101" s="20" t="s">
        <v>1085</v>
      </c>
      <c r="Q101" t="s">
        <v>330</v>
      </c>
      <c r="R101">
        <v>7.4999999999999997E-2</v>
      </c>
      <c r="S101" s="25"/>
      <c r="T101" s="25"/>
      <c r="U101" s="25"/>
      <c r="V101" s="25"/>
      <c r="W101" s="25"/>
      <c r="X101" s="20" t="str">
        <f t="shared" si="11"/>
        <v>メタン(CH4)燃料の使用</v>
      </c>
      <c r="Y101" s="20" t="str">
        <f t="shared" si="10"/>
        <v>メタン(CH4)燃料の使用ボイラ(木質廃材)</v>
      </c>
      <c r="Z101" s="47"/>
      <c r="AA101" t="s">
        <v>1423</v>
      </c>
      <c r="AB101">
        <f t="shared" si="12"/>
        <v>553</v>
      </c>
      <c r="AC101">
        <f t="shared" si="13"/>
        <v>556</v>
      </c>
      <c r="AD101" s="20"/>
      <c r="AF101" s="25"/>
      <c r="AG101" s="25"/>
      <c r="AH101" s="25"/>
      <c r="AI101" s="25"/>
      <c r="AJ101" s="25"/>
      <c r="AK101" s="25"/>
    </row>
    <row r="102" spans="4:37">
      <c r="D102" s="25" t="s">
        <v>174</v>
      </c>
      <c r="E102" s="25" t="s">
        <v>839</v>
      </c>
      <c r="F102" s="25" t="s">
        <v>912</v>
      </c>
      <c r="G102" s="47"/>
      <c r="K102" s="47"/>
      <c r="L102" s="25" t="s">
        <v>214</v>
      </c>
      <c r="M102" s="25" t="s">
        <v>154</v>
      </c>
      <c r="N102" s="25" t="s">
        <v>1247</v>
      </c>
      <c r="O102" s="25"/>
      <c r="P102" s="20" t="s">
        <v>1085</v>
      </c>
      <c r="Q102" t="s">
        <v>330</v>
      </c>
      <c r="R102">
        <v>4.3000000000000003E-6</v>
      </c>
      <c r="S102" s="25"/>
      <c r="T102" s="25"/>
      <c r="U102" s="25"/>
      <c r="V102" s="25"/>
      <c r="W102" s="25"/>
      <c r="X102" s="20" t="str">
        <f t="shared" si="11"/>
        <v>メタン(CH4)燃料の使用</v>
      </c>
      <c r="Y102" s="20" t="str">
        <f t="shared" si="10"/>
        <v>メタン(CH4)燃料の使用ボイラ(黒液直接利用)</v>
      </c>
      <c r="Z102" s="47"/>
      <c r="AA102" t="s">
        <v>1424</v>
      </c>
      <c r="AB102">
        <f t="shared" si="12"/>
        <v>557</v>
      </c>
      <c r="AC102">
        <f t="shared" si="13"/>
        <v>557</v>
      </c>
      <c r="AD102" s="20"/>
      <c r="AF102" s="25"/>
      <c r="AG102" s="25"/>
      <c r="AH102" s="25"/>
      <c r="AI102" s="25"/>
      <c r="AJ102" s="25"/>
      <c r="AK102" s="25"/>
    </row>
    <row r="103" spans="4:37">
      <c r="D103" s="25" t="s">
        <v>174</v>
      </c>
      <c r="E103" s="25" t="s">
        <v>841</v>
      </c>
      <c r="F103" s="25" t="s">
        <v>913</v>
      </c>
      <c r="G103" s="48"/>
      <c r="K103" s="47"/>
      <c r="L103" s="25" t="s">
        <v>214</v>
      </c>
      <c r="M103" s="25" t="s">
        <v>154</v>
      </c>
      <c r="N103" s="25" t="s">
        <v>1248</v>
      </c>
      <c r="O103" s="25"/>
      <c r="P103" s="20" t="s">
        <v>1085</v>
      </c>
      <c r="Q103" t="s">
        <v>330</v>
      </c>
      <c r="R103">
        <v>8.9999999999999996E-7</v>
      </c>
      <c r="S103" s="25"/>
      <c r="T103" s="25"/>
      <c r="U103" s="25"/>
      <c r="V103" s="25"/>
      <c r="W103" s="25"/>
      <c r="X103" s="20" t="str">
        <f t="shared" si="11"/>
        <v>メタン(CH4)燃料の使用</v>
      </c>
      <c r="Y103" s="20" t="str">
        <f t="shared" si="10"/>
        <v>メタン(CH4)燃料の使用ボイラ(バイオガス)</v>
      </c>
      <c r="Z103" s="47"/>
      <c r="AA103" t="s">
        <v>1425</v>
      </c>
      <c r="AB103">
        <f t="shared" si="12"/>
        <v>558</v>
      </c>
      <c r="AC103">
        <f t="shared" si="13"/>
        <v>558</v>
      </c>
      <c r="AD103" s="20"/>
      <c r="AF103" s="25"/>
      <c r="AG103" s="25"/>
      <c r="AH103" s="25"/>
      <c r="AI103" s="25"/>
      <c r="AJ103" s="25"/>
      <c r="AK103" s="25"/>
    </row>
    <row r="104" spans="4:37">
      <c r="D104" s="25" t="s">
        <v>174</v>
      </c>
      <c r="E104" s="25" t="s">
        <v>843</v>
      </c>
      <c r="F104" s="25" t="s">
        <v>961</v>
      </c>
      <c r="G104" s="47"/>
      <c r="K104" s="48"/>
      <c r="L104" s="25" t="s">
        <v>214</v>
      </c>
      <c r="M104" s="25" t="s">
        <v>154</v>
      </c>
      <c r="N104" s="25" t="s">
        <v>1249</v>
      </c>
      <c r="O104" s="25"/>
      <c r="P104" s="20" t="s">
        <v>1085</v>
      </c>
      <c r="Q104" t="s">
        <v>330</v>
      </c>
      <c r="R104">
        <v>1.5999999999999999E-5</v>
      </c>
      <c r="S104" s="25"/>
      <c r="T104" s="36"/>
      <c r="U104" s="25"/>
      <c r="V104" s="25"/>
      <c r="W104" s="25"/>
      <c r="X104" s="20" t="str">
        <f t="shared" si="11"/>
        <v>メタン(CH4)燃料の使用</v>
      </c>
      <c r="Y104" s="20" t="str">
        <f t="shared" si="10"/>
        <v>メタン(CH4)燃料の使用ボイラ(その他バイオマス燃料)</v>
      </c>
      <c r="Z104" s="47"/>
      <c r="AA104" t="s">
        <v>907</v>
      </c>
      <c r="AB104">
        <f t="shared" si="12"/>
        <v>559</v>
      </c>
      <c r="AC104">
        <f t="shared" si="13"/>
        <v>559</v>
      </c>
      <c r="AD104" s="20"/>
      <c r="AF104" s="25"/>
      <c r="AG104" s="25"/>
      <c r="AH104" s="25"/>
      <c r="AI104" s="25"/>
      <c r="AJ104" s="25"/>
      <c r="AK104" s="25"/>
    </row>
    <row r="105" spans="4:37">
      <c r="D105" s="25" t="s">
        <v>399</v>
      </c>
      <c r="E105" s="25" t="s">
        <v>167</v>
      </c>
      <c r="F105" s="25" t="s">
        <v>962</v>
      </c>
      <c r="G105" s="47"/>
      <c r="K105" s="47"/>
      <c r="L105" s="25" t="s">
        <v>214</v>
      </c>
      <c r="M105" s="25" t="s">
        <v>154</v>
      </c>
      <c r="N105" s="25" t="s">
        <v>529</v>
      </c>
      <c r="O105" s="25"/>
      <c r="P105" s="20" t="s">
        <v>1085</v>
      </c>
      <c r="Q105" t="s">
        <v>330</v>
      </c>
      <c r="R105">
        <v>3.1000000000000001E-5</v>
      </c>
      <c r="S105" s="25"/>
      <c r="T105" s="25"/>
      <c r="U105" s="25"/>
      <c r="V105" s="25"/>
      <c r="W105" s="25"/>
      <c r="X105" s="20" t="str">
        <f t="shared" si="11"/>
        <v>メタン(CH4)燃料の使用</v>
      </c>
      <c r="Y105" s="20" t="str">
        <f t="shared" si="10"/>
        <v>メタン(CH4)燃料の使用金属(銅、鉛及び亜鉛を除く)精錬用焼結炉(化石燃料)</v>
      </c>
      <c r="Z105" s="47"/>
      <c r="AA105" t="s">
        <v>908</v>
      </c>
      <c r="AB105">
        <f t="shared" si="12"/>
        <v>560</v>
      </c>
      <c r="AC105">
        <f t="shared" si="13"/>
        <v>560</v>
      </c>
      <c r="AD105" s="20"/>
      <c r="AF105" s="25"/>
      <c r="AG105" s="25"/>
      <c r="AH105" s="25"/>
      <c r="AI105" s="25"/>
      <c r="AJ105" s="25"/>
      <c r="AK105" s="25"/>
    </row>
    <row r="106" spans="4:37">
      <c r="D106" s="25" t="s">
        <v>168</v>
      </c>
      <c r="E106" s="25" t="s">
        <v>849</v>
      </c>
      <c r="F106" s="25" t="s">
        <v>963</v>
      </c>
      <c r="G106" s="47"/>
      <c r="K106" s="47"/>
      <c r="L106" s="25" t="s">
        <v>214</v>
      </c>
      <c r="M106" s="25" t="s">
        <v>154</v>
      </c>
      <c r="N106" s="25" t="s">
        <v>530</v>
      </c>
      <c r="O106" s="25"/>
      <c r="P106" s="20" t="s">
        <v>1085</v>
      </c>
      <c r="Q106" t="s">
        <v>330</v>
      </c>
      <c r="R106">
        <v>1.7E-6</v>
      </c>
      <c r="S106" s="25"/>
      <c r="T106" s="25"/>
      <c r="U106" s="25"/>
      <c r="V106" s="25"/>
      <c r="W106" s="25"/>
      <c r="X106" s="20" t="str">
        <f t="shared" si="11"/>
        <v>メタン(CH4)燃料の使用</v>
      </c>
      <c r="Y106" s="20" t="str">
        <f t="shared" si="10"/>
        <v>メタン(CH4)燃料の使用鉄鋼用又は非鉄金属用ペレット焼成炉(化石燃料)</v>
      </c>
      <c r="Z106" s="47"/>
      <c r="AA106" t="s">
        <v>909</v>
      </c>
      <c r="AB106">
        <f t="shared" si="12"/>
        <v>561</v>
      </c>
      <c r="AC106">
        <f t="shared" si="13"/>
        <v>562</v>
      </c>
      <c r="AD106" s="20"/>
      <c r="AF106" s="25"/>
      <c r="AG106" s="25"/>
      <c r="AH106" s="25"/>
      <c r="AI106" s="25"/>
      <c r="AJ106" s="25"/>
      <c r="AK106" s="25"/>
    </row>
    <row r="107" spans="4:37">
      <c r="D107" s="49" t="s">
        <v>168</v>
      </c>
      <c r="E107" s="49" t="s">
        <v>964</v>
      </c>
      <c r="F107" s="49" t="s">
        <v>971</v>
      </c>
      <c r="G107" s="47"/>
      <c r="K107" s="47"/>
      <c r="L107" s="25" t="s">
        <v>214</v>
      </c>
      <c r="M107" s="25" t="s">
        <v>154</v>
      </c>
      <c r="N107" s="25" t="s">
        <v>531</v>
      </c>
      <c r="O107" s="25"/>
      <c r="P107" s="20" t="s">
        <v>1085</v>
      </c>
      <c r="Q107" t="s">
        <v>330</v>
      </c>
      <c r="R107">
        <v>1.2999999999999999E-5</v>
      </c>
      <c r="S107" s="25"/>
      <c r="T107" s="25"/>
      <c r="U107" s="25"/>
      <c r="V107" s="25"/>
      <c r="W107" s="25"/>
      <c r="X107" s="20" t="str">
        <f t="shared" si="11"/>
        <v>メタン(CH4)燃料の使用</v>
      </c>
      <c r="Y107" s="20" t="str">
        <f t="shared" si="10"/>
        <v>メタン(CH4)燃料の使用金属圧延加熱炉、金属熱処理炉、金属鍛造炉(固体化石燃料)</v>
      </c>
      <c r="Z107" s="47"/>
      <c r="AA107" t="s">
        <v>910</v>
      </c>
      <c r="AB107">
        <f t="shared" si="12"/>
        <v>563</v>
      </c>
      <c r="AC107">
        <f t="shared" si="13"/>
        <v>563</v>
      </c>
      <c r="AD107" s="20"/>
      <c r="AF107" s="25"/>
      <c r="AG107" s="25"/>
      <c r="AH107" s="25"/>
      <c r="AI107" s="25"/>
      <c r="AJ107" s="25"/>
      <c r="AK107" s="25"/>
    </row>
    <row r="108" spans="4:37">
      <c r="G108" s="47"/>
      <c r="K108" s="47"/>
      <c r="L108" s="25" t="s">
        <v>214</v>
      </c>
      <c r="M108" s="25" t="s">
        <v>154</v>
      </c>
      <c r="N108" s="25" t="s">
        <v>532</v>
      </c>
      <c r="O108" s="25"/>
      <c r="P108" s="20" t="s">
        <v>1085</v>
      </c>
      <c r="Q108" t="s">
        <v>330</v>
      </c>
      <c r="R108">
        <v>4.3000000000000001E-7</v>
      </c>
      <c r="S108" s="25"/>
      <c r="T108" s="25"/>
      <c r="U108" s="25"/>
      <c r="V108" s="25"/>
      <c r="W108" s="25"/>
      <c r="X108" s="20" t="str">
        <f t="shared" si="11"/>
        <v>メタン(CH4)燃料の使用</v>
      </c>
      <c r="Y108" s="20" t="str">
        <f t="shared" si="10"/>
        <v>メタン(CH4)燃料の使用金属圧延加熱炉、金属熱処理炉、金属鍛造炉(液体化石燃料、気体化石燃料)</v>
      </c>
      <c r="Z108" s="47"/>
      <c r="AA108" t="s">
        <v>911</v>
      </c>
      <c r="AB108">
        <f t="shared" si="12"/>
        <v>564</v>
      </c>
      <c r="AC108">
        <f t="shared" si="13"/>
        <v>564</v>
      </c>
      <c r="AD108" s="20"/>
      <c r="AF108" s="25"/>
      <c r="AG108" s="25"/>
      <c r="AH108" s="25"/>
      <c r="AI108" s="25"/>
      <c r="AJ108" s="25"/>
      <c r="AK108" s="25"/>
    </row>
    <row r="109" spans="4:37">
      <c r="G109" s="47"/>
      <c r="K109" s="47"/>
      <c r="L109" s="25" t="s">
        <v>214</v>
      </c>
      <c r="M109" s="25" t="s">
        <v>154</v>
      </c>
      <c r="N109" s="25" t="s">
        <v>533</v>
      </c>
      <c r="O109" s="25"/>
      <c r="P109" s="20" t="s">
        <v>1085</v>
      </c>
      <c r="Q109" t="s">
        <v>330</v>
      </c>
      <c r="R109">
        <v>1.2999999999999999E-5</v>
      </c>
      <c r="S109" s="25"/>
      <c r="T109" s="25"/>
      <c r="U109" s="25"/>
      <c r="V109" s="25"/>
      <c r="W109" s="25"/>
      <c r="X109" s="20" t="str">
        <f t="shared" si="11"/>
        <v>メタン(CH4)燃料の使用</v>
      </c>
      <c r="Y109" s="20" t="str">
        <f t="shared" si="10"/>
        <v>メタン(CH4)燃料の使用石油加熱炉、ガス加熱炉(固体化石燃料)</v>
      </c>
      <c r="Z109" s="47"/>
      <c r="AA109" t="s">
        <v>912</v>
      </c>
      <c r="AB109">
        <f t="shared" si="12"/>
        <v>565</v>
      </c>
      <c r="AC109">
        <f t="shared" si="13"/>
        <v>565</v>
      </c>
      <c r="AD109" s="20"/>
      <c r="AF109" s="25"/>
      <c r="AG109" s="25"/>
      <c r="AH109" s="25"/>
      <c r="AI109" s="25"/>
      <c r="AJ109" s="25"/>
      <c r="AK109" s="25"/>
    </row>
    <row r="110" spans="4:37">
      <c r="G110" s="47"/>
      <c r="K110" s="47"/>
      <c r="L110" s="25" t="s">
        <v>214</v>
      </c>
      <c r="M110" s="25" t="s">
        <v>154</v>
      </c>
      <c r="N110" s="25" t="s">
        <v>534</v>
      </c>
      <c r="O110" s="25"/>
      <c r="P110" s="20" t="s">
        <v>1085</v>
      </c>
      <c r="Q110" t="s">
        <v>330</v>
      </c>
      <c r="R110">
        <v>1.6E-7</v>
      </c>
      <c r="S110" s="25"/>
      <c r="T110" s="25"/>
      <c r="U110" s="25"/>
      <c r="V110" s="25"/>
      <c r="W110" s="25"/>
      <c r="X110" s="20" t="str">
        <f t="shared" si="11"/>
        <v>メタン(CH4)燃料の使用</v>
      </c>
      <c r="Y110" s="20" t="str">
        <f t="shared" si="10"/>
        <v>メタン(CH4)燃料の使用石油加熱炉、ガス加熱炉(液体化石燃料、気体化石燃料)</v>
      </c>
      <c r="Z110" s="47"/>
      <c r="AA110" t="s">
        <v>913</v>
      </c>
      <c r="AB110">
        <f t="shared" si="12"/>
        <v>566</v>
      </c>
      <c r="AC110">
        <f t="shared" si="13"/>
        <v>566</v>
      </c>
      <c r="AD110" s="20"/>
      <c r="AF110" s="25"/>
      <c r="AG110" s="25"/>
      <c r="AH110" s="25"/>
      <c r="AI110" s="25"/>
      <c r="AJ110" s="25"/>
      <c r="AK110" s="25"/>
    </row>
    <row r="111" spans="4:37">
      <c r="G111" s="47"/>
      <c r="K111" s="47"/>
      <c r="L111" s="25" t="s">
        <v>214</v>
      </c>
      <c r="M111" s="25" t="s">
        <v>154</v>
      </c>
      <c r="N111" s="25" t="s">
        <v>535</v>
      </c>
      <c r="O111" s="25"/>
      <c r="P111" s="20" t="s">
        <v>1085</v>
      </c>
      <c r="Q111" t="s">
        <v>330</v>
      </c>
      <c r="R111">
        <v>5.4E-8</v>
      </c>
      <c r="S111" s="25"/>
      <c r="T111" s="25"/>
      <c r="U111" s="25"/>
      <c r="V111" s="25"/>
      <c r="W111" s="25"/>
      <c r="X111" s="20" t="str">
        <f t="shared" si="11"/>
        <v>メタン(CH4)燃料の使用</v>
      </c>
      <c r="Y111" s="20" t="str">
        <f t="shared" si="10"/>
        <v>メタン(CH4)燃料の使用触媒再生塔(石炭を除く固体化石燃料)</v>
      </c>
      <c r="Z111" s="47"/>
      <c r="AA111" t="s">
        <v>1426</v>
      </c>
      <c r="AB111">
        <f t="shared" si="12"/>
        <v>567</v>
      </c>
      <c r="AC111">
        <f t="shared" si="13"/>
        <v>570</v>
      </c>
      <c r="AD111" s="20"/>
      <c r="AF111" s="25"/>
      <c r="AG111" s="25"/>
      <c r="AH111" s="25"/>
      <c r="AI111" s="25"/>
      <c r="AJ111" s="25"/>
      <c r="AK111" s="25"/>
    </row>
    <row r="112" spans="4:37">
      <c r="G112" s="47"/>
      <c r="K112" s="47"/>
      <c r="L112" s="25" t="s">
        <v>214</v>
      </c>
      <c r="M112" s="25" t="s">
        <v>154</v>
      </c>
      <c r="N112" s="25" t="s">
        <v>536</v>
      </c>
      <c r="O112" s="25"/>
      <c r="P112" s="20" t="s">
        <v>1085</v>
      </c>
      <c r="Q112" t="s">
        <v>330</v>
      </c>
      <c r="R112">
        <v>1.5E-6</v>
      </c>
      <c r="S112" s="25"/>
      <c r="T112" s="25"/>
      <c r="U112" s="25"/>
      <c r="V112" s="25"/>
      <c r="W112" s="25"/>
      <c r="X112" s="20" t="str">
        <f t="shared" si="11"/>
        <v>メタン(CH4)燃料の使用</v>
      </c>
      <c r="Y112" s="20" t="str">
        <f t="shared" si="10"/>
        <v>メタン(CH4)燃料の使用レンガ焼成炉、陶磁器焼成炉、その他の焼成炉(化石燃料)</v>
      </c>
      <c r="Z112" s="47"/>
      <c r="AA112" t="s">
        <v>962</v>
      </c>
      <c r="AB112">
        <f t="shared" si="12"/>
        <v>571</v>
      </c>
      <c r="AC112">
        <f t="shared" si="13"/>
        <v>571</v>
      </c>
      <c r="AD112" s="20"/>
      <c r="AF112" s="25"/>
      <c r="AG112" s="25"/>
      <c r="AH112" s="25"/>
      <c r="AI112" s="25"/>
      <c r="AJ112" s="25"/>
      <c r="AK112" s="25"/>
    </row>
    <row r="113" spans="7:37">
      <c r="G113" s="47"/>
      <c r="K113" s="47"/>
      <c r="L113" s="25" t="s">
        <v>214</v>
      </c>
      <c r="M113" s="25" t="s">
        <v>154</v>
      </c>
      <c r="N113" s="25" t="s">
        <v>537</v>
      </c>
      <c r="O113" s="25"/>
      <c r="P113" s="20" t="s">
        <v>1085</v>
      </c>
      <c r="Q113" t="s">
        <v>330</v>
      </c>
      <c r="R113">
        <v>2.9E-5</v>
      </c>
      <c r="S113" s="25"/>
      <c r="T113" s="25"/>
      <c r="U113" s="25"/>
      <c r="V113" s="25"/>
      <c r="W113" s="25"/>
      <c r="X113" s="20" t="str">
        <f t="shared" si="11"/>
        <v>メタン(CH4)燃料の使用</v>
      </c>
      <c r="Y113" s="20" t="str">
        <f t="shared" si="10"/>
        <v>メタン(CH4)燃料の使用骨材乾燥炉、セメント原料乾燥炉、レンガ原料乾燥炉(化石燃料)</v>
      </c>
      <c r="Z113" s="47"/>
      <c r="AA113" t="s">
        <v>963</v>
      </c>
      <c r="AB113">
        <f t="shared" si="12"/>
        <v>572</v>
      </c>
      <c r="AC113">
        <f t="shared" si="13"/>
        <v>575</v>
      </c>
      <c r="AD113" s="20"/>
      <c r="AF113" s="25"/>
      <c r="AG113" s="25"/>
      <c r="AH113" s="25"/>
      <c r="AI113" s="25"/>
      <c r="AJ113" s="25"/>
      <c r="AK113" s="25"/>
    </row>
    <row r="114" spans="7:37">
      <c r="G114" s="47"/>
      <c r="K114" s="47"/>
      <c r="L114" s="25" t="s">
        <v>214</v>
      </c>
      <c r="M114" s="25" t="s">
        <v>154</v>
      </c>
      <c r="N114" s="25" t="s">
        <v>538</v>
      </c>
      <c r="O114" s="25"/>
      <c r="P114" s="20" t="s">
        <v>1085</v>
      </c>
      <c r="Q114" t="s">
        <v>330</v>
      </c>
      <c r="R114">
        <v>6.6000000000000003E-6</v>
      </c>
      <c r="S114" s="25"/>
      <c r="T114" s="25"/>
      <c r="U114" s="25"/>
      <c r="V114" s="25"/>
      <c r="W114" s="25"/>
      <c r="X114" s="20" t="str">
        <f t="shared" si="11"/>
        <v>メタン(CH4)燃料の使用</v>
      </c>
      <c r="Y114" s="20" t="str">
        <f t="shared" si="10"/>
        <v>メタン(CH4)燃料の使用その他乾燥炉(化石燃料)</v>
      </c>
      <c r="Z114" s="47"/>
      <c r="AA114" s="20"/>
      <c r="AB114" s="20"/>
      <c r="AC114" s="20"/>
      <c r="AD114" s="20"/>
      <c r="AF114" s="25"/>
      <c r="AG114" s="25"/>
      <c r="AH114" s="25"/>
      <c r="AI114" s="25"/>
      <c r="AJ114" s="25"/>
      <c r="AK114" s="25"/>
    </row>
    <row r="115" spans="7:37">
      <c r="G115" s="47"/>
      <c r="K115" s="47"/>
      <c r="L115" s="25" t="s">
        <v>214</v>
      </c>
      <c r="M115" s="25" t="s">
        <v>154</v>
      </c>
      <c r="N115" s="25" t="s">
        <v>539</v>
      </c>
      <c r="O115" s="25"/>
      <c r="P115" s="20" t="s">
        <v>1085</v>
      </c>
      <c r="Q115" t="s">
        <v>330</v>
      </c>
      <c r="R115">
        <v>1.2999999999999999E-5</v>
      </c>
      <c r="S115" s="25"/>
      <c r="T115" s="25"/>
      <c r="U115" s="25"/>
      <c r="V115" s="25"/>
      <c r="W115" s="25"/>
      <c r="X115" s="20" t="str">
        <f t="shared" si="11"/>
        <v>メタン(CH4)燃料の使用</v>
      </c>
      <c r="Y115" s="20" t="str">
        <f t="shared" si="10"/>
        <v>メタン(CH4)燃料の使用その他工業炉(固体化石燃料、RPF、廃タイヤ、廃プラスチック)</v>
      </c>
      <c r="Z115" s="47"/>
      <c r="AF115" s="25"/>
      <c r="AG115" s="25"/>
      <c r="AH115" s="25"/>
      <c r="AI115" s="25"/>
      <c r="AJ115" s="25"/>
      <c r="AK115" s="25"/>
    </row>
    <row r="116" spans="7:37">
      <c r="G116" s="47"/>
      <c r="K116" s="47"/>
      <c r="L116" s="25" t="s">
        <v>214</v>
      </c>
      <c r="M116" s="25" t="s">
        <v>154</v>
      </c>
      <c r="N116" s="25" t="s">
        <v>540</v>
      </c>
      <c r="O116" s="25"/>
      <c r="P116" s="20" t="s">
        <v>1085</v>
      </c>
      <c r="Q116" t="s">
        <v>330</v>
      </c>
      <c r="R116">
        <v>8.2999999999999999E-7</v>
      </c>
      <c r="S116" s="25"/>
      <c r="T116" s="25"/>
      <c r="U116" s="25"/>
      <c r="V116" s="25"/>
      <c r="W116" s="25"/>
      <c r="X116" s="20" t="str">
        <f t="shared" si="11"/>
        <v>メタン(CH4)燃料の使用</v>
      </c>
      <c r="Y116" s="20" t="str">
        <f t="shared" si="10"/>
        <v>メタン(CH4)燃料の使用その他工業炉(液体化石燃料、廃タイヤ)</v>
      </c>
      <c r="Z116" s="47"/>
      <c r="AA116" s="20"/>
      <c r="AB116" s="20"/>
      <c r="AC116" s="20"/>
      <c r="AD116" s="20"/>
      <c r="AF116" s="25"/>
      <c r="AG116" s="25"/>
      <c r="AH116" s="25"/>
      <c r="AI116" s="25"/>
      <c r="AJ116" s="25"/>
      <c r="AK116" s="25"/>
    </row>
    <row r="117" spans="7:37">
      <c r="G117" s="47"/>
      <c r="K117" s="47"/>
      <c r="L117" s="25" t="s">
        <v>214</v>
      </c>
      <c r="M117" s="25" t="s">
        <v>154</v>
      </c>
      <c r="N117" s="25" t="s">
        <v>541</v>
      </c>
      <c r="O117" s="25"/>
      <c r="P117" s="20" t="s">
        <v>1085</v>
      </c>
      <c r="Q117" t="s">
        <v>330</v>
      </c>
      <c r="R117">
        <v>2.3E-6</v>
      </c>
      <c r="S117" s="25"/>
      <c r="T117" s="25"/>
      <c r="U117" s="25"/>
      <c r="V117" s="25"/>
      <c r="W117" s="25"/>
      <c r="X117" s="20" t="str">
        <f t="shared" si="11"/>
        <v>メタン(CH4)燃料の使用</v>
      </c>
      <c r="Y117" s="20" t="str">
        <f t="shared" si="10"/>
        <v>メタン(CH4)燃料の使用その他工業炉(気体化石燃料、廃タイヤ)</v>
      </c>
      <c r="Z117" s="47"/>
      <c r="AA117" s="20"/>
      <c r="AB117" s="20"/>
      <c r="AC117" s="20"/>
      <c r="AD117" s="20"/>
      <c r="AF117" s="25"/>
      <c r="AG117" s="25"/>
      <c r="AH117" s="25"/>
      <c r="AI117" s="25"/>
      <c r="AJ117" s="25"/>
      <c r="AK117" s="25"/>
    </row>
    <row r="118" spans="7:37">
      <c r="G118" s="47"/>
      <c r="K118" s="47"/>
      <c r="L118" s="25" t="s">
        <v>214</v>
      </c>
      <c r="M118" s="25" t="s">
        <v>154</v>
      </c>
      <c r="N118" s="25" t="s">
        <v>1250</v>
      </c>
      <c r="O118" s="25"/>
      <c r="P118" s="20" t="s">
        <v>1085</v>
      </c>
      <c r="Q118" t="s">
        <v>330</v>
      </c>
      <c r="R118">
        <v>8.0999999999999997E-7</v>
      </c>
      <c r="S118" s="25"/>
      <c r="T118" s="25"/>
      <c r="U118" s="25"/>
      <c r="V118" s="25"/>
      <c r="W118" s="25"/>
      <c r="X118" s="20" t="str">
        <f t="shared" si="11"/>
        <v>メタン(CH4)燃料の使用</v>
      </c>
      <c r="Y118" s="20" t="str">
        <f t="shared" si="10"/>
        <v>メタン(CH4)燃料の使用ガスタビン(航空機又は船舶に用いられるものを除く)(液体化石燃料、気体化石燃料)</v>
      </c>
      <c r="Z118" s="47"/>
      <c r="AA118" s="20"/>
      <c r="AB118" s="20"/>
      <c r="AC118" s="20"/>
      <c r="AD118" s="20"/>
      <c r="AF118" s="25"/>
      <c r="AG118" s="25"/>
      <c r="AH118" s="25"/>
      <c r="AI118" s="25"/>
      <c r="AJ118" s="25"/>
      <c r="AK118" s="25"/>
    </row>
    <row r="119" spans="7:37">
      <c r="K119" s="47"/>
      <c r="L119" s="25" t="s">
        <v>214</v>
      </c>
      <c r="M119" s="25" t="s">
        <v>154</v>
      </c>
      <c r="N119" s="25" t="s">
        <v>1251</v>
      </c>
      <c r="O119" s="25"/>
      <c r="P119" s="20" t="s">
        <v>1085</v>
      </c>
      <c r="Q119" t="s">
        <v>330</v>
      </c>
      <c r="R119">
        <v>6.9999999999999997E-7</v>
      </c>
      <c r="S119" s="25"/>
      <c r="T119" s="25"/>
      <c r="U119" s="25"/>
      <c r="V119" s="25"/>
      <c r="W119" s="25"/>
      <c r="X119" s="20" t="str">
        <f t="shared" si="11"/>
        <v>メタン(CH4)燃料の使用</v>
      </c>
      <c r="Y119" s="20" t="str">
        <f t="shared" si="10"/>
        <v>メタン(CH4)燃料の使用ディゼル機関(自動車、鉄道車両又は船舶に用いられるものを除く)(液体化石燃料、気体化石燃料)</v>
      </c>
      <c r="Z119" s="47"/>
      <c r="AA119" s="20"/>
      <c r="AB119" s="20"/>
      <c r="AC119" s="20"/>
      <c r="AD119" s="20"/>
      <c r="AF119" s="25"/>
      <c r="AG119" s="25"/>
      <c r="AH119" s="25"/>
      <c r="AI119" s="25"/>
      <c r="AJ119" s="25"/>
      <c r="AK119" s="25"/>
    </row>
    <row r="120" spans="7:37">
      <c r="L120" s="25" t="s">
        <v>214</v>
      </c>
      <c r="M120" s="25" t="s">
        <v>154</v>
      </c>
      <c r="N120" s="25" t="s">
        <v>542</v>
      </c>
      <c r="O120" s="25"/>
      <c r="P120" s="20" t="s">
        <v>1085</v>
      </c>
      <c r="Q120" t="s">
        <v>330</v>
      </c>
      <c r="R120">
        <v>5.3999999999999998E-5</v>
      </c>
      <c r="S120" s="25"/>
      <c r="T120" s="36"/>
      <c r="U120" s="25"/>
      <c r="V120" s="25"/>
      <c r="W120" s="25"/>
      <c r="X120" s="20" t="str">
        <f t="shared" si="11"/>
        <v>メタン(CH4)燃料の使用</v>
      </c>
      <c r="Y120" s="20" t="str">
        <f t="shared" si="10"/>
        <v>メタン(CH4)燃料の使用ガス機関(航空機、自動車又は船舶に使われるものを除く)(液体化石燃料、気体化石燃料)</v>
      </c>
      <c r="Z120" s="47"/>
      <c r="AA120" s="20"/>
      <c r="AB120" s="20"/>
      <c r="AC120" s="20"/>
      <c r="AD120" s="20"/>
      <c r="AF120" s="25"/>
      <c r="AG120" s="25"/>
      <c r="AH120" s="25"/>
      <c r="AI120" s="25"/>
      <c r="AJ120" s="25"/>
      <c r="AK120" s="25"/>
    </row>
    <row r="121" spans="7:37">
      <c r="L121" s="25" t="s">
        <v>214</v>
      </c>
      <c r="M121" s="25" t="s">
        <v>154</v>
      </c>
      <c r="N121" s="25" t="s">
        <v>543</v>
      </c>
      <c r="O121" s="25"/>
      <c r="P121" s="20" t="s">
        <v>1085</v>
      </c>
      <c r="Q121" t="s">
        <v>330</v>
      </c>
      <c r="R121">
        <v>5.3999999999999998E-5</v>
      </c>
      <c r="S121" s="25"/>
      <c r="T121" s="25"/>
      <c r="U121" s="25"/>
      <c r="V121" s="25"/>
      <c r="W121" s="25"/>
      <c r="X121" s="20" t="str">
        <f t="shared" si="11"/>
        <v>メタン(CH4)燃料の使用</v>
      </c>
      <c r="Y121" s="20" t="str">
        <f t="shared" si="10"/>
        <v>メタン(CH4)燃料の使用ガソリン機関(航空機、自動車又は船舶に使われるものを除く)(液体化石燃料、気体化石燃料)</v>
      </c>
      <c r="Z121" s="47"/>
      <c r="AA121" s="20"/>
      <c r="AB121" s="20"/>
      <c r="AC121" s="20"/>
      <c r="AD121" s="20"/>
      <c r="AF121" s="25"/>
      <c r="AG121" s="25"/>
      <c r="AH121" s="25"/>
      <c r="AI121" s="25"/>
      <c r="AJ121" s="25"/>
      <c r="AK121" s="25"/>
    </row>
    <row r="122" spans="7:37">
      <c r="L122" s="25" t="s">
        <v>214</v>
      </c>
      <c r="M122" s="25" t="s">
        <v>154</v>
      </c>
      <c r="N122" s="25" t="s">
        <v>1252</v>
      </c>
      <c r="O122" s="25"/>
      <c r="P122" s="20" t="s">
        <v>1085</v>
      </c>
      <c r="Q122" t="s">
        <v>330</v>
      </c>
      <c r="R122">
        <v>2.9E-4</v>
      </c>
      <c r="S122" s="25"/>
      <c r="T122" s="25"/>
      <c r="U122" s="25"/>
      <c r="V122" s="25"/>
      <c r="W122" s="25"/>
      <c r="X122" s="20" t="str">
        <f t="shared" si="11"/>
        <v>メタン(CH4)燃料の使用</v>
      </c>
      <c r="Y122" s="20" t="str">
        <f t="shared" si="10"/>
        <v>メタン(CH4)燃料の使用業務用のこんろ、湯沸器、ストブその他の事業者が事業活動の用に供する機械器具(固体化石燃料)</v>
      </c>
      <c r="Z122" s="47"/>
      <c r="AA122" s="20"/>
      <c r="AB122" s="20"/>
      <c r="AC122" s="20"/>
      <c r="AD122" s="20"/>
      <c r="AF122" s="25"/>
      <c r="AG122" s="25"/>
      <c r="AH122" s="25"/>
      <c r="AI122" s="25"/>
      <c r="AJ122" s="25"/>
      <c r="AK122" s="25"/>
    </row>
    <row r="123" spans="7:37">
      <c r="L123" s="25" t="s">
        <v>214</v>
      </c>
      <c r="M123" s="25" t="s">
        <v>154</v>
      </c>
      <c r="N123" s="25" t="s">
        <v>1253</v>
      </c>
      <c r="O123" s="25"/>
      <c r="P123" s="20" t="s">
        <v>1085</v>
      </c>
      <c r="Q123" t="s">
        <v>330</v>
      </c>
      <c r="R123">
        <v>1.0000000000000001E-5</v>
      </c>
      <c r="S123" s="25"/>
      <c r="T123" s="25"/>
      <c r="U123" s="25"/>
      <c r="V123" s="25"/>
      <c r="W123" s="25"/>
      <c r="X123" s="20" t="str">
        <f t="shared" si="11"/>
        <v>メタン(CH4)燃料の使用</v>
      </c>
      <c r="Y123" s="20" t="str">
        <f t="shared" si="10"/>
        <v>メタン(CH4)燃料の使用業務用のこんろ、湯沸器、ストブその他の事業者が事業活動の用に供する機械器具(液体化石燃料)</v>
      </c>
      <c r="Z123" s="47"/>
      <c r="AA123" s="20"/>
      <c r="AB123" s="20"/>
      <c r="AC123" s="20"/>
      <c r="AD123" s="20"/>
      <c r="AF123" s="25"/>
      <c r="AG123" s="25"/>
      <c r="AH123" s="25"/>
      <c r="AI123" s="25"/>
      <c r="AJ123" s="25"/>
      <c r="AK123" s="25"/>
    </row>
    <row r="124" spans="7:37">
      <c r="L124" s="25" t="s">
        <v>214</v>
      </c>
      <c r="M124" s="25" t="s">
        <v>154</v>
      </c>
      <c r="N124" s="25" t="s">
        <v>1254</v>
      </c>
      <c r="O124" s="25"/>
      <c r="P124" s="20" t="s">
        <v>1085</v>
      </c>
      <c r="Q124" t="s">
        <v>330</v>
      </c>
      <c r="R124">
        <v>4.5000000000000001E-6</v>
      </c>
      <c r="S124" s="25"/>
      <c r="T124" s="31"/>
      <c r="U124" s="25"/>
      <c r="V124" s="25"/>
      <c r="W124" s="25"/>
      <c r="X124" s="20" t="str">
        <f t="shared" si="11"/>
        <v>メタン(CH4)燃料の使用</v>
      </c>
      <c r="Y124" s="20" t="str">
        <f t="shared" ref="Y124:Y187" si="14">L124&amp;M124&amp;N124&amp;O124</f>
        <v>メタン(CH4)燃料の使用業務用のこんろ、湯沸器、ストブその他の事業者が事業活動の用に供する機械器具(気体化石燃料)</v>
      </c>
      <c r="Z124" s="47"/>
      <c r="AA124" s="20"/>
      <c r="AB124" s="20"/>
      <c r="AC124" s="20"/>
      <c r="AD124" s="20"/>
      <c r="AF124" s="25"/>
      <c r="AG124" s="25"/>
      <c r="AH124" s="25"/>
      <c r="AI124" s="25"/>
      <c r="AJ124" s="25"/>
      <c r="AK124" s="25"/>
    </row>
    <row r="125" spans="7:37">
      <c r="L125" s="25" t="s">
        <v>214</v>
      </c>
      <c r="M125" s="25" t="s">
        <v>154</v>
      </c>
      <c r="N125" s="25" t="s">
        <v>1255</v>
      </c>
      <c r="O125" s="25"/>
      <c r="P125" s="20" t="s">
        <v>1085</v>
      </c>
      <c r="Q125" t="s">
        <v>330</v>
      </c>
      <c r="R125">
        <v>2.9E-4</v>
      </c>
      <c r="S125" s="25"/>
      <c r="T125" s="37"/>
      <c r="U125" s="25"/>
      <c r="V125" s="25"/>
      <c r="W125" s="25"/>
      <c r="X125" s="20" t="str">
        <f t="shared" ref="X125:X188" si="15">L125&amp;M125</f>
        <v>メタン(CH4)燃料の使用</v>
      </c>
      <c r="Y125" s="20" t="str">
        <f t="shared" si="14"/>
        <v>メタン(CH4)燃料の使用業務用のこんろ、湯沸器、ストブその他の事業者が事業活動の用に供する機械器具(バイオマス燃料)</v>
      </c>
      <c r="Z125" s="47"/>
      <c r="AA125" s="20"/>
      <c r="AB125" s="20"/>
      <c r="AC125" s="20"/>
      <c r="AD125" s="20"/>
      <c r="AF125" s="25"/>
      <c r="AG125" s="25"/>
      <c r="AH125" s="25"/>
      <c r="AI125" s="25"/>
      <c r="AJ125" s="25"/>
      <c r="AK125" s="25"/>
    </row>
    <row r="126" spans="7:37">
      <c r="L126" s="25" t="s">
        <v>214</v>
      </c>
      <c r="M126" s="25" t="s">
        <v>544</v>
      </c>
      <c r="N126" s="25"/>
      <c r="O126" s="25"/>
      <c r="P126" s="25" t="s">
        <v>1074</v>
      </c>
      <c r="Q126" s="25" t="s">
        <v>211</v>
      </c>
      <c r="R126">
        <v>1.2E-4</v>
      </c>
      <c r="S126" s="25"/>
      <c r="T126" s="38"/>
      <c r="U126" s="25"/>
      <c r="V126" s="25" t="s">
        <v>1107</v>
      </c>
      <c r="W126" s="25"/>
      <c r="X126" s="20" t="str">
        <f t="shared" si="15"/>
        <v>メタン(CH4)コークスの製造</v>
      </c>
      <c r="Y126" s="20" t="str">
        <f t="shared" si="14"/>
        <v>メタン(CH4)コークスの製造</v>
      </c>
      <c r="Z126" s="47"/>
      <c r="AA126" s="20"/>
      <c r="AB126" s="20"/>
      <c r="AC126" s="20"/>
      <c r="AD126" s="20"/>
      <c r="AF126" s="25"/>
      <c r="AG126" s="25"/>
      <c r="AH126" s="25"/>
      <c r="AI126" s="25"/>
      <c r="AJ126" s="25"/>
      <c r="AK126" s="25"/>
    </row>
    <row r="127" spans="7:37">
      <c r="L127" s="25" t="s">
        <v>214</v>
      </c>
      <c r="M127" s="25" t="s">
        <v>546</v>
      </c>
      <c r="N127" s="25"/>
      <c r="O127" s="25"/>
      <c r="P127" s="25" t="s">
        <v>1073</v>
      </c>
      <c r="Q127" s="25" t="s">
        <v>213</v>
      </c>
      <c r="R127" s="38">
        <v>4.6000000000000002E-8</v>
      </c>
      <c r="S127" s="25"/>
      <c r="T127" s="25"/>
      <c r="U127" s="25"/>
      <c r="V127" s="25" t="s">
        <v>212</v>
      </c>
      <c r="W127" s="25" t="s">
        <v>545</v>
      </c>
      <c r="X127" s="20" t="str">
        <f t="shared" si="15"/>
        <v>メタン(CH4)電気炉における電気の使用</v>
      </c>
      <c r="Y127" s="20" t="str">
        <f t="shared" si="14"/>
        <v>メタン(CH4)電気炉における電気の使用</v>
      </c>
      <c r="AA127" s="20"/>
      <c r="AB127" s="20"/>
      <c r="AC127" s="20"/>
      <c r="AD127" s="20"/>
      <c r="AF127" s="25"/>
      <c r="AG127" s="25"/>
      <c r="AH127" s="25"/>
      <c r="AI127" s="25"/>
      <c r="AJ127" s="25"/>
      <c r="AK127" s="25"/>
    </row>
    <row r="128" spans="7:37">
      <c r="L128" s="25" t="s">
        <v>214</v>
      </c>
      <c r="M128" s="25" t="s">
        <v>441</v>
      </c>
      <c r="N128" s="25" t="s">
        <v>547</v>
      </c>
      <c r="O128" s="25"/>
      <c r="P128" s="25" t="s">
        <v>1074</v>
      </c>
      <c r="Q128" s="25" t="s">
        <v>211</v>
      </c>
      <c r="R128" s="25">
        <v>1.5E-3</v>
      </c>
      <c r="S128" s="25"/>
      <c r="T128" s="25"/>
      <c r="U128" s="25"/>
      <c r="V128" s="25" t="s">
        <v>548</v>
      </c>
      <c r="W128" s="25" t="s">
        <v>212</v>
      </c>
      <c r="X128" s="20" t="str">
        <f t="shared" si="15"/>
        <v>メタン(CH4)石炭の生産</v>
      </c>
      <c r="Y128" s="20" t="str">
        <f t="shared" si="14"/>
        <v>メタン(CH4)石炭の生産坑内掘における採掘時</v>
      </c>
      <c r="Z128" s="47"/>
      <c r="AA128" s="20"/>
      <c r="AB128" s="20"/>
      <c r="AC128" s="20"/>
      <c r="AD128" s="20"/>
      <c r="AF128" s="25"/>
      <c r="AG128" s="25"/>
      <c r="AH128" s="25"/>
      <c r="AI128" s="25"/>
      <c r="AJ128" s="25"/>
      <c r="AK128" s="25"/>
    </row>
    <row r="129" spans="12:37">
      <c r="L129" s="25" t="s">
        <v>214</v>
      </c>
      <c r="M129" s="25" t="s">
        <v>850</v>
      </c>
      <c r="N129" s="25" t="s">
        <v>444</v>
      </c>
      <c r="O129" s="25"/>
      <c r="P129" s="25" t="s">
        <v>1074</v>
      </c>
      <c r="Q129" s="25" t="s">
        <v>211</v>
      </c>
      <c r="R129" s="39">
        <v>1.6999999999999999E-3</v>
      </c>
      <c r="S129" s="25"/>
      <c r="T129" s="25"/>
      <c r="U129" s="25"/>
      <c r="V129" s="25"/>
      <c r="W129" s="25" t="s">
        <v>548</v>
      </c>
      <c r="X129" s="20" t="str">
        <f t="shared" si="15"/>
        <v>メタン(CH4)石炭の生産</v>
      </c>
      <c r="Y129" s="20" t="str">
        <f t="shared" si="14"/>
        <v>メタン(CH4)石炭の生産坑内掘における採掘後の工程時</v>
      </c>
      <c r="Z129" s="47"/>
      <c r="AA129" s="20"/>
      <c r="AB129" s="20"/>
      <c r="AC129" s="20"/>
      <c r="AD129" s="20"/>
      <c r="AF129" s="25"/>
      <c r="AG129" s="25"/>
      <c r="AH129" s="25"/>
      <c r="AI129" s="25"/>
      <c r="AJ129" s="25"/>
      <c r="AK129" s="25"/>
    </row>
    <row r="130" spans="12:37">
      <c r="L130" s="25" t="s">
        <v>214</v>
      </c>
      <c r="M130" s="25" t="s">
        <v>850</v>
      </c>
      <c r="N130" s="25" t="s">
        <v>549</v>
      </c>
      <c r="O130" s="25"/>
      <c r="P130" s="25" t="s">
        <v>1074</v>
      </c>
      <c r="Q130" s="25" t="s">
        <v>211</v>
      </c>
      <c r="R130" s="39">
        <v>8.0000000000000004E-4</v>
      </c>
      <c r="S130" s="25"/>
      <c r="T130" s="25"/>
      <c r="U130" s="25"/>
      <c r="V130" s="25" t="s">
        <v>1103</v>
      </c>
      <c r="X130" s="20" t="str">
        <f t="shared" si="15"/>
        <v>メタン(CH4)石炭の生産</v>
      </c>
      <c r="Y130" s="20" t="str">
        <f t="shared" si="14"/>
        <v>メタン(CH4)石炭の生産露天堀における採掘時</v>
      </c>
      <c r="Z130" s="47"/>
      <c r="AA130" s="20"/>
      <c r="AB130" s="20"/>
      <c r="AC130" s="20"/>
      <c r="AD130" s="20"/>
      <c r="AF130" s="25"/>
      <c r="AG130" s="25"/>
      <c r="AH130" s="25"/>
      <c r="AI130" s="25"/>
      <c r="AJ130" s="25"/>
      <c r="AK130" s="25"/>
    </row>
    <row r="131" spans="12:37">
      <c r="L131" s="25" t="s">
        <v>214</v>
      </c>
      <c r="M131" s="25" t="s">
        <v>850</v>
      </c>
      <c r="N131" s="25" t="s">
        <v>447</v>
      </c>
      <c r="O131" s="25"/>
      <c r="P131" s="25" t="s">
        <v>1074</v>
      </c>
      <c r="Q131" s="25" t="s">
        <v>211</v>
      </c>
      <c r="R131" s="38">
        <v>6.7000000000000002E-5</v>
      </c>
      <c r="S131" s="25"/>
      <c r="T131" s="25"/>
      <c r="U131" s="25"/>
      <c r="V131" s="25"/>
      <c r="W131" s="25" t="s">
        <v>446</v>
      </c>
      <c r="X131" s="20" t="str">
        <f t="shared" si="15"/>
        <v>メタン(CH4)石炭の生産</v>
      </c>
      <c r="Y131" s="20" t="str">
        <f t="shared" si="14"/>
        <v>メタン(CH4)石炭の生産露天堀における採掘後の工程時</v>
      </c>
      <c r="Z131" s="47"/>
      <c r="AA131" s="20"/>
      <c r="AB131" s="20"/>
      <c r="AC131" s="20"/>
      <c r="AD131" s="20"/>
      <c r="AF131" s="25"/>
      <c r="AG131" s="25"/>
      <c r="AH131" s="25"/>
      <c r="AI131" s="25"/>
      <c r="AJ131" s="25"/>
      <c r="AK131" s="25"/>
    </row>
    <row r="132" spans="12:37">
      <c r="L132" s="25" t="s">
        <v>214</v>
      </c>
      <c r="M132" s="25" t="s">
        <v>550</v>
      </c>
      <c r="N132" s="25"/>
      <c r="O132" s="25"/>
      <c r="P132" s="25" t="s">
        <v>1074</v>
      </c>
      <c r="Q132" s="25" t="s">
        <v>211</v>
      </c>
      <c r="R132" s="31">
        <v>0.04</v>
      </c>
      <c r="S132" s="25"/>
      <c r="T132" s="25"/>
      <c r="U132" s="25"/>
      <c r="V132" s="25" t="s">
        <v>551</v>
      </c>
      <c r="W132" s="25"/>
      <c r="X132" s="20" t="str">
        <f t="shared" si="15"/>
        <v>メタン(CH4)木炭の製造</v>
      </c>
      <c r="Y132" s="20" t="str">
        <f t="shared" si="14"/>
        <v>メタン(CH4)木炭の製造</v>
      </c>
      <c r="Z132" s="47"/>
      <c r="AA132" s="20"/>
      <c r="AB132" s="20"/>
      <c r="AC132" s="20"/>
      <c r="AD132" s="20"/>
      <c r="AF132" s="25"/>
      <c r="AG132" s="25"/>
      <c r="AH132" s="25"/>
      <c r="AI132" s="25"/>
      <c r="AJ132" s="25"/>
      <c r="AK132" s="25"/>
    </row>
    <row r="133" spans="12:37">
      <c r="L133" s="25" t="s">
        <v>214</v>
      </c>
      <c r="M133" s="25" t="s">
        <v>210</v>
      </c>
      <c r="N133" s="25"/>
      <c r="O133" s="25"/>
      <c r="P133" s="25" t="s">
        <v>1075</v>
      </c>
      <c r="Q133" s="25" t="s">
        <v>206</v>
      </c>
      <c r="R133" s="33">
        <v>4.2999999999999999E-4</v>
      </c>
      <c r="S133" s="25"/>
      <c r="T133" s="25"/>
      <c r="U133" s="25"/>
      <c r="V133" s="25" t="s">
        <v>209</v>
      </c>
      <c r="W133" s="25" t="s">
        <v>551</v>
      </c>
      <c r="X133" s="20" t="str">
        <f t="shared" si="15"/>
        <v>メタン(CH4)原油又は天然ガスの試掘</v>
      </c>
      <c r="Y133" s="20" t="str">
        <f t="shared" si="14"/>
        <v>メタン(CH4)原油又は天然ガスの試掘</v>
      </c>
      <c r="Z133" s="47"/>
      <c r="AA133" s="20"/>
      <c r="AB133" s="20"/>
      <c r="AC133" s="20"/>
      <c r="AD133" s="20"/>
      <c r="AF133" s="25"/>
      <c r="AG133" s="25"/>
      <c r="AH133" s="25"/>
      <c r="AI133" s="25"/>
      <c r="AJ133" s="25"/>
      <c r="AK133" s="25"/>
    </row>
    <row r="134" spans="12:37">
      <c r="L134" s="25" t="s">
        <v>214</v>
      </c>
      <c r="M134" s="25" t="s">
        <v>448</v>
      </c>
      <c r="N134" s="25"/>
      <c r="O134" s="25"/>
      <c r="P134" s="25" t="s">
        <v>1075</v>
      </c>
      <c r="Q134" s="25" t="s">
        <v>206</v>
      </c>
      <c r="R134" s="25">
        <v>0.27</v>
      </c>
      <c r="S134" s="25"/>
      <c r="T134" s="25"/>
      <c r="U134" s="25"/>
      <c r="V134" s="25" t="s">
        <v>1108</v>
      </c>
      <c r="W134" s="25" t="s">
        <v>209</v>
      </c>
      <c r="X134" s="20" t="str">
        <f t="shared" si="15"/>
        <v>メタン(CH4)原油又は天然ガスの性状に関する試験の実施</v>
      </c>
      <c r="Y134" s="20" t="str">
        <f t="shared" si="14"/>
        <v>メタン(CH4)原油又は天然ガスの性状に関する試験の実施</v>
      </c>
      <c r="Z134" s="47"/>
      <c r="AA134" s="20"/>
      <c r="AB134" s="20"/>
      <c r="AC134" s="20"/>
      <c r="AD134" s="20"/>
      <c r="AF134" s="25"/>
      <c r="AG134" s="25"/>
      <c r="AH134" s="25"/>
      <c r="AI134" s="25"/>
      <c r="AJ134" s="25"/>
      <c r="AK134" s="25"/>
    </row>
    <row r="135" spans="12:37">
      <c r="L135" s="25" t="s">
        <v>214</v>
      </c>
      <c r="M135" s="25" t="s">
        <v>553</v>
      </c>
      <c r="N135" s="25" t="s">
        <v>208</v>
      </c>
      <c r="O135" s="25"/>
      <c r="P135" s="25" t="s">
        <v>381</v>
      </c>
      <c r="Q135" s="25" t="s">
        <v>204</v>
      </c>
      <c r="R135" s="25">
        <v>7.2000000000000005E-4</v>
      </c>
      <c r="S135" s="25"/>
      <c r="T135" s="25"/>
      <c r="U135" s="25"/>
      <c r="V135" s="25" t="s">
        <v>1109</v>
      </c>
      <c r="W135" s="32" t="s">
        <v>552</v>
      </c>
      <c r="X135" s="20" t="str">
        <f t="shared" si="15"/>
        <v>メタン(CH4)原油又は天然ガスの生産</v>
      </c>
      <c r="Y135" s="20" t="str">
        <f t="shared" si="14"/>
        <v>メタン(CH4)原油又は天然ガスの生産生産時の通気弁</v>
      </c>
      <c r="Z135" s="47"/>
      <c r="AA135" s="20"/>
      <c r="AB135" s="20"/>
      <c r="AC135" s="20"/>
      <c r="AD135" s="20"/>
      <c r="AF135" s="25"/>
      <c r="AG135" s="25"/>
      <c r="AH135" s="25"/>
      <c r="AI135" s="25"/>
      <c r="AJ135" s="25"/>
      <c r="AK135" s="25"/>
    </row>
    <row r="136" spans="12:37">
      <c r="L136" s="25" t="s">
        <v>214</v>
      </c>
      <c r="M136" s="25" t="s">
        <v>197</v>
      </c>
      <c r="N136" s="25" t="s">
        <v>555</v>
      </c>
      <c r="O136" s="25"/>
      <c r="P136" s="25" t="s">
        <v>381</v>
      </c>
      <c r="Q136" s="25" t="s">
        <v>204</v>
      </c>
      <c r="R136" s="25">
        <v>1.8E-3</v>
      </c>
      <c r="S136" s="25"/>
      <c r="T136" s="25"/>
      <c r="U136" s="25"/>
      <c r="V136" s="25"/>
      <c r="W136" s="25" t="s">
        <v>554</v>
      </c>
      <c r="X136" s="20" t="str">
        <f t="shared" si="15"/>
        <v>メタン(CH4)原油又は天然ガスの生産</v>
      </c>
      <c r="Y136" s="20" t="str">
        <f t="shared" si="14"/>
        <v>メタン(CH4)原油又は天然ガスの生産海上油田(通気弁及び随伴ガスの焼却を除く)</v>
      </c>
      <c r="Z136" s="47"/>
      <c r="AA136" s="20"/>
      <c r="AB136" s="20"/>
      <c r="AC136" s="20"/>
      <c r="AD136" s="20"/>
      <c r="AF136" s="25"/>
      <c r="AG136" s="25"/>
      <c r="AH136" s="25"/>
      <c r="AI136" s="25"/>
      <c r="AJ136" s="25"/>
      <c r="AK136" s="25"/>
    </row>
    <row r="137" spans="12:37">
      <c r="L137" s="25" t="s">
        <v>214</v>
      </c>
      <c r="M137" s="25" t="s">
        <v>197</v>
      </c>
      <c r="N137" s="25" t="s">
        <v>556</v>
      </c>
      <c r="O137" s="25"/>
      <c r="P137" s="25" t="s">
        <v>381</v>
      </c>
      <c r="Q137" s="25" t="s">
        <v>204</v>
      </c>
      <c r="R137" s="25">
        <v>5.8999999999999996E-7</v>
      </c>
      <c r="S137" s="25"/>
      <c r="T137" s="25"/>
      <c r="U137" s="25"/>
      <c r="V137" s="25"/>
      <c r="W137" s="25"/>
      <c r="X137" s="20" t="str">
        <f t="shared" si="15"/>
        <v>メタン(CH4)原油又は天然ガスの生産</v>
      </c>
      <c r="Y137" s="20" t="str">
        <f t="shared" si="14"/>
        <v>メタン(CH4)原油又は天然ガスの生産陸上油田(通気弁及び随伴ガスの焼却を除く)</v>
      </c>
      <c r="Z137" s="47"/>
      <c r="AA137" s="20"/>
      <c r="AB137" s="20"/>
      <c r="AC137" s="20"/>
      <c r="AD137" s="20"/>
      <c r="AF137" s="25"/>
      <c r="AG137" s="25"/>
      <c r="AH137" s="25"/>
      <c r="AI137" s="25"/>
      <c r="AJ137" s="25"/>
      <c r="AK137" s="25"/>
    </row>
    <row r="138" spans="12:37">
      <c r="L138" s="25" t="s">
        <v>214</v>
      </c>
      <c r="M138" s="25" t="s">
        <v>197</v>
      </c>
      <c r="N138" s="25" t="s">
        <v>557</v>
      </c>
      <c r="O138" s="25"/>
      <c r="P138" s="25" t="s">
        <v>381</v>
      </c>
      <c r="Q138" s="25" t="s">
        <v>204</v>
      </c>
      <c r="R138" s="25">
        <v>2.5000000000000001E-5</v>
      </c>
      <c r="S138" s="25"/>
      <c r="T138" s="25"/>
      <c r="U138" s="25"/>
      <c r="V138" s="25"/>
      <c r="W138" s="25"/>
      <c r="X138" s="20" t="str">
        <f t="shared" si="15"/>
        <v>メタン(CH4)原油又は天然ガスの生産</v>
      </c>
      <c r="Y138" s="20" t="str">
        <f t="shared" si="14"/>
        <v>メタン(CH4)原油又は天然ガスの生産随伴ガスの焼却</v>
      </c>
      <c r="Z138" s="47"/>
      <c r="AA138" s="20"/>
      <c r="AB138" s="20"/>
      <c r="AC138" s="20"/>
      <c r="AD138" s="20"/>
      <c r="AF138" s="25"/>
      <c r="AG138" s="25"/>
      <c r="AH138" s="25"/>
      <c r="AI138" s="25"/>
      <c r="AJ138" s="25"/>
      <c r="AK138" s="25"/>
    </row>
    <row r="139" spans="12:37">
      <c r="L139" s="25" t="s">
        <v>214</v>
      </c>
      <c r="M139" s="25" t="s">
        <v>197</v>
      </c>
      <c r="N139" s="25" t="s">
        <v>558</v>
      </c>
      <c r="O139" s="25"/>
      <c r="P139" s="25" t="s">
        <v>1076</v>
      </c>
      <c r="Q139" s="25" t="s">
        <v>319</v>
      </c>
      <c r="R139" s="25">
        <v>2.3E-6</v>
      </c>
      <c r="S139" s="25"/>
      <c r="T139" s="25"/>
      <c r="U139" s="25"/>
      <c r="V139" s="25" t="s">
        <v>207</v>
      </c>
      <c r="W139" s="25"/>
      <c r="X139" s="20" t="str">
        <f t="shared" si="15"/>
        <v>メタン(CH4)原油又は天然ガスの生産</v>
      </c>
      <c r="Y139" s="20" t="str">
        <f t="shared" si="14"/>
        <v>メタン(CH4)原油又は天然ガスの生産陸上ガス田(通気弁及び随伴ガスの焼却を除く)</v>
      </c>
      <c r="Z139" s="47"/>
      <c r="AA139" s="20"/>
      <c r="AB139" s="20"/>
      <c r="AC139" s="20"/>
      <c r="AD139" s="20"/>
      <c r="AF139" s="25"/>
      <c r="AG139" s="25"/>
      <c r="AH139" s="25"/>
      <c r="AI139" s="25"/>
      <c r="AJ139" s="25"/>
      <c r="AK139" s="25"/>
    </row>
    <row r="140" spans="12:37">
      <c r="L140" s="25" t="s">
        <v>214</v>
      </c>
      <c r="M140" s="25" t="s">
        <v>197</v>
      </c>
      <c r="N140" s="25" t="s">
        <v>560</v>
      </c>
      <c r="O140" s="25"/>
      <c r="P140" s="25" t="s">
        <v>1076</v>
      </c>
      <c r="Q140" s="25" t="s">
        <v>319</v>
      </c>
      <c r="R140" s="25">
        <v>3.8000000000000001E-7</v>
      </c>
      <c r="S140" s="25"/>
      <c r="T140" s="25"/>
      <c r="U140" s="25"/>
      <c r="V140" s="25"/>
      <c r="W140" s="25" t="s">
        <v>559</v>
      </c>
      <c r="X140" s="20" t="str">
        <f t="shared" si="15"/>
        <v>メタン(CH4)原油又は天然ガスの生産</v>
      </c>
      <c r="Y140" s="20" t="str">
        <f t="shared" si="14"/>
        <v>メタン(CH4)原油又は天然ガスの生産海上ガス田(通気弁及び随伴ガスの焼却を除く)</v>
      </c>
      <c r="Z140" s="47"/>
      <c r="AA140" s="20"/>
      <c r="AB140" s="20"/>
      <c r="AC140" s="20"/>
      <c r="AD140" s="20"/>
      <c r="AF140" s="25"/>
      <c r="AG140" s="25"/>
      <c r="AH140" s="25"/>
      <c r="AI140" s="25"/>
      <c r="AJ140" s="25"/>
      <c r="AK140" s="25"/>
    </row>
    <row r="141" spans="12:37">
      <c r="L141" s="25" t="s">
        <v>214</v>
      </c>
      <c r="M141" s="25" t="s">
        <v>197</v>
      </c>
      <c r="N141" s="25" t="s">
        <v>561</v>
      </c>
      <c r="O141" s="25"/>
      <c r="P141" s="25" t="s">
        <v>1076</v>
      </c>
      <c r="Q141" s="25" t="s">
        <v>319</v>
      </c>
      <c r="R141" s="25">
        <v>7.6000000000000003E-7</v>
      </c>
      <c r="S141" s="25"/>
      <c r="T141" s="25"/>
      <c r="U141" s="25"/>
      <c r="V141" s="25"/>
      <c r="W141" s="25"/>
      <c r="X141" s="20" t="str">
        <f t="shared" si="15"/>
        <v>メタン(CH4)原油又は天然ガスの生産</v>
      </c>
      <c r="Y141" s="20" t="str">
        <f t="shared" si="14"/>
        <v>メタン(CH4)原油又は天然ガスの生産生産時の成分調整等の処理施設</v>
      </c>
      <c r="Z141" s="47"/>
      <c r="AA141" s="20"/>
      <c r="AB141" s="20"/>
      <c r="AC141" s="20"/>
      <c r="AD141" s="20"/>
      <c r="AF141" s="25"/>
      <c r="AG141" s="25"/>
      <c r="AH141" s="25"/>
      <c r="AI141" s="25"/>
      <c r="AJ141" s="25"/>
      <c r="AK141" s="25"/>
    </row>
    <row r="142" spans="12:37">
      <c r="L142" s="25" t="s">
        <v>214</v>
      </c>
      <c r="M142" s="25" t="s">
        <v>197</v>
      </c>
      <c r="N142" s="25" t="s">
        <v>562</v>
      </c>
      <c r="O142" s="25"/>
      <c r="P142" s="25" t="s">
        <v>1076</v>
      </c>
      <c r="Q142" s="25" t="s">
        <v>319</v>
      </c>
      <c r="R142" s="25">
        <v>7.5999999999999996E-10</v>
      </c>
      <c r="S142" s="25"/>
      <c r="T142" s="25"/>
      <c r="U142" s="25"/>
      <c r="V142" s="25"/>
      <c r="W142" s="28"/>
      <c r="X142" s="20" t="str">
        <f t="shared" si="15"/>
        <v>メタン(CH4)原油又は天然ガスの生産</v>
      </c>
      <c r="Y142" s="20" t="str">
        <f t="shared" si="14"/>
        <v>メタン(CH4)原油又は天然ガスの生産天然ガスの採取時における随伴ガスの焼却</v>
      </c>
      <c r="Z142" s="47"/>
      <c r="AA142" s="20"/>
      <c r="AB142" s="20"/>
      <c r="AC142" s="20"/>
      <c r="AD142" s="20"/>
      <c r="AF142" s="25"/>
      <c r="AG142" s="25"/>
      <c r="AH142" s="25"/>
      <c r="AI142" s="25"/>
      <c r="AJ142" s="25"/>
      <c r="AK142" s="25"/>
    </row>
    <row r="143" spans="12:37">
      <c r="L143" s="25" t="s">
        <v>214</v>
      </c>
      <c r="M143" s="25" t="s">
        <v>197</v>
      </c>
      <c r="N143" s="25" t="s">
        <v>563</v>
      </c>
      <c r="O143" s="25"/>
      <c r="P143" s="25" t="s">
        <v>1076</v>
      </c>
      <c r="Q143" s="25" t="s">
        <v>319</v>
      </c>
      <c r="R143" s="40">
        <v>1.2E-9</v>
      </c>
      <c r="S143" s="25"/>
      <c r="T143" s="25"/>
      <c r="U143" s="25"/>
      <c r="V143" s="25"/>
      <c r="W143" s="25"/>
      <c r="X143" s="20" t="str">
        <f t="shared" si="15"/>
        <v>メタン(CH4)原油又は天然ガスの生産</v>
      </c>
      <c r="Y143" s="20" t="str">
        <f t="shared" si="14"/>
        <v>メタン(CH4)原油又は天然ガスの生産天然ガスの処理時における随伴ガスの焼却</v>
      </c>
      <c r="Z143" s="47"/>
      <c r="AA143" s="20"/>
      <c r="AB143" s="20"/>
      <c r="AC143" s="20"/>
      <c r="AD143" s="20"/>
      <c r="AF143" s="25"/>
      <c r="AG143" s="25"/>
      <c r="AH143" s="25"/>
      <c r="AI143" s="25"/>
      <c r="AJ143" s="25"/>
      <c r="AK143" s="25"/>
    </row>
    <row r="144" spans="12:37">
      <c r="L144" s="25" t="s">
        <v>214</v>
      </c>
      <c r="M144" s="25" t="s">
        <v>197</v>
      </c>
      <c r="N144" s="25"/>
      <c r="O144" s="25"/>
      <c r="P144" s="20" t="s">
        <v>1075</v>
      </c>
      <c r="Q144" t="s">
        <v>206</v>
      </c>
      <c r="R144" s="41">
        <v>6.4000000000000001E-2</v>
      </c>
      <c r="S144" s="25"/>
      <c r="T144" s="25"/>
      <c r="U144" s="25"/>
      <c r="V144" s="25" t="s">
        <v>460</v>
      </c>
      <c r="W144" s="28"/>
      <c r="X144" s="20" t="str">
        <f t="shared" si="15"/>
        <v>メタン(CH4)原油又は天然ガスの生産</v>
      </c>
      <c r="Y144" s="20" t="str">
        <f t="shared" si="14"/>
        <v>メタン(CH4)原油又は天然ガスの生産</v>
      </c>
      <c r="Z144" s="47"/>
      <c r="AA144" s="20"/>
      <c r="AB144" s="20"/>
      <c r="AC144" s="20"/>
      <c r="AD144" s="20"/>
      <c r="AF144" s="25"/>
      <c r="AG144" s="25"/>
      <c r="AH144" s="25"/>
      <c r="AI144" s="25"/>
      <c r="AJ144" s="25"/>
      <c r="AK144" s="25"/>
    </row>
    <row r="145" spans="12:37">
      <c r="L145" s="25" t="s">
        <v>214</v>
      </c>
      <c r="M145" s="25" t="s">
        <v>461</v>
      </c>
      <c r="N145" s="25" t="s">
        <v>564</v>
      </c>
      <c r="O145" s="25"/>
      <c r="P145" s="25" t="s">
        <v>381</v>
      </c>
      <c r="Q145" s="25" t="s">
        <v>204</v>
      </c>
      <c r="R145" s="25">
        <v>5.4E-6</v>
      </c>
      <c r="S145" s="25"/>
      <c r="T145" s="25"/>
      <c r="U145" s="25"/>
      <c r="V145" s="25" t="s">
        <v>462</v>
      </c>
      <c r="W145" s="24" t="s">
        <v>460</v>
      </c>
      <c r="X145" s="20" t="str">
        <f t="shared" si="15"/>
        <v>メタン(CH4)原油の輸送</v>
      </c>
      <c r="Y145" s="20" t="str">
        <f t="shared" si="14"/>
        <v>メタン(CH4)原油の輸送原油(パイプライン)</v>
      </c>
      <c r="Z145" s="47"/>
      <c r="AA145" s="20"/>
      <c r="AB145" s="20"/>
      <c r="AC145" s="20"/>
      <c r="AD145" s="20"/>
      <c r="AF145" s="25"/>
      <c r="AG145" s="25"/>
      <c r="AH145" s="25"/>
      <c r="AI145" s="25"/>
      <c r="AJ145" s="25"/>
      <c r="AK145" s="25"/>
    </row>
    <row r="146" spans="12:37">
      <c r="L146" s="25" t="s">
        <v>214</v>
      </c>
      <c r="M146" s="25" t="s">
        <v>851</v>
      </c>
      <c r="N146" s="25" t="s">
        <v>1256</v>
      </c>
      <c r="O146" s="25"/>
      <c r="P146" s="25" t="s">
        <v>381</v>
      </c>
      <c r="Q146" s="25" t="s">
        <v>204</v>
      </c>
      <c r="R146" s="25">
        <v>2.5000000000000001E-5</v>
      </c>
      <c r="S146" s="28"/>
      <c r="T146" s="25"/>
      <c r="U146" s="25"/>
      <c r="V146" s="25"/>
      <c r="W146" s="25" t="s">
        <v>462</v>
      </c>
      <c r="X146" s="20" t="str">
        <f t="shared" si="15"/>
        <v>メタン(CH4)原油の輸送</v>
      </c>
      <c r="Y146" s="20" t="str">
        <f t="shared" si="14"/>
        <v>メタン(CH4)原油の輸送原油(タンクロリ、タンク貨車)</v>
      </c>
      <c r="Z146" s="47"/>
      <c r="AA146" s="20"/>
      <c r="AB146" s="20"/>
      <c r="AC146" s="20"/>
      <c r="AD146" s="20"/>
      <c r="AF146" s="25"/>
      <c r="AG146" s="25"/>
      <c r="AH146" s="25"/>
      <c r="AI146" s="25"/>
      <c r="AJ146" s="25"/>
      <c r="AK146" s="25"/>
    </row>
    <row r="147" spans="12:37">
      <c r="L147" s="25" t="s">
        <v>214</v>
      </c>
      <c r="M147" s="25" t="s">
        <v>851</v>
      </c>
      <c r="N147" s="25" t="s">
        <v>1233</v>
      </c>
      <c r="O147" s="25"/>
      <c r="P147" s="25" t="s">
        <v>381</v>
      </c>
      <c r="Q147" s="25" t="s">
        <v>204</v>
      </c>
      <c r="R147" s="25">
        <v>1.1E-4</v>
      </c>
      <c r="S147" s="24"/>
      <c r="T147" s="25"/>
      <c r="U147" s="25"/>
      <c r="V147" s="25"/>
      <c r="W147" s="25"/>
      <c r="X147" s="20" t="str">
        <f t="shared" si="15"/>
        <v>メタン(CH4)原油の輸送</v>
      </c>
      <c r="Y147" s="20" t="str">
        <f t="shared" si="14"/>
        <v>メタン(CH4)原油の輸送コンデンセト</v>
      </c>
      <c r="Z147" s="47"/>
      <c r="AA147" s="20"/>
      <c r="AB147" s="20"/>
      <c r="AC147" s="20"/>
      <c r="AD147" s="20"/>
      <c r="AF147" s="25"/>
      <c r="AG147" s="25"/>
      <c r="AH147" s="25"/>
      <c r="AI147" s="25"/>
      <c r="AJ147" s="25"/>
      <c r="AK147" s="25"/>
    </row>
    <row r="148" spans="12:37">
      <c r="L148" s="25" t="s">
        <v>214</v>
      </c>
      <c r="M148" s="25" t="s">
        <v>205</v>
      </c>
      <c r="N148" s="25" t="s">
        <v>565</v>
      </c>
      <c r="O148" s="25"/>
      <c r="P148" s="25" t="s">
        <v>381</v>
      </c>
      <c r="Q148" s="25" t="s">
        <v>204</v>
      </c>
      <c r="R148" s="25">
        <v>2.6000000000000001E-8</v>
      </c>
      <c r="S148" s="25"/>
      <c r="T148" s="25"/>
      <c r="U148" s="25"/>
      <c r="V148" s="25"/>
      <c r="W148" s="25"/>
      <c r="X148" s="20" t="str">
        <f t="shared" si="15"/>
        <v>メタン(CH4)原油の精製</v>
      </c>
      <c r="Y148" s="20" t="str">
        <f t="shared" si="14"/>
        <v>メタン(CH4)原油の精製貯蔵時</v>
      </c>
      <c r="Z148" s="47"/>
      <c r="AA148" s="20"/>
      <c r="AB148" s="20"/>
      <c r="AC148" s="20"/>
      <c r="AD148" s="20"/>
      <c r="AF148" s="25"/>
      <c r="AG148" s="25"/>
      <c r="AH148" s="25"/>
      <c r="AI148" s="25"/>
      <c r="AJ148" s="25"/>
      <c r="AK148" s="25"/>
    </row>
    <row r="149" spans="12:37">
      <c r="L149" s="25" t="s">
        <v>214</v>
      </c>
      <c r="M149" s="25" t="s">
        <v>205</v>
      </c>
      <c r="N149" s="25" t="s">
        <v>566</v>
      </c>
      <c r="O149" s="25"/>
      <c r="P149" s="25" t="s">
        <v>381</v>
      </c>
      <c r="Q149" s="25" t="s">
        <v>204</v>
      </c>
      <c r="R149" s="25">
        <v>2.3999999999999999E-6</v>
      </c>
      <c r="S149" s="25"/>
      <c r="T149" s="25"/>
      <c r="U149" s="25"/>
      <c r="V149" s="25"/>
      <c r="W149" s="25"/>
      <c r="X149" s="20" t="str">
        <f t="shared" si="15"/>
        <v>メタン(CH4)原油の精製</v>
      </c>
      <c r="Y149" s="20" t="str">
        <f t="shared" si="14"/>
        <v>メタン(CH4)原油の精製精製時</v>
      </c>
      <c r="Z149" s="47"/>
      <c r="AA149" s="20"/>
      <c r="AB149" s="20"/>
      <c r="AC149" s="20"/>
      <c r="AD149" s="20"/>
      <c r="AF149" s="25"/>
      <c r="AG149" s="25"/>
      <c r="AH149" s="25"/>
      <c r="AI149" s="25"/>
      <c r="AJ149" s="25"/>
      <c r="AK149" s="25"/>
    </row>
    <row r="150" spans="12:37" ht="19.5" customHeight="1">
      <c r="L150" s="25" t="s">
        <v>214</v>
      </c>
      <c r="M150" s="25" t="s">
        <v>205</v>
      </c>
      <c r="N150" s="25" t="s">
        <v>565</v>
      </c>
      <c r="O150" s="25"/>
      <c r="P150" s="25" t="s">
        <v>381</v>
      </c>
      <c r="Q150" s="25" t="s">
        <v>204</v>
      </c>
      <c r="R150" s="25">
        <v>2.9000000000000002E-8</v>
      </c>
      <c r="S150" s="25"/>
      <c r="T150" s="25"/>
      <c r="U150" s="25"/>
      <c r="V150" s="25"/>
      <c r="W150" s="25"/>
      <c r="X150" s="20" t="str">
        <f t="shared" si="15"/>
        <v>メタン(CH4)原油の精製</v>
      </c>
      <c r="Y150" s="20" t="str">
        <f t="shared" si="14"/>
        <v>メタン(CH4)原油の精製貯蔵時</v>
      </c>
      <c r="Z150" s="47"/>
      <c r="AA150" s="20"/>
      <c r="AB150" s="20"/>
      <c r="AC150" s="20"/>
      <c r="AD150" s="20"/>
      <c r="AF150" s="25"/>
      <c r="AG150" s="25"/>
      <c r="AH150" s="25"/>
      <c r="AI150" s="25"/>
      <c r="AJ150" s="25"/>
      <c r="AK150" s="25"/>
    </row>
    <row r="151" spans="12:37">
      <c r="L151" s="25" t="s">
        <v>214</v>
      </c>
      <c r="M151" s="25" t="s">
        <v>205</v>
      </c>
      <c r="N151" s="25" t="s">
        <v>566</v>
      </c>
      <c r="O151" s="25"/>
      <c r="P151" s="25" t="s">
        <v>381</v>
      </c>
      <c r="Q151" s="25" t="s">
        <v>204</v>
      </c>
      <c r="R151" s="25">
        <v>2.6000000000000001E-6</v>
      </c>
      <c r="S151" s="25"/>
      <c r="T151" s="25"/>
      <c r="U151" s="25"/>
      <c r="V151" s="25"/>
      <c r="W151" s="25"/>
      <c r="X151" s="20" t="str">
        <f t="shared" si="15"/>
        <v>メタン(CH4)原油の精製</v>
      </c>
      <c r="Y151" s="20" t="str">
        <f t="shared" si="14"/>
        <v>メタン(CH4)原油の精製精製時</v>
      </c>
      <c r="Z151" s="47"/>
      <c r="AA151" s="20"/>
      <c r="AB151" s="20"/>
      <c r="AC151" s="20"/>
      <c r="AD151" s="20"/>
      <c r="AF151" s="25"/>
      <c r="AG151" s="25"/>
      <c r="AH151" s="25"/>
      <c r="AI151" s="25"/>
      <c r="AJ151" s="25"/>
      <c r="AK151" s="25"/>
    </row>
    <row r="152" spans="12:37">
      <c r="L152" s="25" t="s">
        <v>214</v>
      </c>
      <c r="M152" s="25" t="s">
        <v>567</v>
      </c>
      <c r="N152" s="25"/>
      <c r="O152" s="25"/>
      <c r="P152" s="20" t="s">
        <v>1076</v>
      </c>
      <c r="Q152" t="s">
        <v>319</v>
      </c>
      <c r="R152" s="25">
        <v>1.1999999999999999E-7</v>
      </c>
      <c r="S152" s="25"/>
      <c r="T152" s="25"/>
      <c r="U152" s="25"/>
      <c r="V152" s="25" t="s">
        <v>1110</v>
      </c>
      <c r="W152" s="25"/>
      <c r="X152" s="20" t="str">
        <f t="shared" si="15"/>
        <v>メタン(CH4)天然ガスの輸送</v>
      </c>
      <c r="Y152" s="20" t="str">
        <f t="shared" si="14"/>
        <v>メタン(CH4)天然ガスの輸送</v>
      </c>
      <c r="Z152" s="47"/>
      <c r="AA152" s="20"/>
      <c r="AB152" s="20"/>
      <c r="AC152" s="20"/>
      <c r="AD152" s="20"/>
      <c r="AF152" s="25"/>
      <c r="AG152" s="25"/>
      <c r="AH152" s="25"/>
      <c r="AI152" s="25"/>
      <c r="AJ152" s="25"/>
      <c r="AK152" s="25"/>
    </row>
    <row r="153" spans="12:37">
      <c r="L153" s="25" t="s">
        <v>214</v>
      </c>
      <c r="M153" s="25" t="s">
        <v>203</v>
      </c>
      <c r="N153" s="25" t="s">
        <v>569</v>
      </c>
      <c r="O153" s="25"/>
      <c r="P153" s="25" t="s">
        <v>1079</v>
      </c>
      <c r="Q153" s="25" t="s">
        <v>201</v>
      </c>
      <c r="R153">
        <v>0.26</v>
      </c>
      <c r="S153" s="25"/>
      <c r="T153" s="25"/>
      <c r="U153" s="25"/>
      <c r="V153" s="25" t="s">
        <v>475</v>
      </c>
      <c r="W153" s="25" t="s">
        <v>568</v>
      </c>
      <c r="X153" s="20" t="str">
        <f t="shared" si="15"/>
        <v>メタン(CH4)都市ガスの製造</v>
      </c>
      <c r="Y153" s="20" t="str">
        <f t="shared" si="14"/>
        <v>メタン(CH4)都市ガスの製造液化天然ガス（LNG)</v>
      </c>
      <c r="Z153" s="47"/>
      <c r="AA153" s="20"/>
      <c r="AB153" s="20"/>
      <c r="AC153" s="20"/>
      <c r="AD153" s="20"/>
      <c r="AF153" s="25"/>
      <c r="AG153" s="25"/>
      <c r="AH153" s="25"/>
      <c r="AI153" s="25"/>
      <c r="AJ153" s="25"/>
      <c r="AK153" s="25"/>
    </row>
    <row r="154" spans="12:37">
      <c r="L154" s="25" t="s">
        <v>214</v>
      </c>
      <c r="M154" s="25" t="s">
        <v>203</v>
      </c>
      <c r="N154" s="25" t="s">
        <v>333</v>
      </c>
      <c r="O154" s="25"/>
      <c r="P154" s="25" t="s">
        <v>1079</v>
      </c>
      <c r="Q154" s="25" t="s">
        <v>201</v>
      </c>
      <c r="R154" s="25">
        <v>0.26</v>
      </c>
      <c r="S154" s="25"/>
      <c r="T154" s="25"/>
      <c r="U154" s="25"/>
      <c r="V154" s="25"/>
      <c r="W154" s="25" t="s">
        <v>475</v>
      </c>
      <c r="X154" s="20" t="str">
        <f t="shared" si="15"/>
        <v>メタン(CH4)都市ガスの製造</v>
      </c>
      <c r="Y154" s="20" t="str">
        <f t="shared" si="14"/>
        <v>メタン(CH4)都市ガスの製造天然ガス(液化天然ガス(LNG)を除く。)</v>
      </c>
      <c r="Z154" s="47"/>
      <c r="AA154" s="20"/>
      <c r="AB154" s="20"/>
      <c r="AC154" s="20"/>
      <c r="AD154" s="20"/>
      <c r="AF154" s="25"/>
      <c r="AG154" s="25"/>
      <c r="AH154" s="25"/>
      <c r="AI154" s="25"/>
      <c r="AJ154" s="25"/>
      <c r="AK154" s="25"/>
    </row>
    <row r="155" spans="12:37">
      <c r="L155" s="25" t="s">
        <v>214</v>
      </c>
      <c r="M155" s="32" t="s">
        <v>570</v>
      </c>
      <c r="N155" s="25"/>
      <c r="O155" s="25"/>
      <c r="P155" s="25" t="s">
        <v>1076</v>
      </c>
      <c r="Q155" s="25" t="s">
        <v>319</v>
      </c>
      <c r="R155" s="25">
        <v>1E-8</v>
      </c>
      <c r="S155" s="25"/>
      <c r="T155" s="25"/>
      <c r="U155" s="25"/>
      <c r="V155" s="25" t="s">
        <v>1111</v>
      </c>
      <c r="X155" s="20" t="str">
        <f t="shared" si="15"/>
        <v>メタン(CH4)都市ガスの供給</v>
      </c>
      <c r="Y155" s="20" t="str">
        <f t="shared" si="14"/>
        <v>メタン(CH4)都市ガスの供給</v>
      </c>
      <c r="Z155" s="47"/>
      <c r="AA155" s="20"/>
      <c r="AB155" s="20"/>
      <c r="AC155" s="20"/>
      <c r="AD155" s="20"/>
      <c r="AF155" s="25"/>
      <c r="AG155" s="25"/>
      <c r="AH155" s="25"/>
      <c r="AI155" s="25"/>
      <c r="AJ155" s="25"/>
      <c r="AK155" s="25"/>
    </row>
    <row r="156" spans="12:37">
      <c r="L156" s="25" t="s">
        <v>214</v>
      </c>
      <c r="M156" s="25" t="s">
        <v>463</v>
      </c>
      <c r="N156" s="25"/>
      <c r="O156" s="25"/>
      <c r="P156" s="25" t="s">
        <v>1074</v>
      </c>
      <c r="Q156" s="25" t="s">
        <v>211</v>
      </c>
      <c r="R156" s="42">
        <v>1.7E-5</v>
      </c>
      <c r="S156" s="25"/>
      <c r="T156" s="25"/>
      <c r="U156" s="25"/>
      <c r="V156" s="25"/>
      <c r="W156" s="25" t="s">
        <v>571</v>
      </c>
      <c r="X156" s="20" t="str">
        <f t="shared" si="15"/>
        <v>メタン(CH4)地熱発電施設における蒸気の生産</v>
      </c>
      <c r="Y156" s="20" t="str">
        <f t="shared" si="14"/>
        <v>メタン(CH4)地熱発電施設における蒸気の生産</v>
      </c>
      <c r="Z156" s="47"/>
      <c r="AA156" s="20"/>
      <c r="AB156" s="20"/>
      <c r="AC156" s="20"/>
      <c r="AD156" s="20"/>
      <c r="AF156" s="25"/>
      <c r="AG156" s="25"/>
      <c r="AH156" s="25"/>
      <c r="AI156" s="25"/>
      <c r="AJ156" s="25"/>
      <c r="AK156" s="25"/>
    </row>
    <row r="157" spans="12:37">
      <c r="L157" s="25" t="s">
        <v>214</v>
      </c>
      <c r="M157" s="25" t="s">
        <v>572</v>
      </c>
      <c r="N157" s="25" t="s">
        <v>573</v>
      </c>
      <c r="O157" s="25"/>
      <c r="P157" s="25" t="s">
        <v>1074</v>
      </c>
      <c r="Q157" s="25" t="s">
        <v>211</v>
      </c>
      <c r="R157" s="25">
        <v>6.0000000000000001E-3</v>
      </c>
      <c r="S157" s="25"/>
      <c r="T157" s="25"/>
      <c r="U157" s="25"/>
      <c r="V157" s="25" t="s">
        <v>1112</v>
      </c>
      <c r="W157" s="25"/>
      <c r="X157" s="20" t="str">
        <f t="shared" si="15"/>
        <v>メタン(CH4)エチレン等の製造</v>
      </c>
      <c r="Y157" s="20" t="str">
        <f t="shared" si="14"/>
        <v>メタン(CH4)エチレン等の製造エチレン(エタンからの製造)</v>
      </c>
      <c r="Z157" s="47"/>
      <c r="AA157" s="20"/>
      <c r="AB157" s="20"/>
      <c r="AC157" s="20"/>
      <c r="AD157" s="20"/>
      <c r="AF157" s="25"/>
      <c r="AG157" s="25"/>
      <c r="AH157" s="25"/>
      <c r="AI157" s="25"/>
      <c r="AJ157" s="25"/>
      <c r="AK157" s="25"/>
    </row>
    <row r="158" spans="12:37">
      <c r="L158" s="25" t="s">
        <v>214</v>
      </c>
      <c r="M158" s="25" t="s">
        <v>572</v>
      </c>
      <c r="N158" s="25" t="s">
        <v>575</v>
      </c>
      <c r="O158" s="25"/>
      <c r="P158" s="25" t="s">
        <v>1074</v>
      </c>
      <c r="Q158" s="25" t="s">
        <v>211</v>
      </c>
      <c r="R158" s="39">
        <v>3.0000000000000001E-3</v>
      </c>
      <c r="S158" s="25"/>
      <c r="T158" s="25"/>
      <c r="U158" s="25"/>
      <c r="V158" s="25"/>
      <c r="W158" s="25" t="s">
        <v>574</v>
      </c>
      <c r="X158" s="20" t="str">
        <f t="shared" si="15"/>
        <v>メタン(CH4)エチレン等の製造</v>
      </c>
      <c r="Y158" s="20" t="str">
        <f t="shared" si="14"/>
        <v>メタン(CH4)エチレン等の製造エチレン(ナフサからの製造)</v>
      </c>
      <c r="Z158" s="47"/>
      <c r="AA158" s="20"/>
      <c r="AB158" s="20"/>
      <c r="AC158" s="20"/>
      <c r="AD158" s="20"/>
      <c r="AF158" s="25"/>
      <c r="AG158" s="25"/>
      <c r="AH158" s="25"/>
      <c r="AI158" s="25"/>
      <c r="AJ158" s="25"/>
      <c r="AK158" s="25"/>
    </row>
    <row r="159" spans="12:37">
      <c r="L159" s="25" t="s">
        <v>214</v>
      </c>
      <c r="M159" s="25" t="s">
        <v>572</v>
      </c>
      <c r="N159" s="25" t="s">
        <v>488</v>
      </c>
      <c r="O159" s="25"/>
      <c r="P159" s="25" t="s">
        <v>1074</v>
      </c>
      <c r="Q159" s="25" t="s">
        <v>211</v>
      </c>
      <c r="R159" s="39">
        <v>3.0000000000000001E-3</v>
      </c>
      <c r="S159" s="25"/>
      <c r="T159" s="25"/>
      <c r="U159" s="25"/>
      <c r="V159" s="25"/>
      <c r="W159" s="25"/>
      <c r="X159" s="20" t="str">
        <f t="shared" si="15"/>
        <v>メタン(CH4)エチレン等の製造</v>
      </c>
      <c r="Y159" s="20" t="str">
        <f t="shared" si="14"/>
        <v>メタン(CH4)エチレン等の製造エチレン(その他原料からの製造)</v>
      </c>
      <c r="Z159" s="47"/>
      <c r="AA159" s="20"/>
      <c r="AB159" s="20"/>
      <c r="AC159" s="20"/>
      <c r="AD159" s="20"/>
      <c r="AF159" s="25"/>
      <c r="AG159" s="25"/>
      <c r="AH159" s="25"/>
      <c r="AI159" s="25"/>
      <c r="AJ159" s="25"/>
      <c r="AK159" s="25"/>
    </row>
    <row r="160" spans="12:37">
      <c r="L160" s="25" t="s">
        <v>214</v>
      </c>
      <c r="M160" s="25" t="s">
        <v>572</v>
      </c>
      <c r="N160" s="25" t="s">
        <v>489</v>
      </c>
      <c r="O160" s="25"/>
      <c r="P160" s="25" t="s">
        <v>1074</v>
      </c>
      <c r="Q160" s="25" t="s">
        <v>211</v>
      </c>
      <c r="R160" s="39">
        <v>1.8E-3</v>
      </c>
      <c r="S160" s="25"/>
      <c r="T160" s="25"/>
      <c r="U160" s="25"/>
      <c r="V160" s="25"/>
      <c r="W160" s="25"/>
      <c r="X160" s="20" t="str">
        <f t="shared" si="15"/>
        <v>メタン(CH4)エチレン等の製造</v>
      </c>
      <c r="Y160" s="20" t="str">
        <f t="shared" si="14"/>
        <v>メタン(CH4)エチレン等の製造酸化エチレン</v>
      </c>
      <c r="Z160" s="47"/>
      <c r="AA160" s="20"/>
      <c r="AB160" s="20"/>
      <c r="AC160" s="20"/>
      <c r="AD160" s="20"/>
      <c r="AF160" s="25"/>
      <c r="AG160" s="25"/>
      <c r="AH160" s="25"/>
      <c r="AI160" s="25"/>
      <c r="AJ160" s="25"/>
      <c r="AK160" s="25"/>
    </row>
    <row r="161" spans="12:37">
      <c r="L161" s="25" t="s">
        <v>214</v>
      </c>
      <c r="M161" s="25" t="s">
        <v>572</v>
      </c>
      <c r="N161" s="25" t="s">
        <v>1238</v>
      </c>
      <c r="O161" s="25"/>
      <c r="P161" s="25" t="s">
        <v>1074</v>
      </c>
      <c r="Q161" s="25" t="s">
        <v>211</v>
      </c>
      <c r="R161" s="25">
        <v>2.9000000000000001E-2</v>
      </c>
      <c r="S161" s="25"/>
      <c r="T161" s="25"/>
      <c r="U161" s="25"/>
      <c r="V161" s="25"/>
      <c r="W161" s="25"/>
      <c r="X161" s="20" t="str">
        <f t="shared" si="15"/>
        <v>メタン(CH4)エチレン等の製造</v>
      </c>
      <c r="Y161" s="20" t="str">
        <f t="shared" si="14"/>
        <v>メタン(CH4)エチレン等の製造カボンブラック</v>
      </c>
      <c r="Z161" s="47"/>
      <c r="AA161" s="20"/>
      <c r="AB161" s="20"/>
      <c r="AC161" s="20"/>
      <c r="AD161" s="20"/>
      <c r="AF161" s="25"/>
      <c r="AG161" s="25"/>
      <c r="AH161" s="25"/>
      <c r="AI161" s="25"/>
      <c r="AJ161" s="25"/>
      <c r="AK161" s="25"/>
    </row>
    <row r="162" spans="12:37">
      <c r="L162" s="25" t="s">
        <v>214</v>
      </c>
      <c r="M162" s="25" t="s">
        <v>572</v>
      </c>
      <c r="N162" s="25" t="s">
        <v>328</v>
      </c>
      <c r="O162" s="25"/>
      <c r="P162" s="25" t="s">
        <v>1074</v>
      </c>
      <c r="Q162" s="25" t="s">
        <v>211</v>
      </c>
      <c r="R162" s="25">
        <v>3.1000000000000001E-5</v>
      </c>
      <c r="S162" s="25"/>
      <c r="T162" s="25"/>
      <c r="U162" s="25"/>
      <c r="V162" s="25"/>
      <c r="W162" s="25"/>
      <c r="X162" s="20" t="str">
        <f t="shared" si="15"/>
        <v>メタン(CH4)エチレン等の製造</v>
      </c>
      <c r="Y162" s="20" t="str">
        <f t="shared" si="14"/>
        <v>メタン(CH4)エチレン等の製造スチレン</v>
      </c>
      <c r="Z162" s="47"/>
      <c r="AA162" s="20"/>
      <c r="AB162" s="20"/>
      <c r="AC162" s="20"/>
      <c r="AD162" s="20"/>
      <c r="AF162" s="25"/>
      <c r="AG162" s="25"/>
      <c r="AH162" s="25"/>
      <c r="AI162" s="25"/>
      <c r="AJ162" s="25"/>
      <c r="AK162" s="25"/>
    </row>
    <row r="163" spans="12:37">
      <c r="L163" s="25" t="s">
        <v>214</v>
      </c>
      <c r="M163" s="25" t="s">
        <v>200</v>
      </c>
      <c r="N163" s="25" t="s">
        <v>327</v>
      </c>
      <c r="O163" s="25"/>
      <c r="P163" s="25" t="s">
        <v>1080</v>
      </c>
      <c r="Q163" s="25" t="s">
        <v>576</v>
      </c>
      <c r="R163" s="25">
        <v>0.1</v>
      </c>
      <c r="S163" s="25"/>
      <c r="T163" s="25"/>
      <c r="U163" s="25"/>
      <c r="V163" s="25" t="s">
        <v>577</v>
      </c>
      <c r="W163" s="25"/>
      <c r="X163" s="20" t="str">
        <f t="shared" si="15"/>
        <v>メタン(CH4)家畜の飼養(消化管内発酵)</v>
      </c>
      <c r="Y163" s="20" t="str">
        <f t="shared" si="14"/>
        <v>メタン(CH4)家畜の飼養(消化管内発酵)乳用牛</v>
      </c>
      <c r="Z163" s="47"/>
      <c r="AA163" s="20"/>
      <c r="AB163" s="20"/>
      <c r="AC163" s="20"/>
      <c r="AD163" s="20"/>
      <c r="AF163" s="25"/>
      <c r="AG163" s="25"/>
      <c r="AH163" s="25"/>
      <c r="AI163" s="25"/>
      <c r="AJ163" s="25"/>
      <c r="AK163" s="25"/>
    </row>
    <row r="164" spans="12:37">
      <c r="L164" s="25" t="s">
        <v>214</v>
      </c>
      <c r="M164" s="25" t="s">
        <v>200</v>
      </c>
      <c r="N164" s="25" t="s">
        <v>326</v>
      </c>
      <c r="O164" s="25"/>
      <c r="P164" s="25" t="s">
        <v>1080</v>
      </c>
      <c r="Q164" s="25" t="s">
        <v>576</v>
      </c>
      <c r="R164" s="34">
        <v>6.3E-2</v>
      </c>
      <c r="S164" s="25"/>
      <c r="T164" s="25"/>
      <c r="U164" s="25"/>
      <c r="V164" s="25"/>
      <c r="W164" s="25" t="s">
        <v>577</v>
      </c>
      <c r="X164" s="20" t="str">
        <f t="shared" si="15"/>
        <v>メタン(CH4)家畜の飼養(消化管内発酵)</v>
      </c>
      <c r="Y164" s="20" t="str">
        <f t="shared" si="14"/>
        <v>メタン(CH4)家畜の飼養(消化管内発酵)肉用牛</v>
      </c>
      <c r="Z164" s="47"/>
      <c r="AA164" s="20"/>
      <c r="AB164" s="20"/>
      <c r="AC164" s="20"/>
      <c r="AD164" s="20"/>
      <c r="AF164" s="25"/>
      <c r="AG164" s="25"/>
      <c r="AH164" s="25"/>
      <c r="AI164" s="25"/>
      <c r="AJ164" s="25"/>
      <c r="AK164" s="25"/>
    </row>
    <row r="165" spans="12:37">
      <c r="L165" s="25" t="s">
        <v>214</v>
      </c>
      <c r="M165" s="25" t="s">
        <v>200</v>
      </c>
      <c r="N165" s="25" t="s">
        <v>324</v>
      </c>
      <c r="O165" s="25"/>
      <c r="P165" s="25" t="s">
        <v>1080</v>
      </c>
      <c r="Q165" s="25" t="s">
        <v>576</v>
      </c>
      <c r="R165" s="25">
        <v>1.7999999999999999E-2</v>
      </c>
      <c r="S165" s="25"/>
      <c r="T165" s="25"/>
      <c r="U165" s="25"/>
      <c r="V165" s="25"/>
      <c r="W165" s="25"/>
      <c r="X165" s="20" t="str">
        <f t="shared" si="15"/>
        <v>メタン(CH4)家畜の飼養(消化管内発酵)</v>
      </c>
      <c r="Y165" s="20" t="str">
        <f t="shared" si="14"/>
        <v>メタン(CH4)家畜の飼養(消化管内発酵)馬</v>
      </c>
      <c r="Z165" s="47"/>
      <c r="AF165" s="25"/>
      <c r="AG165" s="25"/>
      <c r="AH165" s="25"/>
      <c r="AI165" s="25"/>
      <c r="AJ165" s="25"/>
      <c r="AK165" s="25"/>
    </row>
    <row r="166" spans="12:37">
      <c r="L166" s="25" t="s">
        <v>214</v>
      </c>
      <c r="M166" s="25" t="s">
        <v>200</v>
      </c>
      <c r="N166" s="25" t="s">
        <v>323</v>
      </c>
      <c r="O166" s="25"/>
      <c r="P166" s="25" t="s">
        <v>1080</v>
      </c>
      <c r="Q166" s="25" t="s">
        <v>576</v>
      </c>
      <c r="R166" s="25">
        <v>8.0000000000000002E-3</v>
      </c>
      <c r="S166" s="25"/>
      <c r="T166" s="25"/>
      <c r="U166" s="25"/>
      <c r="V166" s="25"/>
      <c r="W166" s="25"/>
      <c r="X166" s="20" t="str">
        <f t="shared" si="15"/>
        <v>メタン(CH4)家畜の飼養(消化管内発酵)</v>
      </c>
      <c r="Y166" s="20" t="str">
        <f t="shared" si="14"/>
        <v>メタン(CH4)家畜の飼養(消化管内発酵)めん羊</v>
      </c>
      <c r="Z166" s="47"/>
      <c r="AA166" s="20"/>
      <c r="AB166" s="20"/>
      <c r="AC166" s="20"/>
      <c r="AD166" s="20"/>
      <c r="AF166" s="25"/>
      <c r="AG166" s="25"/>
      <c r="AH166" s="25"/>
      <c r="AI166" s="25"/>
      <c r="AJ166" s="25"/>
      <c r="AK166" s="25"/>
    </row>
    <row r="167" spans="12:37">
      <c r="L167" s="25" t="s">
        <v>214</v>
      </c>
      <c r="M167" s="25" t="s">
        <v>200</v>
      </c>
      <c r="N167" s="25" t="s">
        <v>322</v>
      </c>
      <c r="O167" s="25"/>
      <c r="P167" s="25" t="s">
        <v>1080</v>
      </c>
      <c r="Q167" s="25" t="s">
        <v>576</v>
      </c>
      <c r="R167" s="39">
        <v>5.0000000000000001E-3</v>
      </c>
      <c r="S167" s="25"/>
      <c r="T167" s="25"/>
      <c r="U167" s="25"/>
      <c r="V167" s="25"/>
      <c r="W167" s="25"/>
      <c r="X167" s="20" t="str">
        <f t="shared" si="15"/>
        <v>メタン(CH4)家畜の飼養(消化管内発酵)</v>
      </c>
      <c r="Y167" s="20" t="str">
        <f t="shared" si="14"/>
        <v>メタン(CH4)家畜の飼養(消化管内発酵)山羊</v>
      </c>
      <c r="Z167" s="47"/>
      <c r="AA167" s="20"/>
      <c r="AB167" s="20"/>
      <c r="AC167" s="20"/>
      <c r="AD167" s="20"/>
      <c r="AF167" s="25"/>
      <c r="AG167" s="25"/>
      <c r="AH167" s="25"/>
      <c r="AI167" s="25"/>
      <c r="AJ167" s="25"/>
      <c r="AK167" s="25"/>
    </row>
    <row r="168" spans="12:37">
      <c r="L168" s="25" t="s">
        <v>214</v>
      </c>
      <c r="M168" s="25" t="s">
        <v>200</v>
      </c>
      <c r="N168" s="25" t="s">
        <v>325</v>
      </c>
      <c r="O168" s="25"/>
      <c r="P168" s="25" t="s">
        <v>1080</v>
      </c>
      <c r="Q168" s="25" t="s">
        <v>576</v>
      </c>
      <c r="R168" s="39">
        <v>1.4E-3</v>
      </c>
      <c r="S168" s="25"/>
      <c r="T168" s="25"/>
      <c r="U168" s="25"/>
      <c r="V168" s="25"/>
      <c r="W168" s="25"/>
      <c r="X168" s="20" t="str">
        <f t="shared" si="15"/>
        <v>メタン(CH4)家畜の飼養(消化管内発酵)</v>
      </c>
      <c r="Y168" s="20" t="str">
        <f t="shared" si="14"/>
        <v>メタン(CH4)家畜の飼養(消化管内発酵)豚</v>
      </c>
      <c r="Z168" s="47"/>
      <c r="AA168" s="20"/>
      <c r="AB168" s="20"/>
      <c r="AC168" s="20"/>
      <c r="AD168" s="20"/>
      <c r="AF168" s="25"/>
      <c r="AG168" s="25"/>
      <c r="AH168" s="25"/>
      <c r="AI168" s="25"/>
      <c r="AJ168" s="25"/>
      <c r="AK168" s="25"/>
    </row>
    <row r="169" spans="12:37">
      <c r="L169" s="25" t="s">
        <v>214</v>
      </c>
      <c r="M169" s="25" t="s">
        <v>200</v>
      </c>
      <c r="N169" s="25" t="s">
        <v>321</v>
      </c>
      <c r="O169" s="25"/>
      <c r="P169" s="25" t="s">
        <v>1080</v>
      </c>
      <c r="Q169" s="25" t="s">
        <v>576</v>
      </c>
      <c r="R169" s="25">
        <v>5.5E-2</v>
      </c>
      <c r="S169" s="25"/>
      <c r="T169" s="25"/>
      <c r="U169" s="25"/>
      <c r="V169" s="25"/>
      <c r="W169" s="25"/>
      <c r="X169" s="20" t="str">
        <f t="shared" si="15"/>
        <v>メタン(CH4)家畜の飼養(消化管内発酵)</v>
      </c>
      <c r="Y169" s="20" t="str">
        <f t="shared" si="14"/>
        <v>メタン(CH4)家畜の飼養(消化管内発酵)水牛</v>
      </c>
      <c r="Z169" s="47"/>
      <c r="AA169" s="20"/>
      <c r="AB169" s="20"/>
      <c r="AC169" s="20"/>
      <c r="AD169" s="20"/>
      <c r="AF169" s="25"/>
      <c r="AG169" s="25"/>
      <c r="AH169" s="25"/>
      <c r="AI169" s="25"/>
      <c r="AJ169" s="25"/>
      <c r="AK169" s="25"/>
    </row>
    <row r="170" spans="12:37">
      <c r="L170" s="25" t="s">
        <v>214</v>
      </c>
      <c r="M170" s="25" t="s">
        <v>578</v>
      </c>
      <c r="N170" s="25" t="s">
        <v>579</v>
      </c>
      <c r="O170" s="25"/>
      <c r="P170" s="25" t="s">
        <v>1074</v>
      </c>
      <c r="Q170" s="25" t="s">
        <v>211</v>
      </c>
      <c r="R170" s="25">
        <v>2E-3</v>
      </c>
      <c r="S170" s="25"/>
      <c r="T170" s="25"/>
      <c r="U170" s="25"/>
      <c r="V170" s="25" t="s">
        <v>1113</v>
      </c>
      <c r="W170" s="25"/>
      <c r="X170" s="20" t="str">
        <f t="shared" si="15"/>
        <v>メタン(CH4)家畜の排せつ物の管理</v>
      </c>
      <c r="Y170" s="20" t="str">
        <f t="shared" si="14"/>
        <v>メタン(CH4)家畜の排せつ物の管理牛(天日乾燥)</v>
      </c>
      <c r="Z170" s="47"/>
      <c r="AA170" s="45"/>
      <c r="AB170" s="45"/>
      <c r="AC170" s="45"/>
      <c r="AD170" s="45"/>
      <c r="AF170" s="25"/>
      <c r="AG170" s="25"/>
      <c r="AH170" s="25"/>
      <c r="AI170" s="25"/>
      <c r="AJ170" s="25"/>
      <c r="AK170" s="25"/>
    </row>
    <row r="171" spans="12:37">
      <c r="L171" s="25" t="s">
        <v>214</v>
      </c>
      <c r="M171" s="25" t="s">
        <v>192</v>
      </c>
      <c r="N171" s="25" t="s">
        <v>581</v>
      </c>
      <c r="O171" s="25"/>
      <c r="P171" s="25" t="s">
        <v>1074</v>
      </c>
      <c r="Q171" s="25" t="s">
        <v>211</v>
      </c>
      <c r="R171" s="39">
        <v>0</v>
      </c>
      <c r="S171" s="25"/>
      <c r="T171" s="25"/>
      <c r="U171" s="25"/>
      <c r="V171" s="25"/>
      <c r="W171" s="25" t="s">
        <v>580</v>
      </c>
      <c r="X171" s="20" t="str">
        <f t="shared" si="15"/>
        <v>メタン(CH4)家畜の排せつ物の管理</v>
      </c>
      <c r="Y171" s="20" t="str">
        <f t="shared" si="14"/>
        <v>メタン(CH4)家畜の排せつ物の管理牛(火力乾燥)</v>
      </c>
      <c r="Z171" s="47"/>
      <c r="AA171" s="20"/>
      <c r="AB171" s="20"/>
      <c r="AC171" s="20"/>
      <c r="AD171" s="20"/>
      <c r="AF171" s="25"/>
      <c r="AG171" s="25"/>
      <c r="AH171" s="25"/>
      <c r="AI171" s="25"/>
      <c r="AJ171" s="25"/>
      <c r="AK171" s="25"/>
    </row>
    <row r="172" spans="12:37">
      <c r="L172" s="25" t="s">
        <v>214</v>
      </c>
      <c r="M172" s="25" t="s">
        <v>192</v>
      </c>
      <c r="N172" s="25" t="s">
        <v>582</v>
      </c>
      <c r="O172" s="25"/>
      <c r="P172" s="25" t="s">
        <v>1074</v>
      </c>
      <c r="Q172" s="25" t="s">
        <v>211</v>
      </c>
      <c r="R172" s="34">
        <v>1.1000000000000001E-3</v>
      </c>
      <c r="S172" s="25"/>
      <c r="T172" s="25"/>
      <c r="U172" s="25"/>
      <c r="V172" s="25"/>
      <c r="W172" s="25"/>
      <c r="X172" s="20" t="str">
        <f t="shared" si="15"/>
        <v>メタン(CH4)家畜の排せつ物の管理</v>
      </c>
      <c r="Y172" s="20" t="str">
        <f t="shared" si="14"/>
        <v>メタン(CH4)家畜の排せつ物の管理乳用牛(強制発酵)</v>
      </c>
      <c r="Z172" s="47"/>
      <c r="AA172" s="20"/>
      <c r="AB172" s="20"/>
      <c r="AC172" s="20"/>
      <c r="AD172" s="20"/>
      <c r="AF172" s="25"/>
      <c r="AG172" s="25"/>
      <c r="AH172" s="25"/>
      <c r="AI172" s="25"/>
      <c r="AJ172" s="25"/>
      <c r="AK172" s="25"/>
    </row>
    <row r="173" spans="12:37">
      <c r="L173" s="25" t="s">
        <v>214</v>
      </c>
      <c r="M173" s="25" t="s">
        <v>192</v>
      </c>
      <c r="N173" s="25" t="s">
        <v>583</v>
      </c>
      <c r="O173" s="25"/>
      <c r="P173" s="25" t="s">
        <v>1074</v>
      </c>
      <c r="Q173" s="25" t="s">
        <v>211</v>
      </c>
      <c r="R173" s="25">
        <v>1.1000000000000001E-3</v>
      </c>
      <c r="S173" s="25"/>
      <c r="T173" s="25"/>
      <c r="U173" s="25"/>
      <c r="V173" s="25"/>
      <c r="W173" s="25"/>
      <c r="X173" s="20" t="str">
        <f t="shared" si="15"/>
        <v>メタン(CH4)家畜の排せつ物の管理</v>
      </c>
      <c r="Y173" s="20" t="str">
        <f t="shared" si="14"/>
        <v>メタン(CH4)家畜の排せつ物の管理肉用牛(強制発酵)</v>
      </c>
      <c r="Z173" s="47"/>
      <c r="AA173" s="20"/>
      <c r="AB173" s="20"/>
      <c r="AC173" s="20"/>
      <c r="AD173" s="20"/>
      <c r="AF173" s="25"/>
      <c r="AG173" s="25"/>
      <c r="AH173" s="25"/>
      <c r="AI173" s="25"/>
      <c r="AJ173" s="25"/>
      <c r="AK173" s="25"/>
    </row>
    <row r="174" spans="12:37">
      <c r="L174" s="25" t="s">
        <v>214</v>
      </c>
      <c r="M174" s="25" t="s">
        <v>192</v>
      </c>
      <c r="N174" s="25" t="s">
        <v>584</v>
      </c>
      <c r="O174" s="25"/>
      <c r="P174" s="25" t="s">
        <v>1074</v>
      </c>
      <c r="Q174" s="25" t="s">
        <v>211</v>
      </c>
      <c r="R174" s="25">
        <v>3.7999999999999999E-2</v>
      </c>
      <c r="S174" s="25"/>
      <c r="T174" s="25"/>
      <c r="U174" s="25"/>
      <c r="V174" s="25"/>
      <c r="W174" s="25"/>
      <c r="X174" s="20" t="str">
        <f t="shared" si="15"/>
        <v>メタン(CH4)家畜の排せつ物の管理</v>
      </c>
      <c r="Y174" s="20" t="str">
        <f t="shared" si="14"/>
        <v>メタン(CH4)家畜の排せつ物の管理乳用牛(堆積発酵)</v>
      </c>
      <c r="Z174" s="47"/>
      <c r="AA174" s="20"/>
      <c r="AB174" s="20"/>
      <c r="AC174" s="20"/>
      <c r="AD174" s="20"/>
      <c r="AF174" s="25"/>
      <c r="AG174" s="25"/>
      <c r="AH174" s="25"/>
      <c r="AI174" s="25"/>
      <c r="AJ174" s="25"/>
      <c r="AK174" s="25"/>
    </row>
    <row r="175" spans="12:37">
      <c r="L175" s="25" t="s">
        <v>214</v>
      </c>
      <c r="M175" s="25" t="s">
        <v>192</v>
      </c>
      <c r="N175" s="25" t="s">
        <v>585</v>
      </c>
      <c r="O175" s="25"/>
      <c r="P175" s="25" t="s">
        <v>1074</v>
      </c>
      <c r="Q175" s="25" t="s">
        <v>211</v>
      </c>
      <c r="R175" s="25">
        <v>1.2999999999999999E-3</v>
      </c>
      <c r="S175" s="25"/>
      <c r="T175" s="25"/>
      <c r="U175" s="25"/>
      <c r="V175" s="25"/>
      <c r="W175" s="25"/>
      <c r="X175" s="20" t="str">
        <f t="shared" si="15"/>
        <v>メタン(CH4)家畜の排せつ物の管理</v>
      </c>
      <c r="Y175" s="20" t="str">
        <f t="shared" si="14"/>
        <v>メタン(CH4)家畜の排せつ物の管理肉用牛(堆積発酵)</v>
      </c>
      <c r="Z175" s="47"/>
      <c r="AA175" s="20"/>
      <c r="AB175" s="20"/>
      <c r="AC175" s="20"/>
      <c r="AD175" s="20"/>
      <c r="AF175" s="25"/>
      <c r="AG175" s="25"/>
      <c r="AH175" s="25"/>
      <c r="AI175" s="25"/>
      <c r="AJ175" s="25"/>
      <c r="AK175" s="25"/>
    </row>
    <row r="176" spans="12:37">
      <c r="L176" s="25" t="s">
        <v>214</v>
      </c>
      <c r="M176" s="25" t="s">
        <v>192</v>
      </c>
      <c r="N176" s="25" t="s">
        <v>586</v>
      </c>
      <c r="O176" s="25"/>
      <c r="P176" s="25" t="s">
        <v>1074</v>
      </c>
      <c r="Q176" s="25" t="s">
        <v>211</v>
      </c>
      <c r="R176" s="25">
        <v>4.0000000000000001E-3</v>
      </c>
      <c r="S176" s="25"/>
      <c r="T176" s="25"/>
      <c r="U176" s="25"/>
      <c r="V176" s="25"/>
      <c r="W176" s="25"/>
      <c r="X176" s="20" t="str">
        <f t="shared" si="15"/>
        <v>メタン(CH4)家畜の排せつ物の管理</v>
      </c>
      <c r="Y176" s="20" t="str">
        <f t="shared" si="14"/>
        <v>メタン(CH4)家畜の排せつ物の管理牛(焼却)</v>
      </c>
      <c r="Z176" s="47"/>
      <c r="AA176" s="20"/>
      <c r="AB176" s="20"/>
      <c r="AC176" s="20"/>
      <c r="AD176" s="20"/>
      <c r="AF176" s="25"/>
      <c r="AG176" s="25"/>
      <c r="AH176" s="25"/>
      <c r="AI176" s="25"/>
      <c r="AJ176" s="25"/>
      <c r="AK176" s="25"/>
    </row>
    <row r="177" spans="12:37">
      <c r="L177" s="25" t="s">
        <v>214</v>
      </c>
      <c r="M177" s="25" t="s">
        <v>192</v>
      </c>
      <c r="N177" s="25" t="s">
        <v>587</v>
      </c>
      <c r="O177" s="25"/>
      <c r="P177" s="25" t="s">
        <v>1074</v>
      </c>
      <c r="Q177" s="25" t="s">
        <v>211</v>
      </c>
      <c r="R177" s="39">
        <v>3.0000000000000001E-3</v>
      </c>
      <c r="S177" s="25"/>
      <c r="T177" s="25"/>
      <c r="U177" s="25"/>
      <c r="V177" s="25"/>
      <c r="W177" s="25"/>
      <c r="X177" s="20" t="str">
        <f t="shared" si="15"/>
        <v>メタン(CH4)家畜の排せつ物の管理</v>
      </c>
      <c r="Y177" s="20" t="str">
        <f t="shared" si="14"/>
        <v>メタン(CH4)家畜の排せつ物の管理牛(浄化)</v>
      </c>
      <c r="AA177" s="20"/>
      <c r="AB177" s="20"/>
      <c r="AC177" s="20"/>
      <c r="AD177" s="20"/>
      <c r="AF177" s="25"/>
      <c r="AG177" s="25"/>
      <c r="AH177" s="25"/>
      <c r="AI177" s="25"/>
      <c r="AJ177" s="25"/>
      <c r="AK177" s="25"/>
    </row>
    <row r="178" spans="12:37">
      <c r="L178" s="25" t="s">
        <v>214</v>
      </c>
      <c r="M178" s="25" t="s">
        <v>192</v>
      </c>
      <c r="N178" s="25" t="s">
        <v>588</v>
      </c>
      <c r="O178" s="25"/>
      <c r="P178" s="25" t="s">
        <v>1074</v>
      </c>
      <c r="Q178" s="25" t="s">
        <v>211</v>
      </c>
      <c r="R178" s="39">
        <v>2.3E-2</v>
      </c>
      <c r="S178" s="25"/>
      <c r="T178" s="25"/>
      <c r="U178" s="25"/>
      <c r="V178" s="25"/>
      <c r="W178" s="25"/>
      <c r="X178" s="20" t="str">
        <f t="shared" si="15"/>
        <v>メタン(CH4)家畜の排せつ物の管理</v>
      </c>
      <c r="Y178" s="20" t="str">
        <f t="shared" si="14"/>
        <v>メタン(CH4)家畜の排せつ物の管理乳用牛(貯留)</v>
      </c>
      <c r="Z178" s="47"/>
      <c r="AA178" s="20"/>
      <c r="AB178" s="20"/>
      <c r="AC178" s="20"/>
      <c r="AD178" s="20"/>
      <c r="AF178" s="25"/>
      <c r="AG178" s="25"/>
      <c r="AH178" s="25"/>
      <c r="AI178" s="25"/>
      <c r="AJ178" s="25"/>
      <c r="AK178" s="25"/>
    </row>
    <row r="179" spans="12:37">
      <c r="L179" s="25" t="s">
        <v>214</v>
      </c>
      <c r="M179" s="25" t="s">
        <v>192</v>
      </c>
      <c r="N179" s="25" t="s">
        <v>589</v>
      </c>
      <c r="O179" s="25"/>
      <c r="P179" s="25" t="s">
        <v>1074</v>
      </c>
      <c r="Q179" s="25" t="s">
        <v>211</v>
      </c>
      <c r="R179" s="33">
        <v>3.4000000000000002E-2</v>
      </c>
      <c r="S179" s="25"/>
      <c r="T179" s="25"/>
      <c r="U179" s="25"/>
      <c r="V179" s="25"/>
      <c r="W179" s="25"/>
      <c r="X179" s="20" t="str">
        <f t="shared" si="15"/>
        <v>メタン(CH4)家畜の排せつ物の管理</v>
      </c>
      <c r="Y179" s="20" t="str">
        <f t="shared" si="14"/>
        <v>メタン(CH4)家畜の排せつ物の管理肉用牛(貯留)</v>
      </c>
      <c r="Z179" s="47"/>
      <c r="AA179" s="20"/>
      <c r="AB179" s="20"/>
      <c r="AC179" s="20"/>
      <c r="AD179" s="20"/>
      <c r="AF179" s="25"/>
      <c r="AG179" s="25"/>
      <c r="AH179" s="25"/>
      <c r="AI179" s="25"/>
      <c r="AJ179" s="25"/>
      <c r="AK179" s="25"/>
    </row>
    <row r="180" spans="12:37">
      <c r="L180" s="25" t="s">
        <v>214</v>
      </c>
      <c r="M180" s="25" t="s">
        <v>192</v>
      </c>
      <c r="N180" s="25" t="s">
        <v>590</v>
      </c>
      <c r="O180" s="25"/>
      <c r="P180" s="25" t="s">
        <v>1074</v>
      </c>
      <c r="Q180" s="25" t="s">
        <v>211</v>
      </c>
      <c r="R180" s="33">
        <v>3.7999999999999999E-2</v>
      </c>
      <c r="S180" s="25"/>
      <c r="T180" s="25"/>
      <c r="U180" s="25"/>
      <c r="V180" s="25"/>
      <c r="W180" s="25"/>
      <c r="X180" s="20" t="str">
        <f t="shared" si="15"/>
        <v>メタン(CH4)家畜の排せつ物の管理</v>
      </c>
      <c r="Y180" s="20" t="str">
        <f t="shared" si="14"/>
        <v>メタン(CH4)家畜の排せつ物の管理乳用牛(ふんのメタン発酵)</v>
      </c>
      <c r="Z180" s="47"/>
      <c r="AA180" s="20"/>
      <c r="AB180" s="20"/>
      <c r="AC180" s="20"/>
      <c r="AD180" s="20"/>
      <c r="AF180" s="25"/>
      <c r="AG180" s="25"/>
      <c r="AH180" s="25"/>
      <c r="AI180" s="25"/>
      <c r="AJ180" s="25"/>
      <c r="AK180" s="25"/>
    </row>
    <row r="181" spans="12:37">
      <c r="L181" s="25" t="s">
        <v>214</v>
      </c>
      <c r="M181" s="25" t="s">
        <v>192</v>
      </c>
      <c r="N181" s="25" t="s">
        <v>591</v>
      </c>
      <c r="O181" s="25"/>
      <c r="P181" s="25" t="s">
        <v>1074</v>
      </c>
      <c r="Q181" s="25" t="s">
        <v>211</v>
      </c>
      <c r="R181" s="33">
        <v>1.2999999999999999E-3</v>
      </c>
      <c r="S181" s="25"/>
      <c r="T181" s="25"/>
      <c r="U181" s="25"/>
      <c r="V181" s="25"/>
      <c r="W181" s="25"/>
      <c r="X181" s="20" t="str">
        <f t="shared" si="15"/>
        <v>メタン(CH4)家畜の排せつ物の管理</v>
      </c>
      <c r="Y181" s="20" t="str">
        <f t="shared" si="14"/>
        <v>メタン(CH4)家畜の排せつ物の管理肉用牛(ふんのメタン発酵)</v>
      </c>
      <c r="Z181" s="47"/>
      <c r="AA181" s="20"/>
      <c r="AB181" s="20"/>
      <c r="AC181" s="20"/>
      <c r="AD181" s="20"/>
      <c r="AF181" s="25"/>
      <c r="AG181" s="25"/>
      <c r="AH181" s="25"/>
      <c r="AI181" s="25"/>
      <c r="AJ181" s="25"/>
      <c r="AK181" s="25"/>
    </row>
    <row r="182" spans="12:37">
      <c r="L182" s="25" t="s">
        <v>214</v>
      </c>
      <c r="M182" s="25" t="s">
        <v>192</v>
      </c>
      <c r="N182" s="25" t="s">
        <v>592</v>
      </c>
      <c r="O182" s="25"/>
      <c r="P182" s="25" t="s">
        <v>1074</v>
      </c>
      <c r="Q182" s="25" t="s">
        <v>211</v>
      </c>
      <c r="R182" s="39">
        <v>0.03</v>
      </c>
      <c r="S182" s="25"/>
      <c r="T182" s="25"/>
      <c r="U182" s="25"/>
      <c r="V182" s="25"/>
      <c r="W182" s="25"/>
      <c r="X182" s="20" t="str">
        <f t="shared" si="15"/>
        <v>メタン(CH4)家畜の排せつ物の管理</v>
      </c>
      <c r="Y182" s="20" t="str">
        <f t="shared" si="14"/>
        <v>メタン(CH4)家畜の排せつ物の管理乳用牛(尿又はふん尿混合のメタン発酵)</v>
      </c>
      <c r="Z182" s="48"/>
      <c r="AA182" s="20"/>
      <c r="AB182" s="20"/>
      <c r="AC182" s="20"/>
      <c r="AD182" s="20"/>
      <c r="AF182" s="25"/>
      <c r="AG182" s="25"/>
      <c r="AH182" s="25"/>
      <c r="AI182" s="25"/>
      <c r="AJ182" s="25"/>
      <c r="AK182" s="25"/>
    </row>
    <row r="183" spans="12:37">
      <c r="L183" s="25" t="s">
        <v>214</v>
      </c>
      <c r="M183" s="25" t="s">
        <v>192</v>
      </c>
      <c r="N183" s="25" t="s">
        <v>593</v>
      </c>
      <c r="O183" s="25"/>
      <c r="P183" s="25" t="s">
        <v>1074</v>
      </c>
      <c r="Q183" s="25" t="s">
        <v>211</v>
      </c>
      <c r="R183" s="33">
        <v>3.5000000000000003E-2</v>
      </c>
      <c r="S183" s="25"/>
      <c r="T183" s="25"/>
      <c r="U183" s="25"/>
      <c r="V183" s="25"/>
      <c r="W183" s="25"/>
      <c r="X183" s="20" t="str">
        <f t="shared" si="15"/>
        <v>メタン(CH4)家畜の排せつ物の管理</v>
      </c>
      <c r="Y183" s="20" t="str">
        <f t="shared" si="14"/>
        <v>メタン(CH4)家畜の排せつ物の管理肉用牛(尿又はふん尿混合のメタン発酵)</v>
      </c>
      <c r="Z183" s="47"/>
      <c r="AA183" s="20"/>
      <c r="AB183" s="20"/>
      <c r="AC183" s="20"/>
      <c r="AD183" s="20"/>
      <c r="AF183" s="25"/>
      <c r="AG183" s="25"/>
      <c r="AH183" s="25"/>
      <c r="AI183" s="25"/>
      <c r="AJ183" s="25"/>
      <c r="AK183" s="25"/>
    </row>
    <row r="184" spans="12:37">
      <c r="L184" s="25" t="s">
        <v>214</v>
      </c>
      <c r="M184" s="25" t="s">
        <v>192</v>
      </c>
      <c r="N184" s="25" t="s">
        <v>594</v>
      </c>
      <c r="O184" s="25"/>
      <c r="P184" s="25" t="s">
        <v>1074</v>
      </c>
      <c r="Q184" s="25" t="s">
        <v>211</v>
      </c>
      <c r="R184" s="33">
        <v>2.3E-2</v>
      </c>
      <c r="S184" s="25"/>
      <c r="T184" s="25"/>
      <c r="U184" s="25"/>
      <c r="V184" s="25"/>
      <c r="W184" s="25"/>
      <c r="X184" s="20" t="str">
        <f t="shared" si="15"/>
        <v>メタン(CH4)家畜の排せつ物の管理</v>
      </c>
      <c r="Y184" s="20" t="str">
        <f t="shared" si="14"/>
        <v>メタン(CH4)家畜の排せつ物の管理乳用牛(産業廃棄物処理)</v>
      </c>
      <c r="Z184" s="47"/>
      <c r="AA184" s="20"/>
      <c r="AB184" s="20"/>
      <c r="AC184" s="20"/>
      <c r="AD184" s="20"/>
      <c r="AF184" s="25"/>
      <c r="AG184" s="25"/>
      <c r="AH184" s="25"/>
      <c r="AI184" s="25"/>
      <c r="AJ184" s="25"/>
      <c r="AK184" s="25"/>
    </row>
    <row r="185" spans="12:37">
      <c r="L185" s="25" t="s">
        <v>214</v>
      </c>
      <c r="M185" s="25" t="s">
        <v>192</v>
      </c>
      <c r="N185" s="25" t="s">
        <v>595</v>
      </c>
      <c r="O185" s="25"/>
      <c r="P185" s="25" t="s">
        <v>1074</v>
      </c>
      <c r="Q185" s="25" t="s">
        <v>211</v>
      </c>
      <c r="R185" s="33">
        <v>3.4000000000000002E-2</v>
      </c>
      <c r="S185" s="25"/>
      <c r="T185" s="25"/>
      <c r="U185" s="25"/>
      <c r="V185" s="25"/>
      <c r="W185" s="25"/>
      <c r="X185" s="20" t="str">
        <f t="shared" si="15"/>
        <v>メタン(CH4)家畜の排せつ物の管理</v>
      </c>
      <c r="Y185" s="20" t="str">
        <f t="shared" si="14"/>
        <v>メタン(CH4)家畜の排せつ物の管理肉用牛(産業廃棄物処理)</v>
      </c>
      <c r="Z185" s="47"/>
      <c r="AA185" s="20"/>
      <c r="AB185" s="20"/>
      <c r="AC185" s="20"/>
      <c r="AD185" s="20"/>
      <c r="AF185" s="25"/>
      <c r="AG185" s="25"/>
      <c r="AH185" s="25"/>
      <c r="AI185" s="25"/>
      <c r="AJ185" s="25"/>
      <c r="AK185" s="25"/>
    </row>
    <row r="186" spans="12:37">
      <c r="L186" s="25" t="s">
        <v>214</v>
      </c>
      <c r="M186" s="25" t="s">
        <v>192</v>
      </c>
      <c r="N186" s="25" t="s">
        <v>596</v>
      </c>
      <c r="O186" s="25"/>
      <c r="P186" s="25" t="s">
        <v>1074</v>
      </c>
      <c r="Q186" s="25" t="s">
        <v>211</v>
      </c>
      <c r="R186" s="33">
        <v>3.7999999999999999E-2</v>
      </c>
      <c r="S186" s="25"/>
      <c r="T186" s="25"/>
      <c r="U186" s="25"/>
      <c r="V186" s="25"/>
      <c r="W186" s="25"/>
      <c r="X186" s="20" t="str">
        <f t="shared" si="15"/>
        <v>メタン(CH4)家畜の排せつ物の管理</v>
      </c>
      <c r="Y186" s="20" t="str">
        <f t="shared" si="14"/>
        <v>メタン(CH4)家畜の排せつ物の管理乳用牛(ふんのその他処理)</v>
      </c>
      <c r="Z186" s="47"/>
      <c r="AA186" s="20"/>
      <c r="AB186" s="20"/>
      <c r="AC186" s="20"/>
      <c r="AD186" s="20"/>
      <c r="AF186" s="25"/>
      <c r="AG186" s="25"/>
      <c r="AH186" s="25"/>
      <c r="AI186" s="25"/>
      <c r="AJ186" s="25"/>
      <c r="AK186" s="25"/>
    </row>
    <row r="187" spans="12:37">
      <c r="L187" s="25" t="s">
        <v>214</v>
      </c>
      <c r="M187" s="25" t="s">
        <v>192</v>
      </c>
      <c r="N187" s="25" t="s">
        <v>597</v>
      </c>
      <c r="O187" s="25"/>
      <c r="P187" s="25" t="s">
        <v>1074</v>
      </c>
      <c r="Q187" s="25" t="s">
        <v>211</v>
      </c>
      <c r="R187" s="33">
        <v>4.0000000000000001E-3</v>
      </c>
      <c r="S187" s="25"/>
      <c r="T187" s="25"/>
      <c r="U187" s="25"/>
      <c r="V187" s="25"/>
      <c r="W187" s="25"/>
      <c r="X187" s="20" t="str">
        <f t="shared" si="15"/>
        <v>メタン(CH4)家畜の排せつ物の管理</v>
      </c>
      <c r="Y187" s="20" t="str">
        <f t="shared" si="14"/>
        <v>メタン(CH4)家畜の排せつ物の管理肉用牛(ふんのその他処理)</v>
      </c>
      <c r="Z187" s="47"/>
      <c r="AA187" s="20"/>
      <c r="AB187" s="20"/>
      <c r="AC187" s="20"/>
      <c r="AD187" s="20"/>
      <c r="AF187" s="25"/>
      <c r="AG187" s="25"/>
      <c r="AH187" s="25"/>
      <c r="AI187" s="25"/>
      <c r="AJ187" s="25"/>
      <c r="AK187" s="25"/>
    </row>
    <row r="188" spans="12:37">
      <c r="L188" s="25" t="s">
        <v>214</v>
      </c>
      <c r="M188" s="25" t="s">
        <v>192</v>
      </c>
      <c r="N188" s="25" t="s">
        <v>598</v>
      </c>
      <c r="O188" s="25"/>
      <c r="P188" s="25" t="s">
        <v>1074</v>
      </c>
      <c r="Q188" s="25" t="s">
        <v>211</v>
      </c>
      <c r="R188" s="39">
        <v>3.7999999999999999E-2</v>
      </c>
      <c r="S188" s="25"/>
      <c r="T188" s="25"/>
      <c r="U188" s="25"/>
      <c r="V188" s="25"/>
      <c r="W188" s="25"/>
      <c r="X188" s="20" t="str">
        <f t="shared" si="15"/>
        <v>メタン(CH4)家畜の排せつ物の管理</v>
      </c>
      <c r="Y188" s="20" t="str">
        <f t="shared" ref="Y188:Y251" si="16">L188&amp;M188&amp;N188&amp;O188</f>
        <v>メタン(CH4)家畜の排せつ物の管理乳用牛(尿又はふん尿混合のその他処理)</v>
      </c>
      <c r="Z188" s="47"/>
      <c r="AA188" s="20"/>
      <c r="AB188" s="20"/>
      <c r="AC188" s="20"/>
      <c r="AD188" s="20"/>
      <c r="AF188" s="25"/>
      <c r="AG188" s="25"/>
      <c r="AH188" s="25"/>
      <c r="AI188" s="25"/>
      <c r="AJ188" s="25"/>
      <c r="AK188" s="25"/>
    </row>
    <row r="189" spans="12:37">
      <c r="L189" s="25" t="s">
        <v>214</v>
      </c>
      <c r="M189" s="25" t="s">
        <v>192</v>
      </c>
      <c r="N189" s="25" t="s">
        <v>599</v>
      </c>
      <c r="O189" s="25"/>
      <c r="P189" s="25" t="s">
        <v>1074</v>
      </c>
      <c r="Q189" s="25" t="s">
        <v>211</v>
      </c>
      <c r="R189" s="33">
        <v>0.04</v>
      </c>
      <c r="S189" s="25"/>
      <c r="T189" s="25"/>
      <c r="U189" s="25"/>
      <c r="V189" s="25"/>
      <c r="W189" s="25"/>
      <c r="X189" s="20" t="str">
        <f t="shared" ref="X189:X252" si="17">L189&amp;M189</f>
        <v>メタン(CH4)家畜の排せつ物の管理</v>
      </c>
      <c r="Y189" s="20" t="str">
        <f t="shared" si="16"/>
        <v>メタン(CH4)家畜の排せつ物の管理肉用牛(尿又はふん尿混合のその他処理)</v>
      </c>
      <c r="Z189" s="47"/>
      <c r="AA189" s="20"/>
      <c r="AB189" s="20"/>
      <c r="AC189" s="20"/>
      <c r="AD189" s="20"/>
      <c r="AF189" s="25"/>
      <c r="AG189" s="25"/>
      <c r="AH189" s="25"/>
      <c r="AI189" s="25"/>
      <c r="AJ189" s="25"/>
      <c r="AK189" s="25"/>
    </row>
    <row r="190" spans="12:37">
      <c r="L190" s="25" t="s">
        <v>214</v>
      </c>
      <c r="M190" s="25" t="s">
        <v>192</v>
      </c>
      <c r="N190" s="25" t="s">
        <v>600</v>
      </c>
      <c r="O190" s="25"/>
      <c r="P190" s="25" t="s">
        <v>1074</v>
      </c>
      <c r="Q190" s="25" t="s">
        <v>211</v>
      </c>
      <c r="R190" s="33">
        <v>2E-3</v>
      </c>
      <c r="S190" s="25"/>
      <c r="T190" s="25"/>
      <c r="U190" s="25"/>
      <c r="V190" s="25"/>
      <c r="W190" s="25"/>
      <c r="X190" s="20" t="str">
        <f t="shared" si="17"/>
        <v>メタン(CH4)家畜の排せつ物の管理</v>
      </c>
      <c r="Y190" s="20" t="str">
        <f t="shared" si="16"/>
        <v>メタン(CH4)家畜の排せつ物の管理豚(天日乾燥)</v>
      </c>
      <c r="Z190" s="47"/>
      <c r="AF190" s="25"/>
      <c r="AG190" s="25"/>
      <c r="AH190" s="25"/>
      <c r="AI190" s="25"/>
      <c r="AJ190" s="25"/>
      <c r="AK190" s="25"/>
    </row>
    <row r="191" spans="12:37">
      <c r="L191" s="25" t="s">
        <v>214</v>
      </c>
      <c r="M191" s="25" t="s">
        <v>192</v>
      </c>
      <c r="N191" s="25" t="s">
        <v>601</v>
      </c>
      <c r="O191" s="25"/>
      <c r="P191" s="25" t="s">
        <v>1074</v>
      </c>
      <c r="Q191" s="25" t="s">
        <v>211</v>
      </c>
      <c r="R191" s="39">
        <v>0</v>
      </c>
      <c r="S191" s="25"/>
      <c r="T191" s="25"/>
      <c r="U191" s="25"/>
      <c r="V191" s="25"/>
      <c r="W191" s="25"/>
      <c r="X191" s="20" t="str">
        <f t="shared" si="17"/>
        <v>メタン(CH4)家畜の排せつ物の管理</v>
      </c>
      <c r="Y191" s="20" t="str">
        <f t="shared" si="16"/>
        <v>メタン(CH4)家畜の排せつ物の管理豚(火力乾燥)</v>
      </c>
      <c r="Z191" s="47"/>
      <c r="AA191" s="20"/>
      <c r="AB191" s="20"/>
      <c r="AC191" s="20"/>
      <c r="AD191" s="20"/>
      <c r="AF191" s="25"/>
      <c r="AG191" s="25"/>
      <c r="AH191" s="25"/>
      <c r="AI191" s="25"/>
      <c r="AJ191" s="25"/>
      <c r="AK191" s="25"/>
    </row>
    <row r="192" spans="12:37">
      <c r="L192" s="25" t="s">
        <v>214</v>
      </c>
      <c r="M192" s="25" t="s">
        <v>192</v>
      </c>
      <c r="N192" s="25" t="s">
        <v>602</v>
      </c>
      <c r="O192" s="25"/>
      <c r="P192" s="25" t="s">
        <v>1074</v>
      </c>
      <c r="Q192" s="25" t="s">
        <v>211</v>
      </c>
      <c r="R192" s="34">
        <v>8.0000000000000004E-4</v>
      </c>
      <c r="S192" s="25"/>
      <c r="T192" s="25"/>
      <c r="U192" s="25"/>
      <c r="V192" s="25"/>
      <c r="W192" s="25"/>
      <c r="X192" s="20" t="str">
        <f t="shared" si="17"/>
        <v>メタン(CH4)家畜の排せつ物の管理</v>
      </c>
      <c r="Y192" s="20" t="str">
        <f t="shared" si="16"/>
        <v>メタン(CH4)家畜の排せつ物の管理豚(ふん又はふん尿混合の強制発酵)</v>
      </c>
      <c r="Z192" s="47"/>
      <c r="AA192" s="20"/>
      <c r="AB192" s="20"/>
      <c r="AC192" s="20"/>
      <c r="AD192" s="20"/>
      <c r="AF192" s="25"/>
      <c r="AG192" s="25"/>
      <c r="AH192" s="25"/>
      <c r="AI192" s="25"/>
      <c r="AJ192" s="25"/>
      <c r="AK192" s="25"/>
    </row>
    <row r="193" spans="12:37">
      <c r="L193" s="25" t="s">
        <v>214</v>
      </c>
      <c r="M193" s="25" t="s">
        <v>192</v>
      </c>
      <c r="N193" s="25" t="s">
        <v>603</v>
      </c>
      <c r="O193" s="25"/>
      <c r="P193" s="25" t="s">
        <v>1074</v>
      </c>
      <c r="Q193" s="25" t="s">
        <v>211</v>
      </c>
      <c r="R193" s="38">
        <v>3.0000000000000001E-3</v>
      </c>
      <c r="S193" s="25"/>
      <c r="T193" s="25"/>
      <c r="U193" s="25"/>
      <c r="V193" s="25"/>
      <c r="W193" s="25"/>
      <c r="X193" s="20" t="str">
        <f t="shared" si="17"/>
        <v>メタン(CH4)家畜の排せつ物の管理</v>
      </c>
      <c r="Y193" s="20" t="str">
        <f t="shared" si="16"/>
        <v>メタン(CH4)家畜の排せつ物の管理豚(尿の強制発酵)</v>
      </c>
      <c r="Z193" s="47"/>
      <c r="AA193" s="20"/>
      <c r="AB193" s="20"/>
      <c r="AC193" s="20"/>
      <c r="AD193" s="20"/>
      <c r="AF193" s="25"/>
      <c r="AG193" s="25"/>
      <c r="AH193" s="25"/>
      <c r="AI193" s="25"/>
      <c r="AJ193" s="25"/>
      <c r="AK193" s="25"/>
    </row>
    <row r="194" spans="12:37">
      <c r="L194" s="25" t="s">
        <v>214</v>
      </c>
      <c r="M194" s="25" t="s">
        <v>192</v>
      </c>
      <c r="N194" s="25" t="s">
        <v>604</v>
      </c>
      <c r="O194" s="25"/>
      <c r="P194" s="25" t="s">
        <v>1074</v>
      </c>
      <c r="Q194" s="25" t="s">
        <v>211</v>
      </c>
      <c r="R194" s="39">
        <v>1.6000000000000001E-3</v>
      </c>
      <c r="S194" s="25"/>
      <c r="T194" s="25"/>
      <c r="U194" s="25"/>
      <c r="V194" s="25"/>
      <c r="W194" s="25"/>
      <c r="X194" s="20" t="str">
        <f t="shared" si="17"/>
        <v>メタン(CH4)家畜の排せつ物の管理</v>
      </c>
      <c r="Y194" s="20" t="str">
        <f t="shared" si="16"/>
        <v>メタン(CH4)家畜の排せつ物の管理豚(堆積発酵)</v>
      </c>
      <c r="Z194" s="47"/>
      <c r="AA194" s="20"/>
      <c r="AB194" s="20"/>
      <c r="AC194" s="20"/>
      <c r="AD194" s="20"/>
      <c r="AF194" s="25"/>
      <c r="AG194" s="25"/>
      <c r="AH194" s="25"/>
      <c r="AI194" s="25"/>
      <c r="AJ194" s="25"/>
      <c r="AK194" s="25"/>
    </row>
    <row r="195" spans="12:37">
      <c r="L195" s="25" t="s">
        <v>214</v>
      </c>
      <c r="M195" s="25" t="s">
        <v>192</v>
      </c>
      <c r="N195" s="25" t="s">
        <v>605</v>
      </c>
      <c r="O195" s="25"/>
      <c r="P195" s="25" t="s">
        <v>1074</v>
      </c>
      <c r="Q195" s="25" t="s">
        <v>211</v>
      </c>
      <c r="R195" s="39">
        <v>4.0000000000000001E-3</v>
      </c>
      <c r="S195" s="25"/>
      <c r="T195" s="25"/>
      <c r="U195" s="25"/>
      <c r="V195" s="25"/>
      <c r="W195" s="25"/>
      <c r="X195" s="20" t="str">
        <f t="shared" si="17"/>
        <v>メタン(CH4)家畜の排せつ物の管理</v>
      </c>
      <c r="Y195" s="20" t="str">
        <f t="shared" si="16"/>
        <v>メタン(CH4)家畜の排せつ物の管理豚(焼却)</v>
      </c>
      <c r="Z195" s="47"/>
      <c r="AA195" s="20"/>
      <c r="AB195" s="20"/>
      <c r="AC195" s="20"/>
      <c r="AD195" s="20"/>
      <c r="AF195" s="25"/>
      <c r="AG195" s="25"/>
      <c r="AH195" s="25"/>
      <c r="AI195" s="25"/>
      <c r="AJ195" s="25"/>
      <c r="AK195" s="25"/>
    </row>
    <row r="196" spans="12:37">
      <c r="L196" s="25" t="s">
        <v>214</v>
      </c>
      <c r="M196" s="25" t="s">
        <v>192</v>
      </c>
      <c r="N196" s="25" t="s">
        <v>606</v>
      </c>
      <c r="O196" s="25"/>
      <c r="P196" s="25" t="s">
        <v>1074</v>
      </c>
      <c r="Q196" s="25" t="s">
        <v>211</v>
      </c>
      <c r="R196" s="39">
        <v>9.1000000000000004E-3</v>
      </c>
      <c r="S196" s="25"/>
      <c r="T196" s="25"/>
      <c r="U196" s="25"/>
      <c r="V196" s="25"/>
      <c r="W196" s="25"/>
      <c r="X196" s="20" t="str">
        <f t="shared" si="17"/>
        <v>メタン(CH4)家畜の排せつ物の管理</v>
      </c>
      <c r="Y196" s="20" t="str">
        <f t="shared" si="16"/>
        <v>メタン(CH4)家畜の排せつ物の管理豚(浄化)</v>
      </c>
      <c r="Z196" s="47"/>
      <c r="AA196" s="20"/>
      <c r="AB196" s="20"/>
      <c r="AC196" s="20"/>
      <c r="AD196" s="20"/>
      <c r="AF196" s="25"/>
      <c r="AG196" s="25"/>
      <c r="AH196" s="25"/>
      <c r="AI196" s="25"/>
      <c r="AJ196" s="25"/>
      <c r="AK196" s="25"/>
    </row>
    <row r="197" spans="12:37">
      <c r="L197" s="25" t="s">
        <v>214</v>
      </c>
      <c r="M197" s="25" t="s">
        <v>192</v>
      </c>
      <c r="N197" s="25" t="s">
        <v>607</v>
      </c>
      <c r="O197" s="25"/>
      <c r="P197" s="25" t="s">
        <v>1074</v>
      </c>
      <c r="Q197" s="25" t="s">
        <v>211</v>
      </c>
      <c r="R197" s="39">
        <v>9.1999999999999998E-2</v>
      </c>
      <c r="S197" s="25"/>
      <c r="T197" s="25"/>
      <c r="U197" s="25"/>
      <c r="V197" s="25"/>
      <c r="W197" s="25"/>
      <c r="X197" s="20" t="str">
        <f t="shared" si="17"/>
        <v>メタン(CH4)家畜の排せつ物の管理</v>
      </c>
      <c r="Y197" s="20" t="str">
        <f t="shared" si="16"/>
        <v>メタン(CH4)家畜の排せつ物の管理豚(貯留)</v>
      </c>
      <c r="Z197" s="47"/>
      <c r="AA197" s="20"/>
      <c r="AB197" s="20"/>
      <c r="AC197" s="20"/>
      <c r="AD197" s="20"/>
      <c r="AF197" s="25"/>
      <c r="AG197" s="25"/>
      <c r="AH197" s="25"/>
      <c r="AI197" s="25"/>
      <c r="AJ197" s="25"/>
      <c r="AK197" s="25"/>
    </row>
    <row r="198" spans="12:37">
      <c r="L198" s="25" t="s">
        <v>214</v>
      </c>
      <c r="M198" s="25" t="s">
        <v>192</v>
      </c>
      <c r="N198" s="25" t="s">
        <v>608</v>
      </c>
      <c r="O198" s="25"/>
      <c r="P198" s="25" t="s">
        <v>1074</v>
      </c>
      <c r="Q198" s="25" t="s">
        <v>211</v>
      </c>
      <c r="R198" s="33">
        <v>1.6000000000000001E-3</v>
      </c>
      <c r="S198" s="25"/>
      <c r="T198" s="25"/>
      <c r="U198" s="25"/>
      <c r="V198" s="25"/>
      <c r="W198" s="25"/>
      <c r="X198" s="20" t="str">
        <f t="shared" si="17"/>
        <v>メタン(CH4)家畜の排せつ物の管理</v>
      </c>
      <c r="Y198" s="20" t="str">
        <f t="shared" si="16"/>
        <v>メタン(CH4)家畜の排せつ物の管理豚(ふんのメタン発酵)</v>
      </c>
      <c r="Z198" s="47"/>
      <c r="AA198" s="20"/>
      <c r="AB198" s="20"/>
      <c r="AC198" s="20"/>
      <c r="AD198" s="20"/>
      <c r="AF198" s="25"/>
      <c r="AG198" s="25"/>
      <c r="AH198" s="25"/>
      <c r="AI198" s="25"/>
      <c r="AJ198" s="25"/>
      <c r="AK198" s="25"/>
    </row>
    <row r="199" spans="12:37">
      <c r="L199" s="25" t="s">
        <v>214</v>
      </c>
      <c r="M199" s="25" t="s">
        <v>192</v>
      </c>
      <c r="N199" s="25" t="s">
        <v>609</v>
      </c>
      <c r="O199" s="25"/>
      <c r="P199" s="25" t="s">
        <v>1074</v>
      </c>
      <c r="Q199" s="25" t="s">
        <v>211</v>
      </c>
      <c r="R199" s="39">
        <v>3.5999999999999997E-2</v>
      </c>
      <c r="S199" s="25"/>
      <c r="T199" s="25"/>
      <c r="U199" s="25"/>
      <c r="V199" s="25"/>
      <c r="W199" s="25"/>
      <c r="X199" s="20" t="str">
        <f t="shared" si="17"/>
        <v>メタン(CH4)家畜の排せつ物の管理</v>
      </c>
      <c r="Y199" s="20" t="str">
        <f t="shared" si="16"/>
        <v>メタン(CH4)家畜の排せつ物の管理豚(尿又はふん尿混合のメタン発酵)</v>
      </c>
      <c r="Z199" s="47"/>
      <c r="AA199" s="20"/>
      <c r="AB199" s="20"/>
      <c r="AC199" s="20"/>
      <c r="AD199" s="20"/>
      <c r="AF199" s="25"/>
      <c r="AG199" s="25"/>
      <c r="AH199" s="25"/>
      <c r="AI199" s="25"/>
      <c r="AJ199" s="25"/>
      <c r="AK199" s="25"/>
    </row>
    <row r="200" spans="12:37">
      <c r="L200" s="25" t="s">
        <v>214</v>
      </c>
      <c r="M200" s="25" t="s">
        <v>192</v>
      </c>
      <c r="N200" s="25" t="s">
        <v>610</v>
      </c>
      <c r="O200" s="25"/>
      <c r="P200" s="25" t="s">
        <v>1074</v>
      </c>
      <c r="Q200" s="25" t="s">
        <v>211</v>
      </c>
      <c r="R200" s="33">
        <v>9.1999999999999998E-2</v>
      </c>
      <c r="S200" s="25"/>
      <c r="T200" s="25"/>
      <c r="U200" s="25"/>
      <c r="V200" s="25"/>
      <c r="W200" s="25"/>
      <c r="X200" s="20" t="str">
        <f t="shared" si="17"/>
        <v>メタン(CH4)家畜の排せつ物の管理</v>
      </c>
      <c r="Y200" s="20" t="str">
        <f t="shared" si="16"/>
        <v>メタン(CH4)家畜の排せつ物の管理豚(産業廃棄物処理)</v>
      </c>
      <c r="Z200" s="47"/>
      <c r="AA200" s="20"/>
      <c r="AB200" s="20"/>
      <c r="AC200" s="20"/>
      <c r="AD200" s="20"/>
      <c r="AF200" s="25"/>
      <c r="AG200" s="25"/>
      <c r="AH200" s="25"/>
      <c r="AI200" s="25"/>
      <c r="AJ200" s="25"/>
      <c r="AK200" s="25"/>
    </row>
    <row r="201" spans="12:37">
      <c r="L201" s="25" t="s">
        <v>214</v>
      </c>
      <c r="M201" s="25" t="s">
        <v>192</v>
      </c>
      <c r="N201" s="25" t="s">
        <v>611</v>
      </c>
      <c r="O201" s="25"/>
      <c r="P201" s="25" t="s">
        <v>1074</v>
      </c>
      <c r="Q201" s="25" t="s">
        <v>211</v>
      </c>
      <c r="R201" s="33">
        <v>4.0000000000000001E-3</v>
      </c>
      <c r="S201" s="25"/>
      <c r="T201" s="25"/>
      <c r="U201" s="25"/>
      <c r="V201" s="25"/>
      <c r="W201" s="25"/>
      <c r="X201" s="20" t="str">
        <f t="shared" si="17"/>
        <v>メタン(CH4)家畜の排せつ物の管理</v>
      </c>
      <c r="Y201" s="20" t="str">
        <f t="shared" si="16"/>
        <v>メタン(CH4)家畜の排せつ物の管理豚(ふんのその他処理)</v>
      </c>
      <c r="Z201" s="47"/>
      <c r="AA201" s="20"/>
      <c r="AB201" s="20"/>
      <c r="AC201" s="20"/>
      <c r="AD201" s="20"/>
      <c r="AF201" s="25"/>
      <c r="AG201" s="25"/>
      <c r="AH201" s="25"/>
      <c r="AI201" s="25"/>
      <c r="AJ201" s="25"/>
      <c r="AK201" s="25"/>
    </row>
    <row r="202" spans="12:37">
      <c r="L202" s="25" t="s">
        <v>214</v>
      </c>
      <c r="M202" s="25" t="s">
        <v>192</v>
      </c>
      <c r="N202" s="25" t="s">
        <v>612</v>
      </c>
      <c r="O202" s="25"/>
      <c r="P202" s="25" t="s">
        <v>1074</v>
      </c>
      <c r="Q202" s="25" t="s">
        <v>211</v>
      </c>
      <c r="R202" s="39">
        <v>0.11</v>
      </c>
      <c r="S202" s="25"/>
      <c r="T202" s="25"/>
      <c r="U202" s="25"/>
      <c r="V202" s="25"/>
      <c r="W202" s="25"/>
      <c r="X202" s="20" t="str">
        <f t="shared" si="17"/>
        <v>メタン(CH4)家畜の排せつ物の管理</v>
      </c>
      <c r="Y202" s="20" t="str">
        <f t="shared" si="16"/>
        <v>メタン(CH4)家畜の排せつ物の管理豚(尿又はふん尿混合のその他処理)</v>
      </c>
      <c r="AA202" s="20"/>
      <c r="AB202" s="20"/>
      <c r="AC202" s="20"/>
      <c r="AD202" s="20"/>
      <c r="AF202" s="25"/>
      <c r="AG202" s="25"/>
      <c r="AH202" s="25"/>
      <c r="AI202" s="25"/>
      <c r="AJ202" s="25"/>
      <c r="AK202" s="25"/>
    </row>
    <row r="203" spans="12:37">
      <c r="L203" s="25" t="s">
        <v>214</v>
      </c>
      <c r="M203" s="25" t="s">
        <v>192</v>
      </c>
      <c r="N203" s="25" t="s">
        <v>613</v>
      </c>
      <c r="O203" s="25"/>
      <c r="P203" s="25" t="s">
        <v>1074</v>
      </c>
      <c r="Q203" s="25" t="s">
        <v>211</v>
      </c>
      <c r="R203" s="34">
        <v>1.4E-3</v>
      </c>
      <c r="S203" s="25"/>
      <c r="T203" s="25"/>
      <c r="U203" s="25"/>
      <c r="V203" s="25"/>
      <c r="W203" s="25"/>
      <c r="X203" s="20" t="str">
        <f t="shared" si="17"/>
        <v>メタン(CH4)家畜の排せつ物の管理</v>
      </c>
      <c r="Y203" s="20" t="str">
        <f t="shared" si="16"/>
        <v>メタン(CH4)家畜の排せつ物の管理鶏(天日乾燥)</v>
      </c>
      <c r="Z203" s="47"/>
      <c r="AA203" s="20"/>
      <c r="AB203" s="20"/>
      <c r="AC203" s="20"/>
      <c r="AD203" s="20"/>
      <c r="AF203" s="25"/>
      <c r="AG203" s="25"/>
      <c r="AH203" s="25"/>
      <c r="AI203" s="25"/>
      <c r="AJ203" s="25"/>
      <c r="AK203" s="25"/>
    </row>
    <row r="204" spans="12:37">
      <c r="L204" s="25" t="s">
        <v>214</v>
      </c>
      <c r="M204" s="25" t="s">
        <v>192</v>
      </c>
      <c r="N204" s="25" t="s">
        <v>614</v>
      </c>
      <c r="O204" s="25"/>
      <c r="P204" s="25" t="s">
        <v>1074</v>
      </c>
      <c r="Q204" s="25" t="s">
        <v>211</v>
      </c>
      <c r="R204" s="39">
        <v>0</v>
      </c>
      <c r="S204" s="25"/>
      <c r="T204" s="25"/>
      <c r="U204" s="25"/>
      <c r="V204" s="25"/>
      <c r="W204" s="25"/>
      <c r="X204" s="20" t="str">
        <f t="shared" si="17"/>
        <v>メタン(CH4)家畜の排せつ物の管理</v>
      </c>
      <c r="Y204" s="20" t="str">
        <f t="shared" si="16"/>
        <v>メタン(CH4)家畜の排せつ物の管理鶏(火力乾燥)</v>
      </c>
      <c r="Z204" s="47"/>
      <c r="AA204" s="20"/>
      <c r="AB204" s="20"/>
      <c r="AC204" s="20"/>
      <c r="AD204" s="20"/>
      <c r="AF204" s="25"/>
      <c r="AG204" s="25"/>
      <c r="AH204" s="25"/>
      <c r="AI204" s="25"/>
      <c r="AJ204" s="25"/>
      <c r="AK204" s="25"/>
    </row>
    <row r="205" spans="12:37">
      <c r="L205" s="25" t="s">
        <v>214</v>
      </c>
      <c r="M205" s="25" t="s">
        <v>192</v>
      </c>
      <c r="N205" s="25" t="s">
        <v>615</v>
      </c>
      <c r="O205" s="25"/>
      <c r="P205" s="25" t="s">
        <v>1074</v>
      </c>
      <c r="Q205" s="25" t="s">
        <v>211</v>
      </c>
      <c r="R205" s="34">
        <v>0</v>
      </c>
      <c r="S205" s="25"/>
      <c r="T205" s="25"/>
      <c r="U205" s="25"/>
      <c r="V205" s="25"/>
      <c r="W205" s="25"/>
      <c r="X205" s="20" t="str">
        <f t="shared" si="17"/>
        <v>メタン(CH4)家畜の排せつ物の管理</v>
      </c>
      <c r="Y205" s="20" t="str">
        <f t="shared" si="16"/>
        <v>メタン(CH4)家畜の排せつ物の管理鶏(炭化処理)</v>
      </c>
      <c r="Z205" s="47"/>
      <c r="AA205" s="20"/>
      <c r="AB205" s="20"/>
      <c r="AC205" s="20"/>
      <c r="AD205" s="20"/>
      <c r="AF205" s="25"/>
      <c r="AG205" s="25"/>
      <c r="AH205" s="25"/>
      <c r="AI205" s="25"/>
      <c r="AJ205" s="25"/>
      <c r="AK205" s="25"/>
    </row>
    <row r="206" spans="12:37">
      <c r="L206" s="25" t="s">
        <v>214</v>
      </c>
      <c r="M206" s="25" t="s">
        <v>192</v>
      </c>
      <c r="N206" s="25" t="s">
        <v>616</v>
      </c>
      <c r="O206" s="25"/>
      <c r="P206" s="25" t="s">
        <v>1074</v>
      </c>
      <c r="Q206" s="25" t="s">
        <v>211</v>
      </c>
      <c r="R206" s="34">
        <v>8.0000000000000004E-4</v>
      </c>
      <c r="S206" s="25"/>
      <c r="T206" s="25"/>
      <c r="U206" s="25"/>
      <c r="V206" s="25"/>
      <c r="W206" s="25"/>
      <c r="X206" s="20" t="str">
        <f t="shared" si="17"/>
        <v>メタン(CH4)家畜の排せつ物の管理</v>
      </c>
      <c r="Y206" s="20" t="str">
        <f t="shared" si="16"/>
        <v>メタン(CH4)家畜の排せつ物の管理鶏(ふんの強制発酵)</v>
      </c>
      <c r="Z206" s="47"/>
      <c r="AA206" s="20"/>
      <c r="AB206" s="20"/>
      <c r="AC206" s="20"/>
      <c r="AD206" s="20"/>
      <c r="AF206" s="25"/>
      <c r="AG206" s="25"/>
      <c r="AH206" s="25"/>
      <c r="AI206" s="25"/>
      <c r="AJ206" s="25"/>
      <c r="AK206" s="25"/>
    </row>
    <row r="207" spans="12:37">
      <c r="L207" s="25" t="s">
        <v>214</v>
      </c>
      <c r="M207" s="25" t="s">
        <v>192</v>
      </c>
      <c r="N207" s="25" t="s">
        <v>617</v>
      </c>
      <c r="O207" s="25"/>
      <c r="P207" s="25" t="s">
        <v>1074</v>
      </c>
      <c r="Q207" s="25" t="s">
        <v>211</v>
      </c>
      <c r="R207" s="38">
        <v>1.2999999999999999E-3</v>
      </c>
      <c r="S207" s="25"/>
      <c r="T207" s="25"/>
      <c r="U207" s="25"/>
      <c r="V207" s="25"/>
      <c r="W207" s="25"/>
      <c r="X207" s="20" t="str">
        <f t="shared" si="17"/>
        <v>メタン(CH4)家畜の排せつ物の管理</v>
      </c>
      <c r="Y207" s="20" t="str">
        <f t="shared" si="16"/>
        <v>メタン(CH4)家畜の排せつ物の管理採卵鶏(堆積発酵)</v>
      </c>
      <c r="Z207" s="47"/>
      <c r="AA207" s="20"/>
      <c r="AB207" s="20"/>
      <c r="AC207" s="20"/>
      <c r="AD207" s="20"/>
      <c r="AF207" s="25"/>
      <c r="AG207" s="25"/>
      <c r="AH207" s="25"/>
      <c r="AI207" s="25"/>
      <c r="AJ207" s="25"/>
      <c r="AK207" s="25"/>
    </row>
    <row r="208" spans="12:37">
      <c r="L208" s="25" t="s">
        <v>214</v>
      </c>
      <c r="M208" s="25" t="s">
        <v>192</v>
      </c>
      <c r="N208" s="25" t="s">
        <v>1257</v>
      </c>
      <c r="O208" s="25"/>
      <c r="P208" s="25" t="s">
        <v>1074</v>
      </c>
      <c r="Q208" s="25" t="s">
        <v>211</v>
      </c>
      <c r="R208" s="39">
        <v>2.0000000000000001E-4</v>
      </c>
      <c r="S208" s="25"/>
      <c r="T208" s="25"/>
      <c r="U208" s="25"/>
      <c r="V208" s="25"/>
      <c r="W208" s="25"/>
      <c r="X208" s="20" t="str">
        <f t="shared" si="17"/>
        <v>メタン(CH4)家畜の排せつ物の管理</v>
      </c>
      <c r="Y208" s="20" t="str">
        <f t="shared" si="16"/>
        <v>メタン(CH4)家畜の排せつ物の管理ブロイラ(堆積発酵)</v>
      </c>
      <c r="Z208" s="47"/>
      <c r="AA208" s="20"/>
      <c r="AB208" s="20"/>
      <c r="AC208" s="20"/>
      <c r="AD208" s="20"/>
      <c r="AF208" s="25"/>
      <c r="AG208" s="25"/>
      <c r="AH208" s="25"/>
      <c r="AI208" s="25"/>
      <c r="AJ208" s="25"/>
      <c r="AK208" s="25"/>
    </row>
    <row r="209" spans="12:37">
      <c r="L209" s="25" t="s">
        <v>214</v>
      </c>
      <c r="M209" s="25" t="s">
        <v>192</v>
      </c>
      <c r="N209" s="25" t="s">
        <v>618</v>
      </c>
      <c r="O209" s="25"/>
      <c r="P209" s="25" t="s">
        <v>1074</v>
      </c>
      <c r="Q209" s="25" t="s">
        <v>211</v>
      </c>
      <c r="R209" s="38">
        <v>4.0000000000000001E-3</v>
      </c>
      <c r="S209" s="25"/>
      <c r="T209" s="25"/>
      <c r="U209" s="25"/>
      <c r="V209" s="25"/>
      <c r="W209" s="25"/>
      <c r="X209" s="20" t="str">
        <f t="shared" si="17"/>
        <v>メタン(CH4)家畜の排せつ物の管理</v>
      </c>
      <c r="Y209" s="20" t="str">
        <f t="shared" si="16"/>
        <v>メタン(CH4)家畜の排せつ物の管理鶏(焼却)</v>
      </c>
      <c r="Z209" s="47"/>
      <c r="AA209" s="20"/>
      <c r="AB209" s="20"/>
      <c r="AC209" s="20"/>
      <c r="AD209" s="20"/>
      <c r="AF209" s="25"/>
      <c r="AG209" s="25"/>
      <c r="AH209" s="25"/>
      <c r="AI209" s="25"/>
      <c r="AJ209" s="25"/>
      <c r="AK209" s="25"/>
    </row>
    <row r="210" spans="12:37">
      <c r="L210" s="25" t="s">
        <v>214</v>
      </c>
      <c r="M210" s="25" t="s">
        <v>192</v>
      </c>
      <c r="N210" s="25" t="s">
        <v>619</v>
      </c>
      <c r="O210" s="25"/>
      <c r="P210" s="25" t="s">
        <v>1074</v>
      </c>
      <c r="Q210" s="25" t="s">
        <v>211</v>
      </c>
      <c r="R210" s="39">
        <v>1.2999999999999999E-3</v>
      </c>
      <c r="S210" s="25"/>
      <c r="T210" s="25"/>
      <c r="U210" s="25"/>
      <c r="V210" s="25"/>
      <c r="W210" s="25"/>
      <c r="X210" s="20" t="str">
        <f t="shared" si="17"/>
        <v>メタン(CH4)家畜の排せつ物の管理</v>
      </c>
      <c r="Y210" s="20" t="str">
        <f t="shared" si="16"/>
        <v>メタン(CH4)家畜の排せつ物の管理採卵鶏(貯留)</v>
      </c>
      <c r="Z210" s="47"/>
      <c r="AA210" s="20"/>
      <c r="AB210" s="20"/>
      <c r="AC210" s="20"/>
      <c r="AD210" s="20"/>
      <c r="AF210" s="25"/>
      <c r="AG210" s="25"/>
      <c r="AH210" s="25"/>
      <c r="AI210" s="25"/>
      <c r="AJ210" s="25"/>
      <c r="AK210" s="25"/>
    </row>
    <row r="211" spans="12:37">
      <c r="L211" s="25" t="s">
        <v>214</v>
      </c>
      <c r="M211" s="25" t="s">
        <v>192</v>
      </c>
      <c r="N211" s="25" t="s">
        <v>1258</v>
      </c>
      <c r="O211" s="25"/>
      <c r="P211" s="25" t="s">
        <v>1074</v>
      </c>
      <c r="Q211" s="25" t="s">
        <v>211</v>
      </c>
      <c r="R211" s="39">
        <v>2.0000000000000001E-4</v>
      </c>
      <c r="S211" s="25"/>
      <c r="T211" s="25"/>
      <c r="U211" s="25"/>
      <c r="V211" s="25"/>
      <c r="W211" s="25"/>
      <c r="X211" s="20" t="str">
        <f t="shared" si="17"/>
        <v>メタン(CH4)家畜の排せつ物の管理</v>
      </c>
      <c r="Y211" s="20" t="str">
        <f t="shared" si="16"/>
        <v>メタン(CH4)家畜の排せつ物の管理ブロイラ(貯留)</v>
      </c>
      <c r="Z211" s="47"/>
      <c r="AA211" s="20"/>
      <c r="AB211" s="20"/>
      <c r="AC211" s="20"/>
      <c r="AD211" s="20"/>
      <c r="AF211" s="25"/>
      <c r="AG211" s="25"/>
      <c r="AH211" s="25"/>
      <c r="AI211" s="25"/>
      <c r="AJ211" s="25"/>
      <c r="AK211" s="25"/>
    </row>
    <row r="212" spans="12:37">
      <c r="L212" s="25" t="s">
        <v>214</v>
      </c>
      <c r="M212" s="25" t="s">
        <v>192</v>
      </c>
      <c r="N212" s="25" t="s">
        <v>620</v>
      </c>
      <c r="O212" s="25"/>
      <c r="P212" s="25" t="s">
        <v>1074</v>
      </c>
      <c r="Q212" s="25" t="s">
        <v>211</v>
      </c>
      <c r="R212" s="38">
        <v>1.2999999999999999E-3</v>
      </c>
      <c r="S212" s="25"/>
      <c r="T212" s="25"/>
      <c r="U212" s="25"/>
      <c r="V212" s="25"/>
      <c r="W212" s="25"/>
      <c r="X212" s="20" t="str">
        <f t="shared" si="17"/>
        <v>メタン(CH4)家畜の排せつ物の管理</v>
      </c>
      <c r="Y212" s="20" t="str">
        <f t="shared" si="16"/>
        <v>メタン(CH4)家畜の排せつ物の管理採卵鶏(ふんのメタン発酵)</v>
      </c>
      <c r="Z212" s="47"/>
      <c r="AA212" s="20"/>
      <c r="AB212" s="20"/>
      <c r="AC212" s="20"/>
      <c r="AD212" s="20"/>
      <c r="AF212" s="25"/>
      <c r="AG212" s="25"/>
      <c r="AH212" s="25"/>
      <c r="AI212" s="25"/>
      <c r="AJ212" s="25"/>
      <c r="AK212" s="25"/>
    </row>
    <row r="213" spans="12:37">
      <c r="L213" s="25" t="s">
        <v>214</v>
      </c>
      <c r="M213" s="25" t="s">
        <v>192</v>
      </c>
      <c r="N213" s="25" t="s">
        <v>1259</v>
      </c>
      <c r="O213" s="25"/>
      <c r="P213" s="25" t="s">
        <v>1074</v>
      </c>
      <c r="Q213" s="25" t="s">
        <v>211</v>
      </c>
      <c r="R213" s="39">
        <v>2.0000000000000001E-4</v>
      </c>
      <c r="S213" s="25"/>
      <c r="T213" s="25"/>
      <c r="U213" s="25"/>
      <c r="V213" s="25"/>
      <c r="W213" s="25"/>
      <c r="X213" s="20" t="str">
        <f t="shared" si="17"/>
        <v>メタン(CH4)家畜の排せつ物の管理</v>
      </c>
      <c r="Y213" s="20" t="str">
        <f t="shared" si="16"/>
        <v>メタン(CH4)家畜の排せつ物の管理ブロイラ(ふんのメタン発酵)</v>
      </c>
      <c r="Z213" s="47"/>
      <c r="AA213" s="20"/>
      <c r="AB213" s="20"/>
      <c r="AC213" s="20"/>
      <c r="AD213" s="20"/>
      <c r="AF213" s="25"/>
      <c r="AG213" s="25"/>
      <c r="AH213" s="25"/>
      <c r="AI213" s="25"/>
      <c r="AJ213" s="25"/>
      <c r="AK213" s="25"/>
    </row>
    <row r="214" spans="12:37">
      <c r="L214" s="25" t="s">
        <v>214</v>
      </c>
      <c r="M214" s="25" t="s">
        <v>192</v>
      </c>
      <c r="N214" s="25" t="s">
        <v>621</v>
      </c>
      <c r="O214" s="25"/>
      <c r="P214" s="25" t="s">
        <v>1074</v>
      </c>
      <c r="Q214" s="25" t="s">
        <v>211</v>
      </c>
      <c r="R214" s="38">
        <v>1.2999999999999999E-3</v>
      </c>
      <c r="S214" s="25"/>
      <c r="T214" s="25"/>
      <c r="U214" s="25"/>
      <c r="V214" s="25"/>
      <c r="W214" s="25"/>
      <c r="X214" s="20" t="str">
        <f t="shared" si="17"/>
        <v>メタン(CH4)家畜の排せつ物の管理</v>
      </c>
      <c r="Y214" s="20" t="str">
        <f t="shared" si="16"/>
        <v>メタン(CH4)家畜の排せつ物の管理採卵鶏(産業廃棄物処理)</v>
      </c>
      <c r="Z214" s="47"/>
      <c r="AA214" s="20"/>
      <c r="AB214" s="20"/>
      <c r="AC214" s="20"/>
      <c r="AD214" s="20"/>
      <c r="AF214" s="25"/>
      <c r="AG214" s="25"/>
      <c r="AH214" s="25"/>
      <c r="AI214" s="25"/>
      <c r="AJ214" s="25"/>
      <c r="AK214" s="25"/>
    </row>
    <row r="215" spans="12:37">
      <c r="L215" s="25" t="s">
        <v>214</v>
      </c>
      <c r="M215" s="25" t="s">
        <v>192</v>
      </c>
      <c r="N215" s="25" t="s">
        <v>1260</v>
      </c>
      <c r="O215" s="25"/>
      <c r="P215" s="25" t="s">
        <v>1074</v>
      </c>
      <c r="Q215" s="25" t="s">
        <v>211</v>
      </c>
      <c r="R215" s="39">
        <v>2.0000000000000001E-4</v>
      </c>
      <c r="S215" s="25"/>
      <c r="T215" s="25"/>
      <c r="U215" s="25"/>
      <c r="V215" s="25"/>
      <c r="W215" s="25"/>
      <c r="X215" s="20" t="str">
        <f t="shared" si="17"/>
        <v>メタン(CH4)家畜の排せつ物の管理</v>
      </c>
      <c r="Y215" s="20" t="str">
        <f t="shared" si="16"/>
        <v>メタン(CH4)家畜の排せつ物の管理ブロイラ(産業廃棄物処理)</v>
      </c>
      <c r="Z215" s="47"/>
      <c r="AA215" s="20"/>
      <c r="AB215" s="20"/>
      <c r="AC215" s="20"/>
      <c r="AD215" s="20"/>
      <c r="AF215" s="25"/>
      <c r="AG215" s="25"/>
      <c r="AH215" s="25"/>
      <c r="AI215" s="25"/>
      <c r="AJ215" s="25"/>
      <c r="AK215" s="25"/>
    </row>
    <row r="216" spans="12:37">
      <c r="L216" s="25" t="s">
        <v>214</v>
      </c>
      <c r="M216" s="25" t="s">
        <v>192</v>
      </c>
      <c r="N216" s="25" t="s">
        <v>622</v>
      </c>
      <c r="O216" s="25"/>
      <c r="P216" s="25" t="s">
        <v>1074</v>
      </c>
      <c r="Q216" s="25" t="s">
        <v>211</v>
      </c>
      <c r="R216" s="38">
        <v>4.0000000000000001E-3</v>
      </c>
      <c r="S216" s="25"/>
      <c r="T216" s="25"/>
      <c r="U216" s="25"/>
      <c r="V216" s="25"/>
      <c r="W216" s="25"/>
      <c r="X216" s="20" t="str">
        <f t="shared" si="17"/>
        <v>メタン(CH4)家畜の排せつ物の管理</v>
      </c>
      <c r="Y216" s="20" t="str">
        <f t="shared" si="16"/>
        <v>メタン(CH4)家畜の排せつ物の管理鶏(ふんのその他処理)</v>
      </c>
      <c r="Z216" s="47"/>
      <c r="AA216" s="20"/>
      <c r="AB216" s="20"/>
      <c r="AC216" s="20"/>
      <c r="AD216" s="20"/>
      <c r="AF216" s="25"/>
      <c r="AG216" s="25"/>
      <c r="AH216" s="25"/>
      <c r="AI216" s="25"/>
      <c r="AJ216" s="25"/>
      <c r="AK216" s="25"/>
    </row>
    <row r="217" spans="12:37">
      <c r="L217" s="25" t="s">
        <v>214</v>
      </c>
      <c r="M217" s="25" t="s">
        <v>192</v>
      </c>
      <c r="N217" s="25" t="s">
        <v>324</v>
      </c>
      <c r="O217" s="25"/>
      <c r="P217" s="25" t="s">
        <v>1080</v>
      </c>
      <c r="Q217" s="25" t="s">
        <v>576</v>
      </c>
      <c r="R217" s="39">
        <v>2.3E-3</v>
      </c>
      <c r="S217" s="25"/>
      <c r="T217" s="25"/>
      <c r="U217" s="25"/>
      <c r="V217" s="25" t="s">
        <v>623</v>
      </c>
      <c r="W217" s="25"/>
      <c r="X217" s="20" t="str">
        <f t="shared" si="17"/>
        <v>メタン(CH4)家畜の排せつ物の管理</v>
      </c>
      <c r="Y217" s="20" t="str">
        <f t="shared" si="16"/>
        <v>メタン(CH4)家畜の排せつ物の管理馬</v>
      </c>
      <c r="Z217" s="47"/>
      <c r="AA217" s="20"/>
      <c r="AB217" s="20"/>
      <c r="AC217" s="20"/>
      <c r="AD217" s="20"/>
      <c r="AF217" s="25"/>
      <c r="AG217" s="25"/>
      <c r="AH217" s="25"/>
      <c r="AI217" s="25"/>
      <c r="AJ217" s="25"/>
      <c r="AK217" s="25"/>
    </row>
    <row r="218" spans="12:37">
      <c r="L218" s="25" t="s">
        <v>214</v>
      </c>
      <c r="M218" s="25" t="s">
        <v>192</v>
      </c>
      <c r="N218" s="25" t="s">
        <v>323</v>
      </c>
      <c r="O218" s="25"/>
      <c r="P218" s="25" t="s">
        <v>1080</v>
      </c>
      <c r="Q218" s="25" t="s">
        <v>576</v>
      </c>
      <c r="R218" s="39">
        <v>2.7999999999999998E-4</v>
      </c>
      <c r="S218" s="25"/>
      <c r="T218" s="25"/>
      <c r="U218" s="25"/>
      <c r="V218" s="25"/>
      <c r="W218" s="25" t="s">
        <v>623</v>
      </c>
      <c r="X218" s="20" t="str">
        <f t="shared" si="17"/>
        <v>メタン(CH4)家畜の排せつ物の管理</v>
      </c>
      <c r="Y218" s="20" t="str">
        <f t="shared" si="16"/>
        <v>メタン(CH4)家畜の排せつ物の管理めん羊</v>
      </c>
      <c r="Z218" s="47"/>
      <c r="AA218" s="20"/>
      <c r="AB218" s="20"/>
      <c r="AC218" s="20"/>
      <c r="AD218" s="20"/>
      <c r="AF218" s="25"/>
      <c r="AG218" s="25"/>
      <c r="AH218" s="25"/>
      <c r="AI218" s="25"/>
      <c r="AJ218" s="25"/>
      <c r="AK218" s="25"/>
    </row>
    <row r="219" spans="12:37">
      <c r="L219" s="25" t="s">
        <v>214</v>
      </c>
      <c r="M219" s="25" t="s">
        <v>192</v>
      </c>
      <c r="N219" s="25" t="s">
        <v>322</v>
      </c>
      <c r="O219" s="25"/>
      <c r="P219" s="25" t="s">
        <v>1080</v>
      </c>
      <c r="Q219" s="25" t="s">
        <v>576</v>
      </c>
      <c r="R219" s="38">
        <v>2.0000000000000001E-4</v>
      </c>
      <c r="S219" s="25"/>
      <c r="T219" s="25"/>
      <c r="U219" s="25"/>
      <c r="V219" s="25"/>
      <c r="W219" s="25"/>
      <c r="X219" s="20" t="str">
        <f t="shared" si="17"/>
        <v>メタン(CH4)家畜の排せつ物の管理</v>
      </c>
      <c r="Y219" s="20" t="str">
        <f t="shared" si="16"/>
        <v>メタン(CH4)家畜の排せつ物の管理山羊</v>
      </c>
      <c r="Z219" s="47"/>
      <c r="AA219" s="20"/>
      <c r="AB219" s="20"/>
      <c r="AC219" s="20"/>
      <c r="AD219" s="20"/>
      <c r="AF219" s="25"/>
      <c r="AG219" s="25"/>
      <c r="AH219" s="25"/>
      <c r="AI219" s="25"/>
      <c r="AJ219" s="25"/>
      <c r="AK219" s="25"/>
    </row>
    <row r="220" spans="12:37">
      <c r="L220" s="25" t="s">
        <v>214</v>
      </c>
      <c r="M220" s="25" t="s">
        <v>192</v>
      </c>
      <c r="N220" s="25" t="s">
        <v>321</v>
      </c>
      <c r="O220" s="25"/>
      <c r="P220" s="25" t="s">
        <v>1080</v>
      </c>
      <c r="Q220" s="25" t="s">
        <v>576</v>
      </c>
      <c r="R220" s="38">
        <v>2E-3</v>
      </c>
      <c r="S220" s="25"/>
      <c r="T220" s="25"/>
      <c r="U220" s="25"/>
      <c r="V220" s="25"/>
      <c r="W220" s="25"/>
      <c r="X220" s="20" t="str">
        <f t="shared" si="17"/>
        <v>メタン(CH4)家畜の排せつ物の管理</v>
      </c>
      <c r="Y220" s="20" t="str">
        <f t="shared" si="16"/>
        <v>メタン(CH4)家畜の排せつ物の管理水牛</v>
      </c>
      <c r="Z220" s="47"/>
      <c r="AA220" s="20"/>
      <c r="AB220" s="20"/>
      <c r="AC220" s="20"/>
      <c r="AD220" s="20"/>
      <c r="AF220" s="25"/>
      <c r="AG220" s="25"/>
      <c r="AH220" s="25"/>
      <c r="AI220" s="25"/>
      <c r="AJ220" s="25"/>
      <c r="AK220" s="25"/>
    </row>
    <row r="221" spans="12:37">
      <c r="L221" s="25" t="s">
        <v>214</v>
      </c>
      <c r="M221" s="25" t="s">
        <v>192</v>
      </c>
      <c r="N221" s="25" t="s">
        <v>624</v>
      </c>
      <c r="O221" s="25"/>
      <c r="P221" s="25" t="s">
        <v>1081</v>
      </c>
      <c r="Q221" s="25" t="s">
        <v>625</v>
      </c>
      <c r="R221" s="39">
        <v>8.0000000000000007E-5</v>
      </c>
      <c r="S221" s="25"/>
      <c r="T221" s="25"/>
      <c r="U221" s="25"/>
      <c r="V221" s="25"/>
      <c r="W221" s="25"/>
      <c r="X221" s="20" t="str">
        <f t="shared" si="17"/>
        <v>メタン(CH4)家畜の排せつ物の管理</v>
      </c>
      <c r="Y221" s="20" t="str">
        <f t="shared" si="16"/>
        <v>メタン(CH4)家畜の排せつ物の管理うさぎ</v>
      </c>
      <c r="Z221" s="47"/>
      <c r="AA221" s="20"/>
      <c r="AB221" s="20"/>
      <c r="AC221" s="20"/>
      <c r="AD221" s="20"/>
      <c r="AF221" s="25"/>
      <c r="AG221" s="25"/>
      <c r="AH221" s="25"/>
      <c r="AI221" s="25"/>
      <c r="AJ221" s="25"/>
      <c r="AK221" s="25"/>
    </row>
    <row r="222" spans="12:37">
      <c r="L222" s="25" t="s">
        <v>214</v>
      </c>
      <c r="M222" s="25" t="s">
        <v>192</v>
      </c>
      <c r="N222" s="25" t="s">
        <v>626</v>
      </c>
      <c r="O222" s="25"/>
      <c r="P222" s="25" t="s">
        <v>1080</v>
      </c>
      <c r="Q222" s="25" t="s">
        <v>576</v>
      </c>
      <c r="R222" s="38">
        <v>6.8000000000000005E-4</v>
      </c>
      <c r="S222" s="25"/>
      <c r="T222" s="25"/>
      <c r="U222" s="25"/>
      <c r="V222" s="25"/>
      <c r="W222" s="25"/>
      <c r="X222" s="20" t="str">
        <f t="shared" si="17"/>
        <v>メタン(CH4)家畜の排せつ物の管理</v>
      </c>
      <c r="Y222" s="20" t="str">
        <f t="shared" si="16"/>
        <v>メタン(CH4)家畜の排せつ物の管理ミンク</v>
      </c>
      <c r="Z222" s="47"/>
      <c r="AA222" s="20"/>
      <c r="AB222" s="20"/>
      <c r="AC222" s="20"/>
      <c r="AD222" s="20"/>
      <c r="AF222" s="25"/>
      <c r="AG222" s="25"/>
      <c r="AH222" s="25"/>
      <c r="AI222" s="25"/>
      <c r="AJ222" s="25"/>
      <c r="AK222" s="25"/>
    </row>
    <row r="223" spans="12:37">
      <c r="L223" s="25" t="s">
        <v>214</v>
      </c>
      <c r="M223" s="25" t="s">
        <v>192</v>
      </c>
      <c r="N223" s="25" t="s">
        <v>627</v>
      </c>
      <c r="O223" s="25"/>
      <c r="P223" s="25" t="s">
        <v>1080</v>
      </c>
      <c r="Q223" s="25" t="s">
        <v>576</v>
      </c>
      <c r="R223" s="38">
        <v>1E-3</v>
      </c>
      <c r="S223" s="25"/>
      <c r="T223" s="25"/>
      <c r="U223" s="25"/>
      <c r="V223" s="25" t="s">
        <v>628</v>
      </c>
      <c r="W223" s="25"/>
      <c r="X223" s="20" t="str">
        <f t="shared" si="17"/>
        <v>メタン(CH4)家畜の排せつ物の管理</v>
      </c>
      <c r="Y223" s="20" t="str">
        <f t="shared" si="16"/>
        <v>メタン(CH4)家畜の排せつ物の管理放牧牛</v>
      </c>
      <c r="Z223" s="47"/>
      <c r="AA223" s="20"/>
      <c r="AB223" s="20"/>
      <c r="AC223" s="20"/>
      <c r="AD223" s="20"/>
      <c r="AF223" s="25"/>
      <c r="AG223" s="25"/>
      <c r="AH223" s="25"/>
      <c r="AI223" s="25"/>
      <c r="AJ223" s="25"/>
      <c r="AK223" s="25"/>
    </row>
    <row r="224" spans="12:37">
      <c r="L224" s="25" t="s">
        <v>214</v>
      </c>
      <c r="M224" s="25" t="s">
        <v>192</v>
      </c>
      <c r="N224" s="25" t="s">
        <v>629</v>
      </c>
      <c r="O224" s="25"/>
      <c r="P224" s="25" t="s">
        <v>1081</v>
      </c>
      <c r="Q224" s="25" t="s">
        <v>625</v>
      </c>
      <c r="R224" s="39">
        <v>6.2999999999999998E-6</v>
      </c>
      <c r="S224" s="25"/>
      <c r="T224" s="25"/>
      <c r="U224" s="25"/>
      <c r="V224" s="25"/>
      <c r="W224" s="25" t="s">
        <v>628</v>
      </c>
      <c r="X224" s="20" t="str">
        <f t="shared" si="17"/>
        <v>メタン(CH4)家畜の排せつ物の管理</v>
      </c>
      <c r="Y224" s="20" t="str">
        <f t="shared" si="16"/>
        <v>メタン(CH4)家畜の排せつ物の管理放牧鶏</v>
      </c>
      <c r="Z224" s="47"/>
      <c r="AA224" s="20"/>
      <c r="AB224" s="20"/>
      <c r="AC224" s="20"/>
      <c r="AD224" s="20"/>
      <c r="AF224" s="25"/>
      <c r="AG224" s="25"/>
      <c r="AH224" s="25"/>
      <c r="AI224" s="25"/>
      <c r="AJ224" s="25"/>
      <c r="AK224" s="25"/>
    </row>
    <row r="225" spans="12:37">
      <c r="L225" s="25" t="s">
        <v>214</v>
      </c>
      <c r="M225" s="25" t="s">
        <v>630</v>
      </c>
      <c r="N225" s="25" t="s">
        <v>631</v>
      </c>
      <c r="O225" s="25"/>
      <c r="P225" s="25" t="s">
        <v>1082</v>
      </c>
      <c r="Q225" s="25" t="s">
        <v>632</v>
      </c>
      <c r="R225" s="37">
        <v>2.9E-5</v>
      </c>
      <c r="S225" s="25"/>
      <c r="T225" s="25"/>
      <c r="U225" s="25"/>
      <c r="V225" s="25" t="s">
        <v>633</v>
      </c>
      <c r="W225" s="25"/>
      <c r="X225" s="20" t="str">
        <f t="shared" si="17"/>
        <v>メタン(CH4)稲作</v>
      </c>
      <c r="Y225" s="20" t="str">
        <f t="shared" si="16"/>
        <v>メタン(CH4)稲作間断灌漑水田</v>
      </c>
      <c r="Z225" s="47"/>
      <c r="AA225" s="20"/>
      <c r="AB225" s="20"/>
      <c r="AC225" s="20"/>
      <c r="AD225" s="20"/>
      <c r="AF225" s="25"/>
      <c r="AG225" s="25"/>
      <c r="AH225" s="25"/>
      <c r="AI225" s="25"/>
      <c r="AJ225" s="25"/>
      <c r="AK225" s="25"/>
    </row>
    <row r="226" spans="12:37">
      <c r="L226" s="25" t="s">
        <v>214</v>
      </c>
      <c r="M226" s="25" t="s">
        <v>856</v>
      </c>
      <c r="N226" s="25" t="s">
        <v>634</v>
      </c>
      <c r="O226" s="25"/>
      <c r="P226" s="25" t="s">
        <v>1082</v>
      </c>
      <c r="Q226" s="25" t="s">
        <v>632</v>
      </c>
      <c r="R226" s="31">
        <v>3.8999999999999999E-5</v>
      </c>
      <c r="S226" s="25"/>
      <c r="T226" s="25"/>
      <c r="U226" s="25"/>
      <c r="V226" s="25"/>
      <c r="W226" s="25" t="s">
        <v>633</v>
      </c>
      <c r="X226" s="20" t="str">
        <f t="shared" si="17"/>
        <v>メタン(CH4)稲作</v>
      </c>
      <c r="Y226" s="20" t="str">
        <f t="shared" si="16"/>
        <v>メタン(CH4)稲作常時湛水田</v>
      </c>
      <c r="Z226" s="47"/>
      <c r="AA226" s="20"/>
      <c r="AB226" s="20"/>
      <c r="AC226" s="20"/>
      <c r="AD226" s="20"/>
      <c r="AF226" s="25"/>
      <c r="AG226" s="25"/>
      <c r="AH226" s="25"/>
      <c r="AI226" s="25"/>
      <c r="AJ226" s="25"/>
      <c r="AK226" s="25"/>
    </row>
    <row r="227" spans="12:37">
      <c r="L227" s="25" t="s">
        <v>214</v>
      </c>
      <c r="M227" s="25" t="s">
        <v>635</v>
      </c>
      <c r="N227" s="25" t="s">
        <v>271</v>
      </c>
      <c r="O227" s="25"/>
      <c r="P227" s="25" t="s">
        <v>1074</v>
      </c>
      <c r="Q227" s="25" t="s">
        <v>211</v>
      </c>
      <c r="R227" s="31">
        <v>2.2000000000000001E-3</v>
      </c>
      <c r="S227" s="25"/>
      <c r="T227" s="25"/>
      <c r="U227" s="25"/>
      <c r="V227" s="25" t="s">
        <v>636</v>
      </c>
      <c r="W227" s="25"/>
      <c r="X227" s="20" t="str">
        <f t="shared" si="17"/>
        <v>メタン(CH4)農業廃棄物の焼却</v>
      </c>
      <c r="Y227" s="20" t="str">
        <f t="shared" si="16"/>
        <v>メタン(CH4)農業廃棄物の焼却水稲</v>
      </c>
      <c r="Z227" s="47"/>
      <c r="AA227" s="20"/>
      <c r="AB227" s="20"/>
      <c r="AC227" s="20"/>
      <c r="AD227" s="20"/>
      <c r="AF227" s="25"/>
      <c r="AG227" s="25"/>
      <c r="AH227" s="25"/>
      <c r="AI227" s="25"/>
      <c r="AJ227" s="25"/>
      <c r="AK227" s="25"/>
    </row>
    <row r="228" spans="12:37">
      <c r="L228" s="25" t="s">
        <v>214</v>
      </c>
      <c r="M228" s="25" t="s">
        <v>190</v>
      </c>
      <c r="N228" s="25" t="s">
        <v>637</v>
      </c>
      <c r="O228" s="25"/>
      <c r="P228" s="25" t="s">
        <v>1074</v>
      </c>
      <c r="Q228" s="25" t="s">
        <v>211</v>
      </c>
      <c r="R228" s="25">
        <v>2.3999999999999998E-3</v>
      </c>
      <c r="S228" s="25"/>
      <c r="T228" s="25"/>
      <c r="U228" s="25"/>
      <c r="V228" s="25"/>
      <c r="W228" s="25" t="s">
        <v>636</v>
      </c>
      <c r="X228" s="20" t="str">
        <f t="shared" si="17"/>
        <v>メタン(CH4)農業廃棄物の焼却</v>
      </c>
      <c r="Y228" s="20" t="str">
        <f t="shared" si="16"/>
        <v>メタン(CH4)農業廃棄物の焼却麦類</v>
      </c>
      <c r="Z228" s="47"/>
      <c r="AA228" s="20"/>
      <c r="AB228" s="20"/>
      <c r="AC228" s="20"/>
      <c r="AD228" s="20"/>
      <c r="AF228" s="25"/>
      <c r="AG228" s="25"/>
      <c r="AH228" s="25"/>
      <c r="AI228" s="25"/>
      <c r="AJ228" s="25"/>
      <c r="AK228" s="25"/>
    </row>
    <row r="229" spans="12:37">
      <c r="L229" s="25" t="s">
        <v>214</v>
      </c>
      <c r="M229" s="25" t="s">
        <v>190</v>
      </c>
      <c r="N229" s="25" t="s">
        <v>638</v>
      </c>
      <c r="O229" s="25"/>
      <c r="P229" s="25" t="s">
        <v>1074</v>
      </c>
      <c r="Q229" s="25" t="s">
        <v>211</v>
      </c>
      <c r="R229" s="25">
        <v>2.2000000000000001E-3</v>
      </c>
      <c r="S229" s="25"/>
      <c r="T229" s="25"/>
      <c r="U229" s="25"/>
      <c r="V229" s="25"/>
      <c r="W229" s="25"/>
      <c r="X229" s="20" t="str">
        <f t="shared" si="17"/>
        <v>メタン(CH4)農業廃棄物の焼却</v>
      </c>
      <c r="Y229" s="20" t="str">
        <f t="shared" si="16"/>
        <v>メタン(CH4)農業廃棄物の焼却とうもろこし、いも類、その他作物(そば、たばこ等)</v>
      </c>
      <c r="Z229" s="47"/>
      <c r="AA229" s="20"/>
      <c r="AB229" s="20"/>
      <c r="AC229" s="20"/>
      <c r="AD229" s="20"/>
      <c r="AF229" s="25"/>
      <c r="AG229" s="25"/>
      <c r="AH229" s="25"/>
      <c r="AI229" s="25"/>
      <c r="AJ229" s="25"/>
      <c r="AK229" s="25"/>
    </row>
    <row r="230" spans="12:37">
      <c r="L230" s="25" t="s">
        <v>214</v>
      </c>
      <c r="M230" s="25" t="s">
        <v>190</v>
      </c>
      <c r="N230" s="25" t="s">
        <v>314</v>
      </c>
      <c r="O230" s="25"/>
      <c r="P230" s="25" t="s">
        <v>1074</v>
      </c>
      <c r="Q230" s="25" t="s">
        <v>211</v>
      </c>
      <c r="R230" s="25">
        <v>2.2000000000000001E-3</v>
      </c>
      <c r="S230" s="25"/>
      <c r="T230" s="25"/>
      <c r="U230" s="25"/>
      <c r="V230" s="25"/>
      <c r="W230" s="25"/>
      <c r="X230" s="20" t="str">
        <f t="shared" si="17"/>
        <v>メタン(CH4)農業廃棄物の焼却</v>
      </c>
      <c r="Y230" s="20" t="str">
        <f t="shared" si="16"/>
        <v>メタン(CH4)農業廃棄物の焼却豆類</v>
      </c>
      <c r="Z230" s="47"/>
      <c r="AA230" s="20"/>
      <c r="AB230" s="20"/>
      <c r="AC230" s="20"/>
      <c r="AD230" s="20"/>
      <c r="AF230" s="25"/>
      <c r="AG230" s="25"/>
      <c r="AH230" s="25"/>
      <c r="AI230" s="25"/>
      <c r="AJ230" s="25"/>
      <c r="AK230" s="25"/>
    </row>
    <row r="231" spans="12:37">
      <c r="L231" s="25" t="s">
        <v>214</v>
      </c>
      <c r="M231" s="25" t="s">
        <v>190</v>
      </c>
      <c r="N231" s="25" t="s">
        <v>261</v>
      </c>
      <c r="O231" s="25"/>
      <c r="P231" s="25" t="s">
        <v>1074</v>
      </c>
      <c r="Q231" s="25" t="s">
        <v>211</v>
      </c>
      <c r="R231" s="25">
        <v>2.2000000000000001E-3</v>
      </c>
      <c r="S231" s="25"/>
      <c r="T231" s="25"/>
      <c r="U231" s="25"/>
      <c r="V231" s="25"/>
      <c r="W231" s="25"/>
      <c r="X231" s="20" t="str">
        <f t="shared" si="17"/>
        <v>メタン(CH4)農業廃棄物の焼却</v>
      </c>
      <c r="Y231" s="20" t="str">
        <f t="shared" si="16"/>
        <v>メタン(CH4)農業廃棄物の焼却てんさい</v>
      </c>
      <c r="Z231" s="47"/>
      <c r="AA231" s="20"/>
      <c r="AB231" s="20"/>
      <c r="AC231" s="20"/>
      <c r="AD231" s="20"/>
      <c r="AF231" s="25"/>
      <c r="AG231" s="25"/>
      <c r="AH231" s="25"/>
      <c r="AI231" s="25"/>
      <c r="AJ231" s="25"/>
      <c r="AK231" s="25"/>
    </row>
    <row r="232" spans="12:37">
      <c r="L232" s="25" t="s">
        <v>214</v>
      </c>
      <c r="M232" s="25" t="s">
        <v>190</v>
      </c>
      <c r="N232" s="25" t="s">
        <v>260</v>
      </c>
      <c r="O232" s="25"/>
      <c r="P232" s="25" t="s">
        <v>1074</v>
      </c>
      <c r="Q232" s="25" t="s">
        <v>211</v>
      </c>
      <c r="R232" s="25">
        <v>2.2000000000000001E-3</v>
      </c>
      <c r="S232" s="25"/>
      <c r="T232" s="25"/>
      <c r="U232" s="25"/>
      <c r="V232" s="25"/>
      <c r="W232" s="25"/>
      <c r="X232" s="20" t="str">
        <f t="shared" si="17"/>
        <v>メタン(CH4)農業廃棄物の焼却</v>
      </c>
      <c r="Y232" s="20" t="str">
        <f t="shared" si="16"/>
        <v>メタン(CH4)農業廃棄物の焼却さとうきび</v>
      </c>
      <c r="Z232" s="47"/>
      <c r="AA232" s="20"/>
      <c r="AB232" s="20"/>
      <c r="AC232" s="20"/>
      <c r="AD232" s="20"/>
      <c r="AF232" s="25"/>
      <c r="AG232" s="25"/>
      <c r="AH232" s="25"/>
      <c r="AI232" s="25"/>
      <c r="AJ232" s="25"/>
      <c r="AK232" s="25"/>
    </row>
    <row r="233" spans="12:37">
      <c r="L233" s="25" t="s">
        <v>214</v>
      </c>
      <c r="M233" s="25" t="s">
        <v>190</v>
      </c>
      <c r="N233" s="25" t="s">
        <v>639</v>
      </c>
      <c r="O233" s="25"/>
      <c r="P233" s="25" t="s">
        <v>1074</v>
      </c>
      <c r="Q233" s="25" t="s">
        <v>211</v>
      </c>
      <c r="R233" s="25">
        <v>2.2000000000000001E-3</v>
      </c>
      <c r="S233" s="25"/>
      <c r="T233" s="25"/>
      <c r="U233" s="25"/>
      <c r="V233" s="25"/>
      <c r="W233" s="25"/>
      <c r="X233" s="20" t="str">
        <f t="shared" si="17"/>
        <v>メタン(CH4)農業廃棄物の焼却</v>
      </c>
      <c r="Y233" s="20" t="str">
        <f t="shared" si="16"/>
        <v>メタン(CH4)農業廃棄物の焼却野菜類</v>
      </c>
      <c r="Z233" s="47"/>
      <c r="AA233" s="20"/>
      <c r="AB233" s="20"/>
      <c r="AC233" s="20"/>
      <c r="AD233" s="20"/>
      <c r="AF233" s="25"/>
      <c r="AG233" s="25"/>
      <c r="AH233" s="25"/>
      <c r="AI233" s="25"/>
      <c r="AJ233" s="25"/>
      <c r="AK233" s="25"/>
    </row>
    <row r="234" spans="12:37">
      <c r="L234" s="25" t="s">
        <v>214</v>
      </c>
      <c r="M234" s="25" t="s">
        <v>640</v>
      </c>
      <c r="N234" s="25" t="s">
        <v>641</v>
      </c>
      <c r="O234" s="25"/>
      <c r="P234" s="25" t="s">
        <v>1074</v>
      </c>
      <c r="Q234" s="25" t="s">
        <v>211</v>
      </c>
      <c r="R234" s="25">
        <v>0.15</v>
      </c>
      <c r="S234" s="25"/>
      <c r="T234" s="25"/>
      <c r="U234" s="25"/>
      <c r="V234" s="25" t="s">
        <v>642</v>
      </c>
      <c r="W234" s="25"/>
      <c r="X234" s="20" t="str">
        <f t="shared" si="17"/>
        <v>メタン(CH4)廃棄物の埋立処分</v>
      </c>
      <c r="Y234" s="20" t="str">
        <f t="shared" si="16"/>
        <v>メタン(CH4)廃棄物の埋立処分食物くず(厨芥類)(嫌気性埋立)</v>
      </c>
      <c r="Z234" s="47"/>
      <c r="AA234" s="20"/>
      <c r="AB234" s="20"/>
      <c r="AC234" s="20"/>
      <c r="AD234" s="20"/>
      <c r="AF234" s="25"/>
      <c r="AG234" s="25"/>
      <c r="AH234" s="25"/>
      <c r="AI234" s="25"/>
      <c r="AJ234" s="25"/>
      <c r="AK234" s="25"/>
    </row>
    <row r="235" spans="12:37">
      <c r="L235" s="25" t="s">
        <v>214</v>
      </c>
      <c r="M235" s="25" t="s">
        <v>320</v>
      </c>
      <c r="N235" s="25" t="s">
        <v>643</v>
      </c>
      <c r="O235" s="25"/>
      <c r="P235" s="25" t="s">
        <v>1074</v>
      </c>
      <c r="Q235" s="25" t="s">
        <v>211</v>
      </c>
      <c r="R235" s="25">
        <v>7.1999999999999995E-2</v>
      </c>
      <c r="S235" s="25"/>
      <c r="T235" s="25"/>
      <c r="U235" s="25"/>
      <c r="V235" s="25"/>
      <c r="W235" s="25" t="s">
        <v>642</v>
      </c>
      <c r="X235" s="20" t="str">
        <f t="shared" si="17"/>
        <v>メタン(CH4)廃棄物の埋立処分</v>
      </c>
      <c r="Y235" s="20" t="str">
        <f t="shared" si="16"/>
        <v>メタン(CH4)廃棄物の埋立処分食物くず(厨芥類)(準好気性埋立)</v>
      </c>
      <c r="Z235" s="47"/>
      <c r="AA235" s="20"/>
      <c r="AB235" s="20"/>
      <c r="AC235" s="20"/>
      <c r="AD235" s="20"/>
      <c r="AF235" s="25"/>
      <c r="AG235" s="25"/>
      <c r="AH235" s="25"/>
      <c r="AI235" s="25"/>
      <c r="AJ235" s="25"/>
      <c r="AK235" s="25"/>
    </row>
    <row r="236" spans="12:37">
      <c r="L236" s="25" t="s">
        <v>214</v>
      </c>
      <c r="M236" s="25" t="s">
        <v>320</v>
      </c>
      <c r="N236" s="25" t="s">
        <v>644</v>
      </c>
      <c r="O236" s="25"/>
      <c r="P236" s="25" t="s">
        <v>1074</v>
      </c>
      <c r="Q236" s="25" t="s">
        <v>211</v>
      </c>
      <c r="R236" s="25">
        <v>0.14000000000000001</v>
      </c>
      <c r="S236" s="25"/>
      <c r="T236" s="25"/>
      <c r="U236" s="25"/>
      <c r="V236" s="25"/>
      <c r="W236" s="25"/>
      <c r="X236" s="20" t="str">
        <f t="shared" si="17"/>
        <v>メタン(CH4)廃棄物の埋立処分</v>
      </c>
      <c r="Y236" s="20" t="str">
        <f t="shared" si="16"/>
        <v>メタン(CH4)廃棄物の埋立処分紙くず(嫌気性埋立)</v>
      </c>
      <c r="Z236" s="47"/>
      <c r="AA236" s="20"/>
      <c r="AB236" s="20"/>
      <c r="AC236" s="20"/>
      <c r="AD236" s="20"/>
      <c r="AF236" s="25"/>
      <c r="AG236" s="25"/>
      <c r="AH236" s="25"/>
      <c r="AI236" s="25"/>
      <c r="AJ236" s="25"/>
      <c r="AK236" s="25"/>
    </row>
    <row r="237" spans="12:37">
      <c r="L237" s="25" t="s">
        <v>214</v>
      </c>
      <c r="M237" s="25" t="s">
        <v>320</v>
      </c>
      <c r="N237" s="25" t="s">
        <v>645</v>
      </c>
      <c r="O237" s="25"/>
      <c r="P237" s="25" t="s">
        <v>1074</v>
      </c>
      <c r="Q237" s="25" t="s">
        <v>211</v>
      </c>
      <c r="R237" s="25">
        <v>6.8000000000000005E-2</v>
      </c>
      <c r="S237" s="25"/>
      <c r="T237" s="25"/>
      <c r="U237" s="25"/>
      <c r="V237" s="25"/>
      <c r="W237" s="25"/>
      <c r="X237" s="20" t="str">
        <f t="shared" si="17"/>
        <v>メタン(CH4)廃棄物の埋立処分</v>
      </c>
      <c r="Y237" s="20" t="str">
        <f t="shared" si="16"/>
        <v>メタン(CH4)廃棄物の埋立処分紙くず(準好気性埋立)</v>
      </c>
      <c r="Z237" s="47"/>
      <c r="AA237" s="20"/>
      <c r="AB237" s="20"/>
      <c r="AC237" s="20"/>
      <c r="AD237" s="20"/>
      <c r="AF237" s="25"/>
      <c r="AG237" s="25"/>
      <c r="AH237" s="25"/>
      <c r="AI237" s="25"/>
      <c r="AJ237" s="25"/>
      <c r="AK237" s="25"/>
    </row>
    <row r="238" spans="12:37">
      <c r="L238" s="25" t="s">
        <v>214</v>
      </c>
      <c r="M238" s="25" t="s">
        <v>320</v>
      </c>
      <c r="N238" s="25" t="s">
        <v>646</v>
      </c>
      <c r="O238" s="25"/>
      <c r="P238" s="25" t="s">
        <v>1074</v>
      </c>
      <c r="Q238" s="25" t="s">
        <v>211</v>
      </c>
      <c r="R238" s="25">
        <v>0.15</v>
      </c>
      <c r="S238" s="25"/>
      <c r="T238" s="25"/>
      <c r="U238" s="25"/>
      <c r="V238" s="25"/>
      <c r="W238" s="25"/>
      <c r="X238" s="20" t="str">
        <f t="shared" si="17"/>
        <v>メタン(CH4)廃棄物の埋立処分</v>
      </c>
      <c r="Y238" s="20" t="str">
        <f t="shared" si="16"/>
        <v>メタン(CH4)廃棄物の埋立処分天然繊維くず(嫌気性埋立)</v>
      </c>
      <c r="Z238" s="47"/>
      <c r="AA238" s="20"/>
      <c r="AB238" s="20"/>
      <c r="AC238" s="20"/>
      <c r="AD238" s="20"/>
      <c r="AF238" s="25"/>
      <c r="AG238" s="25"/>
      <c r="AH238" s="25"/>
      <c r="AI238" s="25"/>
      <c r="AJ238" s="25"/>
      <c r="AK238" s="25"/>
    </row>
    <row r="239" spans="12:37">
      <c r="L239" s="25" t="s">
        <v>214</v>
      </c>
      <c r="M239" s="25" t="s">
        <v>320</v>
      </c>
      <c r="N239" s="25" t="s">
        <v>647</v>
      </c>
      <c r="O239" s="25"/>
      <c r="P239" s="25" t="s">
        <v>1074</v>
      </c>
      <c r="Q239" s="25" t="s">
        <v>211</v>
      </c>
      <c r="R239" s="25">
        <v>7.4999999999999997E-2</v>
      </c>
      <c r="S239" s="25"/>
      <c r="T239" s="25"/>
      <c r="U239" s="25"/>
      <c r="V239" s="25"/>
      <c r="W239" s="25"/>
      <c r="X239" s="20" t="str">
        <f t="shared" si="17"/>
        <v>メタン(CH4)廃棄物の埋立処分</v>
      </c>
      <c r="Y239" s="20" t="str">
        <f t="shared" si="16"/>
        <v>メタン(CH4)廃棄物の埋立処分天然繊維くず(準好気性埋立)</v>
      </c>
      <c r="Z239" s="47"/>
      <c r="AA239" s="20"/>
      <c r="AB239" s="20"/>
      <c r="AC239" s="20"/>
      <c r="AD239" s="20"/>
      <c r="AF239" s="25"/>
      <c r="AG239" s="25"/>
      <c r="AH239" s="25"/>
      <c r="AI239" s="25"/>
      <c r="AJ239" s="25"/>
      <c r="AK239" s="25"/>
    </row>
    <row r="240" spans="12:37">
      <c r="L240" s="25" t="s">
        <v>214</v>
      </c>
      <c r="M240" s="25" t="s">
        <v>320</v>
      </c>
      <c r="N240" s="25" t="s">
        <v>648</v>
      </c>
      <c r="O240" s="25"/>
      <c r="P240" s="25" t="s">
        <v>1074</v>
      </c>
      <c r="Q240" s="25" t="s">
        <v>211</v>
      </c>
      <c r="R240" s="25">
        <v>0.15</v>
      </c>
      <c r="S240" s="25"/>
      <c r="T240" s="25"/>
      <c r="U240" s="25"/>
      <c r="V240" s="25"/>
      <c r="W240" s="25"/>
      <c r="X240" s="20" t="str">
        <f t="shared" si="17"/>
        <v>メタン(CH4)廃棄物の埋立処分</v>
      </c>
      <c r="Y240" s="20" t="str">
        <f t="shared" si="16"/>
        <v>メタン(CH4)廃棄物の埋立処分木くず(嫌気性埋立)</v>
      </c>
      <c r="Z240" s="47"/>
      <c r="AA240" s="20"/>
      <c r="AB240" s="20"/>
      <c r="AC240" s="20"/>
      <c r="AD240" s="20"/>
      <c r="AF240" s="25"/>
      <c r="AG240" s="25"/>
      <c r="AH240" s="25"/>
      <c r="AI240" s="25"/>
      <c r="AJ240" s="25"/>
      <c r="AK240" s="25"/>
    </row>
    <row r="241" spans="12:37">
      <c r="L241" s="25" t="s">
        <v>214</v>
      </c>
      <c r="M241" s="25" t="s">
        <v>320</v>
      </c>
      <c r="N241" s="25" t="s">
        <v>649</v>
      </c>
      <c r="O241" s="25"/>
      <c r="P241" s="25" t="s">
        <v>1074</v>
      </c>
      <c r="Q241" s="25" t="s">
        <v>211</v>
      </c>
      <c r="R241" s="25">
        <v>7.4999999999999997E-2</v>
      </c>
      <c r="S241" s="25"/>
      <c r="T241" s="25"/>
      <c r="U241" s="25"/>
      <c r="V241" s="25"/>
      <c r="W241" s="25"/>
      <c r="X241" s="20" t="str">
        <f t="shared" si="17"/>
        <v>メタン(CH4)廃棄物の埋立処分</v>
      </c>
      <c r="Y241" s="20" t="str">
        <f t="shared" si="16"/>
        <v>メタン(CH4)廃棄物の埋立処分木くず(準好気性埋立)</v>
      </c>
      <c r="Z241" s="47"/>
      <c r="AA241" s="20"/>
      <c r="AB241" s="20"/>
      <c r="AC241" s="20"/>
      <c r="AD241" s="20"/>
      <c r="AF241" s="25"/>
      <c r="AG241" s="25"/>
      <c r="AH241" s="25"/>
      <c r="AI241" s="25"/>
      <c r="AJ241" s="25"/>
      <c r="AK241" s="25"/>
    </row>
    <row r="242" spans="12:37">
      <c r="L242" s="25" t="s">
        <v>214</v>
      </c>
      <c r="M242" s="25" t="s">
        <v>320</v>
      </c>
      <c r="N242" s="25" t="s">
        <v>650</v>
      </c>
      <c r="O242" s="25"/>
      <c r="P242" s="25" t="s">
        <v>1074</v>
      </c>
      <c r="Q242" s="25" t="s">
        <v>211</v>
      </c>
      <c r="R242" s="25">
        <v>0.1</v>
      </c>
      <c r="S242" s="25"/>
      <c r="T242" s="25"/>
      <c r="U242" s="25"/>
      <c r="V242" s="25"/>
      <c r="W242" s="25"/>
      <c r="X242" s="20" t="str">
        <f t="shared" si="17"/>
        <v>メタン(CH4)廃棄物の埋立処分</v>
      </c>
      <c r="Y242" s="20" t="str">
        <f t="shared" si="16"/>
        <v>メタン(CH4)廃棄物の埋立処分消化汚泥由来の汚泥(嫌気性埋立)</v>
      </c>
      <c r="Z242" s="47"/>
      <c r="AA242" s="20"/>
      <c r="AB242" s="20"/>
      <c r="AC242" s="20"/>
      <c r="AD242" s="20"/>
      <c r="AF242" s="25"/>
      <c r="AG242" s="25"/>
      <c r="AH242" s="25"/>
      <c r="AI242" s="25"/>
      <c r="AJ242" s="25"/>
      <c r="AK242" s="25"/>
    </row>
    <row r="243" spans="12:37">
      <c r="L243" s="25" t="s">
        <v>214</v>
      </c>
      <c r="M243" s="25" t="s">
        <v>320</v>
      </c>
      <c r="N243" s="25" t="s">
        <v>651</v>
      </c>
      <c r="O243" s="25"/>
      <c r="P243" s="25" t="s">
        <v>1074</v>
      </c>
      <c r="Q243" s="25" t="s">
        <v>211</v>
      </c>
      <c r="R243" s="34">
        <v>0.05</v>
      </c>
      <c r="S243" s="25"/>
      <c r="T243" s="25"/>
      <c r="U243" s="25"/>
      <c r="V243" s="25"/>
      <c r="W243" s="25"/>
      <c r="X243" s="20" t="str">
        <f t="shared" si="17"/>
        <v>メタン(CH4)廃棄物の埋立処分</v>
      </c>
      <c r="Y243" s="20" t="str">
        <f t="shared" si="16"/>
        <v>メタン(CH4)廃棄物の埋立処分消化汚泥由来の汚泥(準好気性埋立)</v>
      </c>
      <c r="Z243" s="47"/>
      <c r="AA243" s="20"/>
      <c r="AB243" s="20"/>
      <c r="AC243" s="20"/>
      <c r="AD243" s="20"/>
      <c r="AF243" s="25"/>
      <c r="AG243" s="25"/>
      <c r="AH243" s="25"/>
      <c r="AI243" s="25"/>
      <c r="AJ243" s="25"/>
      <c r="AK243" s="25"/>
    </row>
    <row r="244" spans="12:37">
      <c r="L244" s="25" t="s">
        <v>214</v>
      </c>
      <c r="M244" s="25" t="s">
        <v>320</v>
      </c>
      <c r="N244" s="25" t="s">
        <v>652</v>
      </c>
      <c r="O244" s="25"/>
      <c r="P244" s="25" t="s">
        <v>1074</v>
      </c>
      <c r="Q244" s="25" t="s">
        <v>211</v>
      </c>
      <c r="R244" s="33">
        <v>0.13</v>
      </c>
      <c r="S244" s="25"/>
      <c r="T244" s="25"/>
      <c r="U244" s="25"/>
      <c r="V244" s="25"/>
      <c r="W244" s="25"/>
      <c r="X244" s="20" t="str">
        <f t="shared" si="17"/>
        <v>メタン(CH4)廃棄物の埋立処分</v>
      </c>
      <c r="Y244" s="20" t="str">
        <f t="shared" si="16"/>
        <v>メタン(CH4)廃棄物の埋立処分その他下水汚泥(嫌気性埋立)</v>
      </c>
      <c r="Z244" s="47"/>
      <c r="AA244" s="20"/>
      <c r="AB244" s="20"/>
      <c r="AC244" s="20"/>
      <c r="AD244" s="20"/>
      <c r="AF244" s="25"/>
      <c r="AG244" s="25"/>
      <c r="AH244" s="25"/>
      <c r="AI244" s="25"/>
      <c r="AJ244" s="25"/>
      <c r="AK244" s="25"/>
    </row>
    <row r="245" spans="12:37">
      <c r="L245" s="25" t="s">
        <v>214</v>
      </c>
      <c r="M245" s="25" t="s">
        <v>320</v>
      </c>
      <c r="N245" s="25" t="s">
        <v>653</v>
      </c>
      <c r="O245" s="25"/>
      <c r="P245" s="25" t="s">
        <v>1074</v>
      </c>
      <c r="Q245" s="25" t="s">
        <v>211</v>
      </c>
      <c r="R245" s="25">
        <v>6.7000000000000004E-2</v>
      </c>
      <c r="S245" s="25"/>
      <c r="T245" s="25"/>
      <c r="U245" s="25"/>
      <c r="V245" s="25"/>
      <c r="W245" s="25"/>
      <c r="X245" s="20" t="str">
        <f t="shared" si="17"/>
        <v>メタン(CH4)廃棄物の埋立処分</v>
      </c>
      <c r="Y245" s="20" t="str">
        <f t="shared" si="16"/>
        <v>メタン(CH4)廃棄物の埋立処分その他下水汚泥(準好気性埋立)</v>
      </c>
      <c r="Z245" s="47"/>
      <c r="AA245" s="20"/>
      <c r="AB245" s="20"/>
      <c r="AC245" s="20"/>
      <c r="AD245" s="20"/>
      <c r="AF245" s="25"/>
      <c r="AG245" s="25"/>
      <c r="AH245" s="25"/>
      <c r="AI245" s="25"/>
      <c r="AJ245" s="25"/>
      <c r="AK245" s="25"/>
    </row>
    <row r="246" spans="12:37">
      <c r="L246" s="25" t="s">
        <v>214</v>
      </c>
      <c r="M246" s="25" t="s">
        <v>320</v>
      </c>
      <c r="N246" s="25" t="s">
        <v>654</v>
      </c>
      <c r="O246" s="25"/>
      <c r="P246" s="25" t="s">
        <v>1074</v>
      </c>
      <c r="Q246" s="25" t="s">
        <v>211</v>
      </c>
      <c r="R246" s="25">
        <v>0.13</v>
      </c>
      <c r="S246" s="25"/>
      <c r="T246" s="25"/>
      <c r="U246" s="25"/>
      <c r="V246" s="25"/>
      <c r="W246" s="25"/>
      <c r="X246" s="20" t="str">
        <f t="shared" si="17"/>
        <v>メタン(CH4)廃棄物の埋立処分</v>
      </c>
      <c r="Y246" s="20" t="str">
        <f t="shared" si="16"/>
        <v>メタン(CH4)廃棄物の埋立処分し尿処理施設又は浄化槽に係る汚泥(嫌気性埋立)</v>
      </c>
      <c r="Z246" s="47"/>
      <c r="AA246" s="20"/>
      <c r="AB246" s="20"/>
      <c r="AC246" s="20"/>
      <c r="AD246" s="20"/>
      <c r="AF246" s="25"/>
      <c r="AG246" s="25"/>
      <c r="AH246" s="25"/>
      <c r="AI246" s="25"/>
      <c r="AJ246" s="25"/>
      <c r="AK246" s="25"/>
    </row>
    <row r="247" spans="12:37">
      <c r="L247" s="25" t="s">
        <v>214</v>
      </c>
      <c r="M247" s="25" t="s">
        <v>320</v>
      </c>
      <c r="N247" s="25" t="s">
        <v>655</v>
      </c>
      <c r="O247" s="25"/>
      <c r="P247" s="25" t="s">
        <v>1074</v>
      </c>
      <c r="Q247" s="25" t="s">
        <v>211</v>
      </c>
      <c r="R247" s="25">
        <v>6.7000000000000004E-2</v>
      </c>
      <c r="S247" s="25"/>
      <c r="T247" s="25"/>
      <c r="U247" s="25"/>
      <c r="V247" s="25"/>
      <c r="W247" s="25"/>
      <c r="X247" s="20" t="str">
        <f t="shared" si="17"/>
        <v>メタン(CH4)廃棄物の埋立処分</v>
      </c>
      <c r="Y247" s="20" t="str">
        <f t="shared" si="16"/>
        <v>メタン(CH4)廃棄物の埋立処分し尿処理施設又は浄化槽に係る汚泥(準好気性埋立)</v>
      </c>
      <c r="Z247" s="47"/>
      <c r="AA247" s="20"/>
      <c r="AB247" s="20"/>
      <c r="AC247" s="20"/>
      <c r="AD247" s="20"/>
      <c r="AF247" s="25"/>
      <c r="AG247" s="25"/>
      <c r="AH247" s="25"/>
      <c r="AI247" s="25"/>
      <c r="AJ247" s="25"/>
      <c r="AK247" s="25"/>
    </row>
    <row r="248" spans="12:37">
      <c r="L248" s="25" t="s">
        <v>214</v>
      </c>
      <c r="M248" s="25" t="s">
        <v>320</v>
      </c>
      <c r="N248" s="25" t="s">
        <v>656</v>
      </c>
      <c r="O248" s="25"/>
      <c r="P248" s="25" t="s">
        <v>1074</v>
      </c>
      <c r="Q248" s="25" t="s">
        <v>211</v>
      </c>
      <c r="R248" s="25">
        <v>0.02</v>
      </c>
      <c r="S248" s="25"/>
      <c r="T248" s="25"/>
      <c r="U248" s="25"/>
      <c r="V248" s="25"/>
      <c r="W248" s="25"/>
      <c r="X248" s="20" t="str">
        <f t="shared" si="17"/>
        <v>メタン(CH4)廃棄物の埋立処分</v>
      </c>
      <c r="Y248" s="20" t="str">
        <f t="shared" si="16"/>
        <v>メタン(CH4)廃棄物の埋立処分浄水施設に係る汚泥(嫌気性埋立)</v>
      </c>
      <c r="Z248" s="47"/>
      <c r="AA248" s="20"/>
      <c r="AB248" s="20"/>
      <c r="AC248" s="20"/>
      <c r="AD248" s="20"/>
      <c r="AF248" s="25"/>
      <c r="AG248" s="25"/>
      <c r="AH248" s="25"/>
      <c r="AI248" s="25"/>
      <c r="AJ248" s="25"/>
      <c r="AK248" s="25"/>
    </row>
    <row r="249" spans="12:37">
      <c r="L249" s="25" t="s">
        <v>214</v>
      </c>
      <c r="M249" s="25" t="s">
        <v>320</v>
      </c>
      <c r="N249" s="25" t="s">
        <v>657</v>
      </c>
      <c r="O249" s="25"/>
      <c r="P249" s="25" t="s">
        <v>1074</v>
      </c>
      <c r="Q249" s="25" t="s">
        <v>211</v>
      </c>
      <c r="R249" s="33">
        <v>0.01</v>
      </c>
      <c r="S249" s="25"/>
      <c r="T249" s="25"/>
      <c r="U249" s="25"/>
      <c r="V249" s="25"/>
      <c r="W249" s="25"/>
      <c r="X249" s="20" t="str">
        <f t="shared" si="17"/>
        <v>メタン(CH4)廃棄物の埋立処分</v>
      </c>
      <c r="Y249" s="20" t="str">
        <f t="shared" si="16"/>
        <v>メタン(CH4)廃棄物の埋立処分浄水施設に係る汚泥(準好気性埋立)</v>
      </c>
      <c r="Z249" s="47"/>
      <c r="AA249" s="20"/>
      <c r="AB249" s="20"/>
      <c r="AC249" s="20"/>
      <c r="AD249" s="20"/>
      <c r="AF249" s="25"/>
      <c r="AG249" s="25"/>
      <c r="AH249" s="25"/>
      <c r="AI249" s="25"/>
      <c r="AJ249" s="25"/>
      <c r="AK249" s="25"/>
    </row>
    <row r="250" spans="12:37">
      <c r="L250" s="25" t="s">
        <v>214</v>
      </c>
      <c r="M250" s="25" t="s">
        <v>320</v>
      </c>
      <c r="N250" s="25" t="s">
        <v>658</v>
      </c>
      <c r="O250" s="25"/>
      <c r="P250" s="25" t="s">
        <v>1074</v>
      </c>
      <c r="Q250" s="25" t="s">
        <v>211</v>
      </c>
      <c r="R250" s="33">
        <v>0.15</v>
      </c>
      <c r="S250" s="25"/>
      <c r="T250" s="25"/>
      <c r="U250" s="25"/>
      <c r="V250" s="25"/>
      <c r="W250" s="25"/>
      <c r="X250" s="20" t="str">
        <f t="shared" si="17"/>
        <v>メタン(CH4)廃棄物の埋立処分</v>
      </c>
      <c r="Y250" s="20" t="str">
        <f t="shared" si="16"/>
        <v>メタン(CH4)廃棄物の埋立処分製造業に係る有機性の汚泥(嫌気性埋立)</v>
      </c>
      <c r="Z250" s="47"/>
      <c r="AA250" s="20"/>
      <c r="AB250" s="20"/>
      <c r="AC250" s="20"/>
      <c r="AD250" s="20"/>
      <c r="AF250" s="25"/>
      <c r="AG250" s="25"/>
      <c r="AH250" s="25"/>
      <c r="AI250" s="25"/>
      <c r="AJ250" s="25"/>
      <c r="AK250" s="25"/>
    </row>
    <row r="251" spans="12:37">
      <c r="L251" s="25" t="s">
        <v>214</v>
      </c>
      <c r="M251" s="25" t="s">
        <v>320</v>
      </c>
      <c r="N251" s="25" t="s">
        <v>659</v>
      </c>
      <c r="O251" s="25"/>
      <c r="P251" s="25" t="s">
        <v>1074</v>
      </c>
      <c r="Q251" s="25" t="s">
        <v>211</v>
      </c>
      <c r="R251" s="25">
        <v>7.4999999999999997E-2</v>
      </c>
      <c r="S251" s="25"/>
      <c r="T251" s="25"/>
      <c r="U251" s="25"/>
      <c r="V251" s="25"/>
      <c r="W251" s="25"/>
      <c r="X251" s="20" t="str">
        <f t="shared" si="17"/>
        <v>メタン(CH4)廃棄物の埋立処分</v>
      </c>
      <c r="Y251" s="20" t="str">
        <f t="shared" si="16"/>
        <v>メタン(CH4)廃棄物の埋立処分製造業に係る有機性の汚泥(準好気性埋立)</v>
      </c>
      <c r="Z251" s="47"/>
      <c r="AA251" s="20"/>
      <c r="AB251" s="20"/>
      <c r="AC251" s="20"/>
      <c r="AD251" s="20"/>
      <c r="AF251" s="25"/>
      <c r="AG251" s="25"/>
      <c r="AH251" s="25"/>
      <c r="AI251" s="25"/>
      <c r="AJ251" s="25"/>
      <c r="AK251" s="25"/>
    </row>
    <row r="252" spans="12:37">
      <c r="L252" s="25" t="s">
        <v>214</v>
      </c>
      <c r="M252" s="25" t="s">
        <v>320</v>
      </c>
      <c r="N252" s="25" t="s">
        <v>660</v>
      </c>
      <c r="O252" s="25"/>
      <c r="P252" s="25" t="s">
        <v>1074</v>
      </c>
      <c r="Q252" s="25" t="s">
        <v>211</v>
      </c>
      <c r="R252" s="25">
        <v>0.13</v>
      </c>
      <c r="S252" s="25"/>
      <c r="T252" s="25"/>
      <c r="U252" s="25"/>
      <c r="V252" s="25"/>
      <c r="W252" s="25"/>
      <c r="X252" s="20" t="str">
        <f t="shared" si="17"/>
        <v>メタン(CH4)廃棄物の埋立処分</v>
      </c>
      <c r="Y252" s="20" t="str">
        <f t="shared" ref="Y252:Y315" si="18">L252&amp;M252&amp;N252&amp;O252</f>
        <v>メタン(CH4)廃棄物の埋立処分動物のふん尿(嫌気性埋立)</v>
      </c>
      <c r="Z252" s="47"/>
      <c r="AA252" s="20"/>
      <c r="AB252" s="20"/>
      <c r="AC252" s="20"/>
      <c r="AD252" s="20"/>
      <c r="AF252" s="25"/>
      <c r="AG252" s="25"/>
      <c r="AH252" s="25"/>
      <c r="AI252" s="25"/>
      <c r="AJ252" s="25"/>
      <c r="AK252" s="25"/>
    </row>
    <row r="253" spans="12:37">
      <c r="L253" s="25" t="s">
        <v>214</v>
      </c>
      <c r="M253" s="25" t="s">
        <v>320</v>
      </c>
      <c r="N253" s="25" t="s">
        <v>661</v>
      </c>
      <c r="O253" s="25"/>
      <c r="P253" s="25" t="s">
        <v>1074</v>
      </c>
      <c r="Q253" s="25" t="s">
        <v>211</v>
      </c>
      <c r="R253" s="25">
        <v>6.7000000000000004E-2</v>
      </c>
      <c r="S253" s="25"/>
      <c r="T253" s="25"/>
      <c r="U253" s="25"/>
      <c r="V253" s="25"/>
      <c r="W253" s="25"/>
      <c r="X253" s="20" t="str">
        <f t="shared" ref="X253:X316" si="19">L253&amp;M253</f>
        <v>メタン(CH4)廃棄物の埋立処分</v>
      </c>
      <c r="Y253" s="20" t="str">
        <f t="shared" si="18"/>
        <v>メタン(CH4)廃棄物の埋立処分動物のふん尿(準好気性埋立</v>
      </c>
      <c r="Z253" s="47"/>
      <c r="AA253" s="20"/>
      <c r="AB253" s="20"/>
      <c r="AC253" s="20"/>
      <c r="AD253" s="20"/>
      <c r="AF253" s="25"/>
      <c r="AG253" s="25"/>
      <c r="AH253" s="25"/>
      <c r="AI253" s="25"/>
      <c r="AJ253" s="25"/>
      <c r="AK253" s="25"/>
    </row>
    <row r="254" spans="12:37">
      <c r="L254" s="25" t="s">
        <v>214</v>
      </c>
      <c r="M254" s="25" t="s">
        <v>662</v>
      </c>
      <c r="N254" s="25" t="s">
        <v>164</v>
      </c>
      <c r="O254" s="25"/>
      <c r="P254" s="25" t="s">
        <v>1083</v>
      </c>
      <c r="Q254" s="25" t="s">
        <v>663</v>
      </c>
      <c r="R254" s="25">
        <v>1.1999999999999999E-6</v>
      </c>
      <c r="S254" s="25"/>
      <c r="T254" s="25"/>
      <c r="U254" s="25"/>
      <c r="V254" s="25" t="s">
        <v>664</v>
      </c>
      <c r="W254" s="25"/>
      <c r="X254" s="20" t="str">
        <f t="shared" si="19"/>
        <v>メタン(CH4)工場廃水の処理</v>
      </c>
      <c r="Y254" s="20" t="str">
        <f t="shared" si="18"/>
        <v>メタン(CH4)工場廃水の処理食料品製造業</v>
      </c>
      <c r="Z254" s="47"/>
      <c r="AA254" s="20"/>
      <c r="AB254" s="20"/>
      <c r="AC254" s="20"/>
      <c r="AD254" s="20"/>
      <c r="AF254" s="25"/>
      <c r="AG254" s="25"/>
      <c r="AH254" s="25"/>
      <c r="AI254" s="25"/>
      <c r="AJ254" s="25"/>
      <c r="AK254" s="25"/>
    </row>
    <row r="255" spans="12:37">
      <c r="L255" s="25" t="s">
        <v>214</v>
      </c>
      <c r="M255" s="25" t="s">
        <v>189</v>
      </c>
      <c r="N255" s="25" t="s">
        <v>163</v>
      </c>
      <c r="O255" s="25"/>
      <c r="P255" s="25" t="s">
        <v>1083</v>
      </c>
      <c r="Q255" s="25" t="s">
        <v>663</v>
      </c>
      <c r="R255" s="25">
        <v>2.5000000000000002E-6</v>
      </c>
      <c r="S255" s="25"/>
      <c r="T255" s="25"/>
      <c r="U255" s="25"/>
      <c r="V255" s="25"/>
      <c r="W255" s="25" t="s">
        <v>664</v>
      </c>
      <c r="X255" s="20" t="str">
        <f t="shared" si="19"/>
        <v>メタン(CH4)工場廃水の処理</v>
      </c>
      <c r="Y255" s="20" t="str">
        <f t="shared" si="18"/>
        <v>メタン(CH4)工場廃水の処理パルプ・紙・紙加工品製造業</v>
      </c>
      <c r="Z255" s="47"/>
      <c r="AA255" s="20"/>
      <c r="AB255" s="20"/>
      <c r="AC255" s="20"/>
      <c r="AD255" s="20"/>
      <c r="AF255" s="25"/>
      <c r="AG255" s="25"/>
      <c r="AH255" s="25"/>
      <c r="AI255" s="25"/>
      <c r="AJ255" s="25"/>
      <c r="AK255" s="25"/>
    </row>
    <row r="256" spans="12:37">
      <c r="L256" s="25" t="s">
        <v>214</v>
      </c>
      <c r="M256" s="25" t="s">
        <v>189</v>
      </c>
      <c r="N256" s="25" t="s">
        <v>162</v>
      </c>
      <c r="O256" s="25"/>
      <c r="P256" s="25" t="s">
        <v>1083</v>
      </c>
      <c r="Q256" s="25" t="s">
        <v>663</v>
      </c>
      <c r="R256" s="25">
        <v>9.1999999999999998E-7</v>
      </c>
      <c r="S256" s="25"/>
      <c r="T256" s="25"/>
      <c r="U256" s="25"/>
      <c r="V256" s="25"/>
      <c r="W256" s="25"/>
      <c r="X256" s="20" t="str">
        <f t="shared" si="19"/>
        <v>メタン(CH4)工場廃水の処理</v>
      </c>
      <c r="Y256" s="20" t="str">
        <f t="shared" si="18"/>
        <v>メタン(CH4)工場廃水の処理化学工業</v>
      </c>
      <c r="Z256" s="47"/>
      <c r="AA256" s="20"/>
      <c r="AB256" s="20"/>
      <c r="AC256" s="20"/>
      <c r="AD256" s="20"/>
      <c r="AF256" s="25"/>
      <c r="AG256" s="25"/>
      <c r="AH256" s="25"/>
      <c r="AI256" s="25"/>
      <c r="AJ256" s="25"/>
      <c r="AK256" s="25"/>
    </row>
    <row r="257" spans="12:37">
      <c r="L257" s="25" t="s">
        <v>214</v>
      </c>
      <c r="M257" s="25" t="s">
        <v>189</v>
      </c>
      <c r="N257" s="25" t="s">
        <v>161</v>
      </c>
      <c r="O257" s="25"/>
      <c r="P257" s="25" t="s">
        <v>1083</v>
      </c>
      <c r="Q257" s="25" t="s">
        <v>663</v>
      </c>
      <c r="R257" s="25">
        <v>7.3000000000000004E-6</v>
      </c>
      <c r="S257" s="25"/>
      <c r="T257" s="25"/>
      <c r="U257" s="25"/>
      <c r="V257" s="25"/>
      <c r="W257" s="25"/>
      <c r="X257" s="20" t="str">
        <f t="shared" si="19"/>
        <v>メタン(CH4)工場廃水の処理</v>
      </c>
      <c r="Y257" s="20" t="str">
        <f t="shared" si="18"/>
        <v>メタン(CH4)工場廃水の処理鉄鋼業</v>
      </c>
      <c r="Z257" s="47"/>
      <c r="AA257" s="20"/>
      <c r="AB257" s="20"/>
      <c r="AC257" s="20"/>
      <c r="AD257" s="20"/>
      <c r="AF257" s="25"/>
      <c r="AG257" s="25"/>
      <c r="AH257" s="25"/>
      <c r="AI257" s="25"/>
      <c r="AJ257" s="25"/>
      <c r="AK257" s="25"/>
    </row>
    <row r="258" spans="12:37">
      <c r="L258" s="25" t="s">
        <v>214</v>
      </c>
      <c r="M258" s="25" t="s">
        <v>189</v>
      </c>
      <c r="N258" s="25" t="s">
        <v>665</v>
      </c>
      <c r="O258" s="25"/>
      <c r="P258" s="25" t="s">
        <v>1083</v>
      </c>
      <c r="Q258" s="25" t="s">
        <v>663</v>
      </c>
      <c r="R258" s="25">
        <v>3.0000000000000001E-6</v>
      </c>
      <c r="S258" s="25"/>
      <c r="T258" s="25"/>
      <c r="U258" s="25"/>
      <c r="V258" s="25"/>
      <c r="W258" s="25"/>
      <c r="X258" s="20" t="str">
        <f t="shared" si="19"/>
        <v>メタン(CH4)工場廃水の処理</v>
      </c>
      <c r="Y258" s="20" t="str">
        <f t="shared" si="18"/>
        <v>メタン(CH4)工場廃水の処理その他業種</v>
      </c>
      <c r="Z258" s="47"/>
      <c r="AA258" s="20"/>
      <c r="AB258" s="20"/>
      <c r="AC258" s="20"/>
      <c r="AD258" s="20"/>
      <c r="AF258" s="25"/>
      <c r="AG258" s="25"/>
      <c r="AH258" s="25"/>
      <c r="AI258" s="25"/>
      <c r="AJ258" s="25"/>
      <c r="AK258" s="25"/>
    </row>
    <row r="259" spans="12:37">
      <c r="L259" s="25" t="s">
        <v>214</v>
      </c>
      <c r="M259" s="25" t="s">
        <v>187</v>
      </c>
      <c r="N259" s="25" t="s">
        <v>259</v>
      </c>
      <c r="O259" s="25"/>
      <c r="P259" s="25" t="s">
        <v>1076</v>
      </c>
      <c r="Q259" s="25" t="s">
        <v>319</v>
      </c>
      <c r="R259" s="37">
        <v>8.8000000000000004E-7</v>
      </c>
      <c r="S259" s="25"/>
      <c r="T259" s="25"/>
      <c r="U259" s="25"/>
      <c r="V259" s="25" t="s">
        <v>666</v>
      </c>
      <c r="W259" s="25"/>
      <c r="X259" s="20" t="str">
        <f t="shared" si="19"/>
        <v>メタン(CH4)下水、し尿等の処理</v>
      </c>
      <c r="Y259" s="20" t="str">
        <f t="shared" si="18"/>
        <v>メタン(CH4)下水、し尿等の処理終末処理場</v>
      </c>
      <c r="Z259" s="47"/>
      <c r="AA259" s="20"/>
      <c r="AB259" s="20"/>
      <c r="AC259" s="20"/>
      <c r="AD259" s="20"/>
      <c r="AF259" s="25"/>
      <c r="AG259" s="25"/>
      <c r="AH259" s="25"/>
      <c r="AI259" s="25"/>
      <c r="AJ259" s="25"/>
      <c r="AK259" s="25"/>
    </row>
    <row r="260" spans="12:37">
      <c r="L260" s="25" t="s">
        <v>214</v>
      </c>
      <c r="M260" s="25" t="s">
        <v>187</v>
      </c>
      <c r="N260" s="25" t="s">
        <v>257</v>
      </c>
      <c r="O260" s="25"/>
      <c r="P260" s="25" t="s">
        <v>1076</v>
      </c>
      <c r="Q260" s="25" t="s">
        <v>319</v>
      </c>
      <c r="R260" s="25">
        <v>5.4000000000000001E-4</v>
      </c>
      <c r="S260" s="25"/>
      <c r="T260" s="25"/>
      <c r="U260" s="25"/>
      <c r="V260" s="25" t="s">
        <v>1114</v>
      </c>
      <c r="W260" s="25" t="s">
        <v>666</v>
      </c>
      <c r="X260" s="20" t="str">
        <f t="shared" si="19"/>
        <v>メタン(CH4)下水、し尿等の処理</v>
      </c>
      <c r="Y260" s="20" t="str">
        <f t="shared" si="18"/>
        <v>メタン(CH4)下水、し尿等の処理し尿処理施設(嫌気性消化処理)</v>
      </c>
      <c r="Z260" s="47"/>
      <c r="AA260" s="20"/>
      <c r="AB260" s="20"/>
      <c r="AC260" s="20"/>
      <c r="AD260" s="20"/>
      <c r="AF260" s="25"/>
      <c r="AG260" s="25"/>
      <c r="AH260" s="25"/>
      <c r="AI260" s="25"/>
      <c r="AJ260" s="25"/>
      <c r="AK260" s="25"/>
    </row>
    <row r="261" spans="12:37">
      <c r="L261" s="25" t="s">
        <v>214</v>
      </c>
      <c r="M261" s="25" t="s">
        <v>187</v>
      </c>
      <c r="N261" s="25" t="s">
        <v>256</v>
      </c>
      <c r="O261" s="25"/>
      <c r="P261" s="25" t="s">
        <v>1076</v>
      </c>
      <c r="Q261" s="25" t="s">
        <v>319</v>
      </c>
      <c r="R261" s="25">
        <v>5.4999999999999999E-6</v>
      </c>
      <c r="S261" s="25"/>
      <c r="T261" s="25"/>
      <c r="U261" s="25"/>
      <c r="V261" s="25"/>
      <c r="W261" s="25" t="s">
        <v>667</v>
      </c>
      <c r="X261" s="20" t="str">
        <f t="shared" si="19"/>
        <v>メタン(CH4)下水、し尿等の処理</v>
      </c>
      <c r="Y261" s="20" t="str">
        <f t="shared" si="18"/>
        <v>メタン(CH4)下水、し尿等の処理し尿処理施設(好気性消化処理)</v>
      </c>
      <c r="Z261" s="47"/>
      <c r="AA261" s="20"/>
      <c r="AB261" s="20"/>
      <c r="AC261" s="20"/>
      <c r="AD261" s="20"/>
      <c r="AF261" s="25"/>
      <c r="AG261" s="25"/>
      <c r="AH261" s="25"/>
      <c r="AI261" s="25"/>
      <c r="AJ261" s="25"/>
      <c r="AK261" s="25"/>
    </row>
    <row r="262" spans="12:37">
      <c r="L262" s="25" t="s">
        <v>214</v>
      </c>
      <c r="M262" s="25" t="s">
        <v>187</v>
      </c>
      <c r="N262" s="25" t="s">
        <v>255</v>
      </c>
      <c r="O262" s="25"/>
      <c r="P262" s="25" t="s">
        <v>1076</v>
      </c>
      <c r="Q262" s="25" t="s">
        <v>319</v>
      </c>
      <c r="R262" s="25">
        <v>5.0000000000000004E-6</v>
      </c>
      <c r="S262" s="25"/>
      <c r="T262" s="25"/>
      <c r="U262" s="25"/>
      <c r="V262" s="25"/>
      <c r="W262" s="25"/>
      <c r="X262" s="20" t="str">
        <f t="shared" si="19"/>
        <v>メタン(CH4)下水、し尿等の処理</v>
      </c>
      <c r="Y262" s="20" t="str">
        <f t="shared" si="18"/>
        <v>メタン(CH4)下水、し尿等の処理し尿処理施設(高負荷生物学的脱窒素処理)</v>
      </c>
      <c r="Z262" s="47"/>
      <c r="AA262" s="20"/>
      <c r="AB262" s="20"/>
      <c r="AC262" s="20"/>
      <c r="AD262" s="20"/>
      <c r="AF262" s="25"/>
      <c r="AG262" s="25"/>
      <c r="AH262" s="25"/>
      <c r="AI262" s="25"/>
      <c r="AJ262" s="25"/>
      <c r="AK262" s="25"/>
    </row>
    <row r="263" spans="12:37">
      <c r="L263" s="25" t="s">
        <v>214</v>
      </c>
      <c r="M263" s="25" t="s">
        <v>187</v>
      </c>
      <c r="N263" s="25" t="s">
        <v>254</v>
      </c>
      <c r="O263" s="25"/>
      <c r="P263" s="25" t="s">
        <v>1076</v>
      </c>
      <c r="Q263" s="25" t="s">
        <v>319</v>
      </c>
      <c r="R263" s="37">
        <v>5.9000000000000003E-6</v>
      </c>
      <c r="S263" s="25"/>
      <c r="T263" s="25"/>
      <c r="U263" s="25"/>
      <c r="V263" s="25"/>
      <c r="W263" s="25"/>
      <c r="X263" s="20" t="str">
        <f t="shared" si="19"/>
        <v>メタン(CH4)下水、し尿等の処理</v>
      </c>
      <c r="Y263" s="20" t="str">
        <f t="shared" si="18"/>
        <v>メタン(CH4)下水、し尿等の処理し尿処理施設(生物学的脱窒素処理(標準脱窒素処理))</v>
      </c>
      <c r="Z263" s="47"/>
      <c r="AA263" s="20"/>
      <c r="AB263" s="20"/>
      <c r="AC263" s="20"/>
      <c r="AD263" s="20"/>
      <c r="AF263" s="25"/>
      <c r="AG263" s="25"/>
      <c r="AH263" s="25"/>
      <c r="AI263" s="25"/>
      <c r="AJ263" s="25"/>
      <c r="AK263" s="25"/>
    </row>
    <row r="264" spans="12:37">
      <c r="L264" s="25" t="s">
        <v>214</v>
      </c>
      <c r="M264" s="25" t="s">
        <v>187</v>
      </c>
      <c r="N264" s="25" t="s">
        <v>253</v>
      </c>
      <c r="O264" s="25"/>
      <c r="P264" s="25" t="s">
        <v>1076</v>
      </c>
      <c r="Q264" s="25" t="s">
        <v>319</v>
      </c>
      <c r="R264" s="25">
        <v>5.4999999999999999E-6</v>
      </c>
      <c r="S264" s="25"/>
      <c r="T264" s="25"/>
      <c r="U264" s="25"/>
      <c r="V264" s="25"/>
      <c r="W264" s="25"/>
      <c r="X264" s="20" t="str">
        <f t="shared" si="19"/>
        <v>メタン(CH4)下水、し尿等の処理</v>
      </c>
      <c r="Y264" s="20" t="str">
        <f t="shared" si="18"/>
        <v>メタン(CH4)下水、し尿等の処理し尿処理施設(膜分離処理)</v>
      </c>
      <c r="Z264" s="47"/>
      <c r="AA264" s="20"/>
      <c r="AB264" s="20"/>
      <c r="AC264" s="20"/>
      <c r="AD264" s="20"/>
      <c r="AF264" s="25"/>
      <c r="AG264" s="25"/>
      <c r="AH264" s="25"/>
      <c r="AI264" s="25"/>
      <c r="AJ264" s="25"/>
      <c r="AK264" s="25"/>
    </row>
    <row r="265" spans="12:37">
      <c r="L265" s="25" t="s">
        <v>214</v>
      </c>
      <c r="M265" s="25" t="s">
        <v>187</v>
      </c>
      <c r="N265" s="25" t="s">
        <v>668</v>
      </c>
      <c r="O265" s="25"/>
      <c r="P265" s="25" t="s">
        <v>1076</v>
      </c>
      <c r="Q265" s="25" t="s">
        <v>319</v>
      </c>
      <c r="R265" s="25">
        <v>5.4999999999999999E-6</v>
      </c>
      <c r="S265" s="25"/>
      <c r="T265" s="25"/>
      <c r="U265" s="25"/>
      <c r="V265" s="25"/>
      <c r="W265" s="25"/>
      <c r="X265" s="20" t="str">
        <f t="shared" si="19"/>
        <v>メタン(CH4)下水、し尿等の処理</v>
      </c>
      <c r="Y265" s="20" t="str">
        <f t="shared" si="18"/>
        <v>メタン(CH4)下水、し尿等の処理し尿処理施設(その他処理)</v>
      </c>
      <c r="Z265" s="47"/>
      <c r="AA265" s="20"/>
      <c r="AB265" s="20"/>
      <c r="AC265" s="20"/>
      <c r="AD265" s="20"/>
      <c r="AF265" s="25"/>
      <c r="AG265" s="25"/>
      <c r="AH265" s="25"/>
      <c r="AI265" s="25"/>
      <c r="AJ265" s="25"/>
      <c r="AK265" s="25"/>
    </row>
    <row r="266" spans="12:37">
      <c r="L266" s="25" t="s">
        <v>214</v>
      </c>
      <c r="M266" s="25" t="s">
        <v>187</v>
      </c>
      <c r="N266" s="25" t="s">
        <v>669</v>
      </c>
      <c r="O266" s="25"/>
      <c r="P266" s="25" t="s">
        <v>1084</v>
      </c>
      <c r="Q266" s="25" t="s">
        <v>318</v>
      </c>
      <c r="R266" s="25">
        <v>1.0399999999999999E-3</v>
      </c>
      <c r="S266" s="25"/>
      <c r="T266" s="25"/>
      <c r="U266" s="25"/>
      <c r="V266" s="25" t="s">
        <v>670</v>
      </c>
      <c r="W266" s="25"/>
      <c r="X266" s="20" t="str">
        <f t="shared" si="19"/>
        <v>メタン(CH4)下水、し尿等の処理</v>
      </c>
      <c r="Y266" s="20" t="str">
        <f t="shared" si="18"/>
        <v>メタン(CH4)下水、し尿等の処理合併処理浄化槽(窒素除去型高度処理、窒素・リン除去型高度処理又はBOD除去型高度処理の性能評価型に限る。)</v>
      </c>
      <c r="Z266" s="47"/>
      <c r="AA266" s="20"/>
      <c r="AB266" s="20"/>
      <c r="AC266" s="20"/>
      <c r="AD266" s="20"/>
      <c r="AF266" s="25"/>
      <c r="AG266" s="25"/>
      <c r="AH266" s="25"/>
      <c r="AI266" s="25"/>
      <c r="AJ266" s="25"/>
      <c r="AK266" s="25"/>
    </row>
    <row r="267" spans="12:37">
      <c r="L267" s="25" t="s">
        <v>214</v>
      </c>
      <c r="M267" s="25" t="s">
        <v>187</v>
      </c>
      <c r="N267" s="25" t="s">
        <v>671</v>
      </c>
      <c r="O267" s="25"/>
      <c r="P267" s="25" t="s">
        <v>1084</v>
      </c>
      <c r="Q267" s="25" t="s">
        <v>318</v>
      </c>
      <c r="R267" s="25">
        <v>1.98E-3</v>
      </c>
      <c r="S267" s="25"/>
      <c r="T267" s="25"/>
      <c r="U267" s="25"/>
      <c r="V267" s="25"/>
      <c r="W267" s="25" t="s">
        <v>670</v>
      </c>
      <c r="X267" s="20" t="str">
        <f t="shared" si="19"/>
        <v>メタン(CH4)下水、し尿等の処理</v>
      </c>
      <c r="Y267" s="20" t="str">
        <f t="shared" si="18"/>
        <v>メタン(CH4)下水、し尿等の処理合併処理浄化槽(その他性能評価型)</v>
      </c>
      <c r="Z267" s="47"/>
      <c r="AA267" s="20"/>
      <c r="AB267" s="20"/>
      <c r="AC267" s="20"/>
      <c r="AD267" s="20"/>
      <c r="AF267" s="25"/>
      <c r="AG267" s="25"/>
      <c r="AH267" s="25"/>
      <c r="AI267" s="25"/>
      <c r="AJ267" s="25"/>
      <c r="AK267" s="25"/>
    </row>
    <row r="268" spans="12:37">
      <c r="L268" s="25" t="s">
        <v>214</v>
      </c>
      <c r="M268" s="25" t="s">
        <v>187</v>
      </c>
      <c r="N268" s="25" t="s">
        <v>672</v>
      </c>
      <c r="O268" s="25"/>
      <c r="P268" s="25" t="s">
        <v>1084</v>
      </c>
      <c r="Q268" s="25" t="s">
        <v>318</v>
      </c>
      <c r="R268" s="25">
        <v>2.48E-3</v>
      </c>
      <c r="S268" s="25"/>
      <c r="T268" s="25"/>
      <c r="U268" s="25"/>
      <c r="V268" s="25"/>
      <c r="W268" s="25"/>
      <c r="X268" s="20" t="str">
        <f t="shared" si="19"/>
        <v>メタン(CH4)下水、し尿等の処理</v>
      </c>
      <c r="Y268" s="20" t="str">
        <f t="shared" si="18"/>
        <v>メタン(CH4)下水、し尿等の処理合併処理浄化槽(構造例示型)</v>
      </c>
      <c r="Z268" s="47"/>
      <c r="AA268" s="20"/>
      <c r="AB268" s="20"/>
      <c r="AC268" s="20"/>
      <c r="AD268" s="20"/>
      <c r="AF268" s="25"/>
      <c r="AG268" s="25"/>
      <c r="AH268" s="25"/>
      <c r="AI268" s="25"/>
      <c r="AJ268" s="25"/>
      <c r="AK268" s="25"/>
    </row>
    <row r="269" spans="12:37">
      <c r="L269" s="25" t="s">
        <v>214</v>
      </c>
      <c r="M269" s="25" t="s">
        <v>187</v>
      </c>
      <c r="N269" s="25" t="s">
        <v>251</v>
      </c>
      <c r="O269" s="25"/>
      <c r="P269" s="25" t="s">
        <v>1084</v>
      </c>
      <c r="Q269" s="25" t="s">
        <v>318</v>
      </c>
      <c r="R269" s="25">
        <v>6.0000000000000002E-5</v>
      </c>
      <c r="S269" s="25"/>
      <c r="T269" s="25"/>
      <c r="U269" s="25"/>
      <c r="V269" s="25"/>
      <c r="W269" s="25"/>
      <c r="X269" s="20" t="str">
        <f t="shared" si="19"/>
        <v>メタン(CH4)下水、し尿等の処理</v>
      </c>
      <c r="Y269" s="20" t="str">
        <f t="shared" si="18"/>
        <v>メタン(CH4)下水、し尿等の処理くみ取便所の便槽</v>
      </c>
      <c r="Z269" s="47"/>
      <c r="AA269" s="20"/>
      <c r="AB269" s="20"/>
      <c r="AC269" s="20"/>
      <c r="AD269" s="20"/>
      <c r="AF269" s="25"/>
      <c r="AG269" s="25"/>
      <c r="AH269" s="25"/>
      <c r="AI269" s="25"/>
      <c r="AJ269" s="25"/>
      <c r="AK269" s="25"/>
    </row>
    <row r="270" spans="12:37">
      <c r="L270" s="25" t="s">
        <v>214</v>
      </c>
      <c r="M270" s="25" t="s">
        <v>673</v>
      </c>
      <c r="N270" s="25" t="s">
        <v>674</v>
      </c>
      <c r="O270" s="25"/>
      <c r="P270" s="25" t="s">
        <v>1074</v>
      </c>
      <c r="Q270" s="25" t="s">
        <v>211</v>
      </c>
      <c r="R270" s="25">
        <v>2.6000000000000001E-6</v>
      </c>
      <c r="S270" s="25"/>
      <c r="T270" s="25"/>
      <c r="U270" s="25"/>
      <c r="V270" s="25" t="s">
        <v>675</v>
      </c>
      <c r="W270" s="25"/>
      <c r="X270" s="20" t="str">
        <f t="shared" si="19"/>
        <v>メタン(CH4)廃棄物の焼却又は堆肥化処理</v>
      </c>
      <c r="Y270" s="20" t="str">
        <f t="shared" si="18"/>
        <v>メタン(CH4)廃棄物の焼却又は堆肥化処理一般廃棄物の焼却：全連続燃焼式焼却施設</v>
      </c>
      <c r="Z270" s="47"/>
      <c r="AA270" s="20"/>
      <c r="AB270" s="20"/>
      <c r="AC270" s="20"/>
      <c r="AD270" s="20"/>
      <c r="AF270" s="25"/>
      <c r="AG270" s="25"/>
      <c r="AH270" s="25"/>
      <c r="AI270" s="25"/>
      <c r="AJ270" s="25"/>
      <c r="AK270" s="25"/>
    </row>
    <row r="271" spans="12:37">
      <c r="L271" s="25" t="s">
        <v>214</v>
      </c>
      <c r="M271" s="25" t="s">
        <v>754</v>
      </c>
      <c r="N271" s="25" t="s">
        <v>676</v>
      </c>
      <c r="O271" s="25"/>
      <c r="P271" s="25" t="s">
        <v>1074</v>
      </c>
      <c r="Q271" s="25" t="s">
        <v>211</v>
      </c>
      <c r="R271" s="25">
        <v>2.0999999999999999E-5</v>
      </c>
      <c r="S271" s="25"/>
      <c r="T271" s="25"/>
      <c r="U271" s="25"/>
      <c r="V271" s="25"/>
      <c r="W271" s="25" t="s">
        <v>675</v>
      </c>
      <c r="X271" s="20" t="str">
        <f t="shared" si="19"/>
        <v>メタン(CH4)廃棄物の焼却又は堆肥化処理</v>
      </c>
      <c r="Y271" s="20" t="str">
        <f t="shared" si="18"/>
        <v>メタン(CH4)廃棄物の焼却又は堆肥化処理一般廃棄物の焼却：准連続燃焼式焼却施設</v>
      </c>
      <c r="Z271" s="47"/>
      <c r="AA271" s="20"/>
      <c r="AB271" s="20"/>
      <c r="AC271" s="20"/>
      <c r="AD271" s="20"/>
      <c r="AF271" s="25"/>
      <c r="AG271" s="25"/>
      <c r="AH271" s="25"/>
      <c r="AI271" s="25"/>
      <c r="AJ271" s="25"/>
      <c r="AK271" s="25"/>
    </row>
    <row r="272" spans="12:37">
      <c r="L272" s="25" t="s">
        <v>214</v>
      </c>
      <c r="M272" s="25" t="s">
        <v>754</v>
      </c>
      <c r="N272" s="25" t="s">
        <v>677</v>
      </c>
      <c r="O272" s="25"/>
      <c r="P272" s="25" t="s">
        <v>1074</v>
      </c>
      <c r="Q272" s="25" t="s">
        <v>211</v>
      </c>
      <c r="R272" s="25">
        <v>1.1E-5</v>
      </c>
      <c r="S272" s="25"/>
      <c r="T272" s="25"/>
      <c r="U272" s="25"/>
      <c r="V272" s="25"/>
      <c r="W272" s="25"/>
      <c r="X272" s="20" t="str">
        <f t="shared" si="19"/>
        <v>メタン(CH4)廃棄物の焼却又は堆肥化処理</v>
      </c>
      <c r="Y272" s="20" t="str">
        <f t="shared" si="18"/>
        <v>メタン(CH4)廃棄物の焼却又は堆肥化処理一般廃棄物の焼却：バッチ燃焼式焼却施設</v>
      </c>
      <c r="Z272" s="47"/>
      <c r="AA272" s="20"/>
      <c r="AB272" s="20"/>
      <c r="AC272" s="20"/>
      <c r="AD272" s="20"/>
      <c r="AF272" s="25"/>
      <c r="AG272" s="25"/>
      <c r="AH272" s="25"/>
      <c r="AI272" s="25"/>
      <c r="AJ272" s="25"/>
      <c r="AK272" s="25"/>
    </row>
    <row r="273" spans="12:37">
      <c r="L273" s="25" t="s">
        <v>214</v>
      </c>
      <c r="M273" s="25" t="s">
        <v>754</v>
      </c>
      <c r="N273" s="25" t="s">
        <v>678</v>
      </c>
      <c r="O273" s="25"/>
      <c r="P273" s="25" t="s">
        <v>1074</v>
      </c>
      <c r="Q273" s="25" t="s">
        <v>211</v>
      </c>
      <c r="R273" s="25">
        <v>6.9E-6</v>
      </c>
      <c r="S273" s="25"/>
      <c r="T273" s="25"/>
      <c r="U273" s="25"/>
      <c r="V273" s="25"/>
      <c r="W273" s="25"/>
      <c r="X273" s="20" t="str">
        <f t="shared" si="19"/>
        <v>メタン(CH4)廃棄物の焼却又は堆肥化処理</v>
      </c>
      <c r="Y273" s="20" t="str">
        <f t="shared" si="18"/>
        <v>メタン(CH4)廃棄物の焼却又は堆肥化処理一般廃棄物の焼却：ガス化溶融炉</v>
      </c>
      <c r="Z273" s="47"/>
      <c r="AA273" s="20"/>
      <c r="AB273" s="20"/>
      <c r="AC273" s="20"/>
      <c r="AD273" s="20"/>
      <c r="AF273" s="25"/>
      <c r="AG273" s="25"/>
      <c r="AH273" s="25"/>
      <c r="AI273" s="25"/>
      <c r="AJ273" s="25"/>
      <c r="AK273" s="25"/>
    </row>
    <row r="274" spans="12:37" ht="18" customHeight="1">
      <c r="L274" s="25" t="s">
        <v>214</v>
      </c>
      <c r="M274" s="25" t="s">
        <v>754</v>
      </c>
      <c r="N274" s="25" t="s">
        <v>679</v>
      </c>
      <c r="O274" s="25"/>
      <c r="P274" s="25" t="s">
        <v>1074</v>
      </c>
      <c r="Q274" s="25" t="s">
        <v>211</v>
      </c>
      <c r="R274" s="25">
        <v>3.9999999999999998E-6</v>
      </c>
      <c r="S274" s="25"/>
      <c r="T274" s="25"/>
      <c r="U274" s="25"/>
      <c r="V274" s="25"/>
      <c r="W274" s="25"/>
      <c r="X274" s="20" t="str">
        <f t="shared" si="19"/>
        <v>メタン(CH4)廃棄物の焼却又は堆肥化処理</v>
      </c>
      <c r="Y274" s="20" t="str">
        <f t="shared" si="18"/>
        <v>メタン(CH4)廃棄物の焼却又は堆肥化処理産業廃棄物の焼却：廃油</v>
      </c>
      <c r="Z274" s="47"/>
      <c r="AA274" s="20"/>
      <c r="AB274" s="20"/>
      <c r="AC274" s="20"/>
      <c r="AD274" s="20"/>
      <c r="AF274" s="25"/>
      <c r="AG274" s="25"/>
      <c r="AH274" s="25"/>
      <c r="AI274" s="25"/>
      <c r="AJ274" s="25"/>
      <c r="AK274" s="25"/>
    </row>
    <row r="275" spans="12:37">
      <c r="L275" s="25" t="s">
        <v>214</v>
      </c>
      <c r="M275" s="25" t="s">
        <v>754</v>
      </c>
      <c r="N275" s="25" t="s">
        <v>680</v>
      </c>
      <c r="O275" s="25"/>
      <c r="P275" s="25" t="s">
        <v>1074</v>
      </c>
      <c r="Q275" s="25" t="s">
        <v>211</v>
      </c>
      <c r="R275" s="37">
        <v>7.9999999999999996E-6</v>
      </c>
      <c r="S275" s="25"/>
      <c r="T275" s="25"/>
      <c r="U275" s="25"/>
      <c r="V275" s="25"/>
      <c r="W275" s="25"/>
      <c r="X275" s="20" t="str">
        <f t="shared" si="19"/>
        <v>メタン(CH4)廃棄物の焼却又は堆肥化処理</v>
      </c>
      <c r="Y275" s="20" t="str">
        <f t="shared" si="18"/>
        <v>メタン(CH4)廃棄物の焼却又は堆肥化処理産業廃棄物の焼却：廃プラスチック類</v>
      </c>
      <c r="Z275" s="47"/>
      <c r="AA275" s="20"/>
      <c r="AB275" s="20"/>
      <c r="AC275" s="20"/>
      <c r="AD275" s="20"/>
      <c r="AF275" s="25"/>
      <c r="AG275" s="25"/>
      <c r="AH275" s="25"/>
      <c r="AI275" s="25"/>
      <c r="AJ275" s="25"/>
      <c r="AK275" s="25"/>
    </row>
    <row r="276" spans="12:37">
      <c r="L276" s="25" t="s">
        <v>214</v>
      </c>
      <c r="M276" s="25" t="s">
        <v>754</v>
      </c>
      <c r="N276" s="25" t="s">
        <v>681</v>
      </c>
      <c r="O276" s="25"/>
      <c r="P276" s="25" t="s">
        <v>1074</v>
      </c>
      <c r="Q276" s="25" t="s">
        <v>211</v>
      </c>
      <c r="R276" s="37">
        <v>2.3000000000000001E-4</v>
      </c>
      <c r="S276" s="25"/>
      <c r="T276" s="25"/>
      <c r="U276" s="25"/>
      <c r="V276" s="25"/>
      <c r="W276" s="25"/>
      <c r="X276" s="20" t="str">
        <f t="shared" si="19"/>
        <v>メタン(CH4)廃棄物の焼却又は堆肥化処理</v>
      </c>
      <c r="Y276" s="20" t="str">
        <f t="shared" si="18"/>
        <v>メタン(CH4)廃棄物の焼却又は堆肥化処理産業廃棄物の焼却：紙くず、木くず</v>
      </c>
      <c r="Z276" s="47"/>
      <c r="AA276" s="20"/>
      <c r="AB276" s="20"/>
      <c r="AC276" s="20"/>
      <c r="AD276" s="20"/>
      <c r="AF276" s="25"/>
      <c r="AG276" s="25"/>
      <c r="AH276" s="25"/>
      <c r="AI276" s="25"/>
      <c r="AJ276" s="25"/>
      <c r="AK276" s="25"/>
    </row>
    <row r="277" spans="12:37">
      <c r="L277" s="25" t="s">
        <v>214</v>
      </c>
      <c r="M277" s="25" t="s">
        <v>754</v>
      </c>
      <c r="N277" s="25" t="s">
        <v>682</v>
      </c>
      <c r="O277" s="25"/>
      <c r="P277" s="25" t="s">
        <v>1074</v>
      </c>
      <c r="Q277" s="25" t="s">
        <v>211</v>
      </c>
      <c r="R277" s="25">
        <v>2.3000000000000001E-4</v>
      </c>
      <c r="S277" s="25"/>
      <c r="T277" s="25"/>
      <c r="U277" s="25"/>
      <c r="V277" s="25"/>
      <c r="W277" s="25"/>
      <c r="X277" s="20" t="str">
        <f t="shared" si="19"/>
        <v>メタン(CH4)廃棄物の焼却又は堆肥化処理</v>
      </c>
      <c r="Y277" s="20" t="str">
        <f t="shared" si="18"/>
        <v>メタン(CH4)廃棄物の焼却又は堆肥化処理産業廃棄物の焼却：天然繊維くず</v>
      </c>
      <c r="Z277" s="47"/>
      <c r="AA277" s="20"/>
      <c r="AB277" s="20"/>
      <c r="AC277" s="20"/>
      <c r="AD277" s="20"/>
      <c r="AF277" s="25"/>
      <c r="AG277" s="25"/>
      <c r="AH277" s="25"/>
      <c r="AI277" s="25"/>
      <c r="AJ277" s="25"/>
      <c r="AK277" s="25"/>
    </row>
    <row r="278" spans="12:37">
      <c r="L278" s="25" t="s">
        <v>214</v>
      </c>
      <c r="M278" s="25" t="s">
        <v>754</v>
      </c>
      <c r="N278" s="25" t="s">
        <v>683</v>
      </c>
      <c r="O278" s="25"/>
      <c r="P278" s="25" t="s">
        <v>1074</v>
      </c>
      <c r="Q278" s="25" t="s">
        <v>211</v>
      </c>
      <c r="R278" s="25">
        <v>2.3000000000000001E-4</v>
      </c>
      <c r="S278" s="25"/>
      <c r="T278" s="25"/>
      <c r="U278" s="25"/>
      <c r="V278" s="25"/>
      <c r="W278" s="25"/>
      <c r="X278" s="20" t="str">
        <f t="shared" si="19"/>
        <v>メタン(CH4)廃棄物の焼却又は堆肥化処理</v>
      </c>
      <c r="Y278" s="20" t="str">
        <f t="shared" si="18"/>
        <v>メタン(CH4)廃棄物の焼却又は堆肥化処理産業廃棄物の焼却：動植物性残渣、動物の死体</v>
      </c>
      <c r="Z278" s="47"/>
      <c r="AA278" s="20"/>
      <c r="AB278" s="20"/>
      <c r="AC278" s="20"/>
      <c r="AD278" s="20"/>
      <c r="AF278" s="25"/>
      <c r="AG278" s="25"/>
      <c r="AH278" s="25"/>
      <c r="AI278" s="25"/>
      <c r="AJ278" s="25"/>
      <c r="AK278" s="25"/>
    </row>
    <row r="279" spans="12:37">
      <c r="L279" s="25" t="s">
        <v>214</v>
      </c>
      <c r="M279" s="25" t="s">
        <v>754</v>
      </c>
      <c r="N279" s="25" t="s">
        <v>684</v>
      </c>
      <c r="O279" s="25"/>
      <c r="P279" s="25" t="s">
        <v>1074</v>
      </c>
      <c r="Q279" s="25" t="s">
        <v>211</v>
      </c>
      <c r="R279" s="25">
        <v>1.5E-6</v>
      </c>
      <c r="S279" s="25"/>
      <c r="T279" s="25"/>
      <c r="U279" s="25"/>
      <c r="V279" s="25"/>
      <c r="W279" s="25"/>
      <c r="X279" s="20" t="str">
        <f t="shared" si="19"/>
        <v>メタン(CH4)廃棄物の焼却又は堆肥化処理</v>
      </c>
      <c r="Y279" s="20" t="str">
        <f t="shared" si="18"/>
        <v>メタン(CH4)廃棄物の焼却又は堆肥化処理産業廃棄物の焼却：汚泥</v>
      </c>
      <c r="Z279" s="47"/>
      <c r="AA279" s="20"/>
      <c r="AB279" s="20"/>
      <c r="AC279" s="20"/>
      <c r="AD279" s="20"/>
      <c r="AF279" s="25"/>
      <c r="AG279" s="25"/>
      <c r="AH279" s="25"/>
      <c r="AI279" s="25"/>
      <c r="AJ279" s="25"/>
      <c r="AK279" s="25"/>
    </row>
    <row r="280" spans="12:37">
      <c r="L280" s="25" t="s">
        <v>214</v>
      </c>
      <c r="M280" s="25" t="s">
        <v>754</v>
      </c>
      <c r="N280" s="25" t="s">
        <v>685</v>
      </c>
      <c r="O280" s="25"/>
      <c r="P280" s="25" t="s">
        <v>1074</v>
      </c>
      <c r="Q280" s="25" t="s">
        <v>211</v>
      </c>
      <c r="R280" s="25">
        <v>2.3000000000000001E-4</v>
      </c>
      <c r="S280" s="25"/>
      <c r="T280" s="25"/>
      <c r="U280" s="25"/>
      <c r="V280" s="25"/>
      <c r="W280" s="25"/>
      <c r="X280" s="20" t="str">
        <f t="shared" si="19"/>
        <v>メタン(CH4)廃棄物の焼却又は堆肥化処理</v>
      </c>
      <c r="Y280" s="20" t="str">
        <f t="shared" si="18"/>
        <v>メタン(CH4)廃棄物の焼却又は堆肥化処理産業廃棄物の焼却：感染性廃棄物(廃プラスチック類を除く)</v>
      </c>
      <c r="Z280" s="47"/>
      <c r="AA280" s="20"/>
      <c r="AB280" s="20"/>
      <c r="AC280" s="20"/>
      <c r="AD280" s="20"/>
      <c r="AF280" s="25"/>
      <c r="AG280" s="25"/>
      <c r="AH280" s="25"/>
      <c r="AI280" s="25"/>
      <c r="AJ280" s="25"/>
      <c r="AK280" s="25"/>
    </row>
    <row r="281" spans="12:37">
      <c r="L281" s="25" t="s">
        <v>214</v>
      </c>
      <c r="M281" s="25" t="s">
        <v>754</v>
      </c>
      <c r="N281" s="25" t="s">
        <v>686</v>
      </c>
      <c r="O281" s="25"/>
      <c r="P281" s="25" t="s">
        <v>1074</v>
      </c>
      <c r="Q281" s="25" t="s">
        <v>211</v>
      </c>
      <c r="R281" s="25">
        <v>3.5E-4</v>
      </c>
      <c r="S281" s="25"/>
      <c r="T281" s="25"/>
      <c r="U281" s="25"/>
      <c r="V281" s="25" t="s">
        <v>687</v>
      </c>
      <c r="W281" s="25"/>
      <c r="X281" s="20" t="str">
        <f t="shared" si="19"/>
        <v>メタン(CH4)廃棄物の焼却又は堆肥化処理</v>
      </c>
      <c r="Y281" s="20" t="str">
        <f t="shared" si="18"/>
        <v>メタン(CH4)廃棄物の焼却又は堆肥化処理一般廃棄物(木くず(剪定枝)に限る)</v>
      </c>
      <c r="Z281" s="47"/>
      <c r="AA281" s="20"/>
      <c r="AB281" s="20"/>
      <c r="AC281" s="20"/>
      <c r="AD281" s="20"/>
      <c r="AF281" s="25"/>
      <c r="AG281" s="25"/>
      <c r="AH281" s="25"/>
      <c r="AI281" s="25"/>
      <c r="AJ281" s="25"/>
      <c r="AK281" s="25"/>
    </row>
    <row r="282" spans="12:37">
      <c r="L282" t="s">
        <v>214</v>
      </c>
      <c r="M282" s="25" t="s">
        <v>754</v>
      </c>
      <c r="N282" s="25" t="s">
        <v>688</v>
      </c>
      <c r="O282" s="25"/>
      <c r="P282" s="25" t="s">
        <v>1074</v>
      </c>
      <c r="Q282" s="25" t="s">
        <v>211</v>
      </c>
      <c r="R282" s="25">
        <v>9.6000000000000002E-4</v>
      </c>
      <c r="S282" s="25"/>
      <c r="T282" s="25"/>
      <c r="U282" s="25"/>
      <c r="V282" s="25"/>
      <c r="W282" s="25" t="s">
        <v>687</v>
      </c>
      <c r="X282" s="20" t="str">
        <f t="shared" si="19"/>
        <v>メタン(CH4)廃棄物の焼却又は堆肥化処理</v>
      </c>
      <c r="Y282" s="20" t="str">
        <f t="shared" si="18"/>
        <v>メタン(CH4)廃棄物の焼却又は堆肥化処理一般廃棄物(木くず(剪定枝)を除く)、産業廃棄物</v>
      </c>
      <c r="Z282" s="47"/>
      <c r="AA282" s="20"/>
      <c r="AB282" s="20"/>
      <c r="AC282" s="20"/>
      <c r="AD282" s="20"/>
      <c r="AF282" s="25"/>
      <c r="AG282" s="25"/>
      <c r="AH282" s="25"/>
      <c r="AI282" s="25"/>
      <c r="AJ282" s="25"/>
      <c r="AK282" s="25"/>
    </row>
    <row r="283" spans="12:37">
      <c r="L283" s="25" t="s">
        <v>199</v>
      </c>
      <c r="M283" s="25" t="s">
        <v>400</v>
      </c>
      <c r="N283" s="25" t="s">
        <v>1261</v>
      </c>
      <c r="O283" s="25"/>
      <c r="P283" s="25" t="s">
        <v>1085</v>
      </c>
      <c r="Q283" s="25" t="s">
        <v>317</v>
      </c>
      <c r="R283" s="25">
        <v>5.3999999999999998E-5</v>
      </c>
      <c r="S283" s="25"/>
      <c r="T283" s="25"/>
      <c r="U283" s="25"/>
      <c r="V283" s="25" t="s">
        <v>689</v>
      </c>
      <c r="W283" s="25"/>
      <c r="X283" s="20" t="str">
        <f t="shared" si="19"/>
        <v>一酸化二窒素(N2O)燃料の使用</v>
      </c>
      <c r="Y283" s="20" t="str">
        <f t="shared" si="18"/>
        <v>一酸化二窒素(N2O)燃料の使用常圧流動床ボイラ(固体化石燃料、廃プラスチック)</v>
      </c>
      <c r="Z283" s="47"/>
      <c r="AA283" s="20"/>
      <c r="AB283" s="20"/>
      <c r="AC283" s="20"/>
      <c r="AD283" s="20"/>
      <c r="AF283" s="25"/>
      <c r="AG283" s="25"/>
      <c r="AH283" s="25"/>
      <c r="AI283" s="25"/>
      <c r="AJ283" s="25"/>
      <c r="AK283" s="25"/>
    </row>
    <row r="284" spans="12:37">
      <c r="L284" s="25" t="s">
        <v>857</v>
      </c>
      <c r="M284" s="25" t="s">
        <v>154</v>
      </c>
      <c r="N284" s="25" t="s">
        <v>1262</v>
      </c>
      <c r="O284" s="25"/>
      <c r="P284" s="25" t="s">
        <v>1085</v>
      </c>
      <c r="Q284" s="25" t="s">
        <v>317</v>
      </c>
      <c r="R284" s="25">
        <v>5.2000000000000002E-6</v>
      </c>
      <c r="S284" s="25"/>
      <c r="T284" s="25"/>
      <c r="U284" s="25"/>
      <c r="V284" s="25"/>
      <c r="W284" s="25" t="s">
        <v>689</v>
      </c>
      <c r="X284" s="20" t="str">
        <f t="shared" si="19"/>
        <v>一酸化二窒素(N2O)燃料の使用</v>
      </c>
      <c r="Y284" s="20" t="str">
        <f t="shared" si="18"/>
        <v>一酸化二窒素(N2O)燃料の使用加圧流動床ボイラ(一般炭)</v>
      </c>
      <c r="Z284" s="47"/>
      <c r="AA284" s="20"/>
      <c r="AB284" s="20"/>
      <c r="AC284" s="20"/>
      <c r="AD284" s="20"/>
      <c r="AF284" s="25"/>
      <c r="AG284" s="25"/>
      <c r="AH284" s="25"/>
      <c r="AI284" s="25"/>
      <c r="AJ284" s="25"/>
      <c r="AK284" s="25"/>
    </row>
    <row r="285" spans="12:37">
      <c r="L285" s="25" t="s">
        <v>857</v>
      </c>
      <c r="M285" s="25" t="s">
        <v>154</v>
      </c>
      <c r="N285" s="25" t="s">
        <v>1263</v>
      </c>
      <c r="O285" s="25"/>
      <c r="P285" s="25" t="s">
        <v>1085</v>
      </c>
      <c r="Q285" s="25" t="s">
        <v>317</v>
      </c>
      <c r="R285" s="25">
        <v>8.5000000000000001E-7</v>
      </c>
      <c r="S285" s="25"/>
      <c r="T285" s="25"/>
      <c r="U285" s="25"/>
      <c r="V285" s="25"/>
      <c r="W285" s="25"/>
      <c r="X285" s="20" t="str">
        <f t="shared" si="19"/>
        <v>一酸化二窒素(N2O)燃料の使用</v>
      </c>
      <c r="Y285" s="20" t="str">
        <f t="shared" si="18"/>
        <v>一酸化二窒素(N2O)燃料の使用加圧流動床ボイラ(一般炭を除く固体化石燃料)</v>
      </c>
      <c r="Z285" s="47"/>
      <c r="AA285" s="20"/>
      <c r="AB285" s="20"/>
      <c r="AC285" s="20"/>
      <c r="AD285" s="20"/>
      <c r="AF285" s="25"/>
      <c r="AG285" s="25"/>
      <c r="AH285" s="25"/>
      <c r="AI285" s="25"/>
      <c r="AJ285" s="25"/>
      <c r="AK285" s="25"/>
    </row>
    <row r="286" spans="12:37">
      <c r="L286" s="25" t="s">
        <v>857</v>
      </c>
      <c r="M286" s="25" t="s">
        <v>154</v>
      </c>
      <c r="N286" s="25" t="s">
        <v>1264</v>
      </c>
      <c r="O286" s="25"/>
      <c r="P286" s="25" t="s">
        <v>1085</v>
      </c>
      <c r="Q286" s="25" t="s">
        <v>317</v>
      </c>
      <c r="R286" s="25">
        <v>8.5000000000000001E-7</v>
      </c>
      <c r="S286" s="25"/>
      <c r="T286" s="25"/>
      <c r="U286" s="25"/>
      <c r="V286" s="25"/>
      <c r="W286" s="25"/>
      <c r="X286" s="20" t="str">
        <f t="shared" si="19"/>
        <v>一酸化二窒素(N2O)燃料の使用</v>
      </c>
      <c r="Y286" s="20" t="str">
        <f t="shared" si="18"/>
        <v>一酸化二窒素(N2O)燃料の使用流動床以外のボイラ(固体化石燃料、RDF、RPF、廃タイヤ、木質廃材)</v>
      </c>
      <c r="Z286" s="47"/>
      <c r="AA286" s="20"/>
      <c r="AB286" s="20"/>
      <c r="AC286" s="20"/>
      <c r="AD286" s="20"/>
      <c r="AF286" s="25"/>
      <c r="AG286" s="25"/>
      <c r="AH286" s="25"/>
      <c r="AI286" s="25"/>
      <c r="AJ286" s="25"/>
      <c r="AK286" s="25"/>
    </row>
    <row r="287" spans="12:37">
      <c r="L287" s="25" t="s">
        <v>857</v>
      </c>
      <c r="M287" s="25" t="s">
        <v>154</v>
      </c>
      <c r="N287" s="25" t="s">
        <v>1241</v>
      </c>
      <c r="O287" s="25"/>
      <c r="P287" s="25" t="s">
        <v>1085</v>
      </c>
      <c r="Q287" s="25" t="s">
        <v>317</v>
      </c>
      <c r="R287" s="25">
        <v>2.2000000000000001E-7</v>
      </c>
      <c r="S287" s="25"/>
      <c r="T287" s="25"/>
      <c r="U287" s="25"/>
      <c r="V287" s="25"/>
      <c r="W287" s="25"/>
      <c r="X287" s="20" t="str">
        <f t="shared" si="19"/>
        <v>一酸化二窒素(N2O)燃料の使用</v>
      </c>
      <c r="Y287" s="20" t="str">
        <f t="shared" si="18"/>
        <v>一酸化二窒素(N2O)燃料の使用ボイラ(原油、B・C重油)</v>
      </c>
      <c r="Z287" s="47"/>
      <c r="AA287" s="20"/>
      <c r="AB287" s="20"/>
      <c r="AC287" s="20"/>
      <c r="AD287" s="20"/>
      <c r="AF287" s="25"/>
      <c r="AG287" s="25"/>
      <c r="AH287" s="25"/>
      <c r="AI287" s="25"/>
      <c r="AJ287" s="25"/>
      <c r="AK287" s="25"/>
    </row>
    <row r="288" spans="12:37">
      <c r="L288" s="25" t="s">
        <v>857</v>
      </c>
      <c r="M288" s="25" t="s">
        <v>154</v>
      </c>
      <c r="N288" s="25" t="s">
        <v>1265</v>
      </c>
      <c r="O288" s="25"/>
      <c r="P288" s="25" t="s">
        <v>1085</v>
      </c>
      <c r="Q288" s="25" t="s">
        <v>317</v>
      </c>
      <c r="R288" s="25">
        <v>1.9000000000000001E-7</v>
      </c>
      <c r="S288" s="25"/>
      <c r="T288" s="25"/>
      <c r="U288" s="25"/>
      <c r="V288" s="25"/>
      <c r="W288" s="25"/>
      <c r="X288" s="20" t="str">
        <f t="shared" si="19"/>
        <v>一酸化二窒素(N2O)燃料の使用</v>
      </c>
      <c r="Y288" s="20" t="str">
        <f t="shared" si="18"/>
        <v>一酸化二窒素(N2O)燃料の使用ボイラ(原油及びB・C重油を除く液体化石燃料、廃油、油化された廃プラスチック)</v>
      </c>
      <c r="Z288" s="47"/>
      <c r="AA288" s="20"/>
      <c r="AB288" s="20"/>
      <c r="AC288" s="20"/>
      <c r="AD288" s="20"/>
      <c r="AF288" s="25"/>
      <c r="AG288" s="25"/>
      <c r="AH288" s="25"/>
      <c r="AI288" s="25"/>
      <c r="AJ288" s="25"/>
      <c r="AK288" s="25"/>
    </row>
    <row r="289" spans="12:37">
      <c r="L289" s="25" t="s">
        <v>857</v>
      </c>
      <c r="M289" s="25" t="s">
        <v>154</v>
      </c>
      <c r="N289" s="25" t="s">
        <v>1243</v>
      </c>
      <c r="O289" s="25"/>
      <c r="P289" s="25" t="s">
        <v>1085</v>
      </c>
      <c r="Q289" s="25" t="s">
        <v>317</v>
      </c>
      <c r="R289" s="25">
        <v>1.6999999999999999E-7</v>
      </c>
      <c r="S289" s="25"/>
      <c r="T289" s="25"/>
      <c r="U289" s="25"/>
      <c r="V289" s="25"/>
      <c r="W289" s="25"/>
      <c r="X289" s="20" t="str">
        <f t="shared" si="19"/>
        <v>一酸化二窒素(N2O)燃料の使用</v>
      </c>
      <c r="Y289" s="20" t="str">
        <f t="shared" si="18"/>
        <v>一酸化二窒素(N2O)燃料の使用ボイラ(気体化石燃料)</v>
      </c>
      <c r="Z289" s="47"/>
      <c r="AA289" s="20"/>
      <c r="AB289" s="20"/>
      <c r="AC289" s="20"/>
      <c r="AD289" s="20"/>
      <c r="AF289" s="25"/>
      <c r="AG289" s="25"/>
      <c r="AH289" s="25"/>
      <c r="AI289" s="25"/>
      <c r="AJ289" s="25"/>
      <c r="AK289" s="25"/>
    </row>
    <row r="290" spans="12:37">
      <c r="L290" s="25" t="s">
        <v>857</v>
      </c>
      <c r="M290" s="25" t="s">
        <v>154</v>
      </c>
      <c r="N290" s="25" t="s">
        <v>1244</v>
      </c>
      <c r="O290" s="25"/>
      <c r="P290" s="25" t="s">
        <v>1085</v>
      </c>
      <c r="Q290" s="25" t="s">
        <v>317</v>
      </c>
      <c r="R290" s="25">
        <v>8.7000000000000003E-7</v>
      </c>
      <c r="S290" s="25"/>
      <c r="T290" s="25"/>
      <c r="U290" s="25"/>
      <c r="V290" s="25"/>
      <c r="W290" s="25"/>
      <c r="X290" s="20" t="str">
        <f t="shared" si="19"/>
        <v>一酸化二窒素(N2O)燃料の使用</v>
      </c>
      <c r="Y290" s="20" t="str">
        <f t="shared" si="18"/>
        <v>一酸化二窒素(N2O)燃料の使用ボイラ(発電施設)(木材・廃材)</v>
      </c>
      <c r="Z290" s="47"/>
      <c r="AA290" s="20"/>
      <c r="AB290" s="20"/>
      <c r="AC290" s="20"/>
      <c r="AD290" s="20"/>
      <c r="AF290" s="25"/>
      <c r="AG290" s="25"/>
      <c r="AH290" s="25"/>
      <c r="AI290" s="25"/>
      <c r="AJ290" s="25"/>
      <c r="AK290" s="25"/>
    </row>
    <row r="291" spans="12:37">
      <c r="L291" s="25" t="s">
        <v>857</v>
      </c>
      <c r="M291" s="25" t="s">
        <v>154</v>
      </c>
      <c r="N291" s="25" t="s">
        <v>1245</v>
      </c>
      <c r="O291" s="25"/>
      <c r="P291" s="25" t="s">
        <v>1085</v>
      </c>
      <c r="Q291" s="25" t="s">
        <v>317</v>
      </c>
      <c r="R291" s="25">
        <v>1.5999999999999999E-6</v>
      </c>
      <c r="S291" s="25"/>
      <c r="T291" s="25"/>
      <c r="U291" s="25"/>
      <c r="V291" s="25"/>
      <c r="W291" s="25"/>
      <c r="X291" s="20" t="str">
        <f t="shared" si="19"/>
        <v>一酸化二窒素(N2O)燃料の使用</v>
      </c>
      <c r="Y291" s="20" t="str">
        <f t="shared" si="18"/>
        <v>一酸化二窒素(N2O)燃料の使用ボイラ(熱利用施設)(木材・廃材)</v>
      </c>
      <c r="Z291" s="47"/>
      <c r="AA291" s="20"/>
      <c r="AB291" s="20"/>
      <c r="AC291" s="20"/>
      <c r="AD291" s="20"/>
      <c r="AF291" s="25"/>
      <c r="AG291" s="25"/>
      <c r="AH291" s="25"/>
      <c r="AI291" s="25"/>
      <c r="AJ291" s="25"/>
      <c r="AK291" s="25"/>
    </row>
    <row r="292" spans="12:37">
      <c r="L292" s="25" t="s">
        <v>857</v>
      </c>
      <c r="M292" s="25" t="s">
        <v>154</v>
      </c>
      <c r="N292" s="25" t="s">
        <v>1247</v>
      </c>
      <c r="O292" s="25"/>
      <c r="P292" s="25" t="s">
        <v>1085</v>
      </c>
      <c r="Q292" s="25" t="s">
        <v>317</v>
      </c>
      <c r="R292" s="25">
        <v>1.6999999999999999E-7</v>
      </c>
      <c r="S292" s="25"/>
      <c r="T292" s="25"/>
      <c r="U292" s="25"/>
      <c r="V292" s="25"/>
      <c r="W292" s="25"/>
      <c r="X292" s="20" t="str">
        <f t="shared" si="19"/>
        <v>一酸化二窒素(N2O)燃料の使用</v>
      </c>
      <c r="Y292" s="20" t="str">
        <f t="shared" si="18"/>
        <v>一酸化二窒素(N2O)燃料の使用ボイラ(黒液直接利用)</v>
      </c>
      <c r="Z292" s="47"/>
      <c r="AA292" s="20"/>
      <c r="AB292" s="20"/>
      <c r="AC292" s="20"/>
      <c r="AD292" s="20"/>
      <c r="AF292" s="25"/>
      <c r="AG292" s="25"/>
      <c r="AH292" s="25"/>
      <c r="AI292" s="25"/>
      <c r="AJ292" s="25"/>
      <c r="AK292" s="25"/>
    </row>
    <row r="293" spans="12:37">
      <c r="L293" s="25" t="s">
        <v>857</v>
      </c>
      <c r="M293" s="25" t="s">
        <v>154</v>
      </c>
      <c r="N293" s="25" t="s">
        <v>1248</v>
      </c>
      <c r="O293" s="25"/>
      <c r="P293" s="25" t="s">
        <v>1085</v>
      </c>
      <c r="Q293" s="25" t="s">
        <v>317</v>
      </c>
      <c r="R293" s="25">
        <v>8.9999999999999999E-8</v>
      </c>
      <c r="S293" s="25"/>
      <c r="T293" s="25"/>
      <c r="U293" s="25"/>
      <c r="V293" s="25"/>
      <c r="W293" s="25"/>
      <c r="X293" s="20" t="str">
        <f t="shared" si="19"/>
        <v>一酸化二窒素(N2O)燃料の使用</v>
      </c>
      <c r="Y293" s="20" t="str">
        <f t="shared" si="18"/>
        <v>一酸化二窒素(N2O)燃料の使用ボイラ(バイオガス)</v>
      </c>
      <c r="Z293" s="47"/>
      <c r="AA293" s="20"/>
      <c r="AB293" s="20"/>
      <c r="AC293" s="20"/>
      <c r="AD293" s="20"/>
      <c r="AF293" s="25"/>
      <c r="AG293" s="25"/>
      <c r="AH293" s="25"/>
      <c r="AI293" s="25"/>
      <c r="AJ293" s="25"/>
      <c r="AK293" s="25"/>
    </row>
    <row r="294" spans="12:37">
      <c r="L294" s="25" t="s">
        <v>857</v>
      </c>
      <c r="M294" s="25" t="s">
        <v>154</v>
      </c>
      <c r="N294" s="25" t="s">
        <v>1249</v>
      </c>
      <c r="O294" s="25"/>
      <c r="P294" s="25" t="s">
        <v>1085</v>
      </c>
      <c r="Q294" s="25" t="s">
        <v>317</v>
      </c>
      <c r="R294" s="25">
        <v>1.5999999999999999E-6</v>
      </c>
      <c r="S294" s="25"/>
      <c r="T294" s="25"/>
      <c r="U294" s="25"/>
      <c r="V294" s="25"/>
      <c r="W294" s="25"/>
      <c r="X294" s="20" t="str">
        <f t="shared" si="19"/>
        <v>一酸化二窒素(N2O)燃料の使用</v>
      </c>
      <c r="Y294" s="20" t="str">
        <f t="shared" si="18"/>
        <v>一酸化二窒素(N2O)燃料の使用ボイラ(その他バイオマス燃料)</v>
      </c>
      <c r="Z294" s="47"/>
      <c r="AA294" s="20"/>
      <c r="AB294" s="20"/>
      <c r="AC294" s="20"/>
      <c r="AD294" s="20"/>
      <c r="AF294" s="25"/>
      <c r="AG294" s="25"/>
      <c r="AH294" s="25"/>
      <c r="AI294" s="25"/>
      <c r="AJ294" s="25"/>
      <c r="AK294" s="25"/>
    </row>
    <row r="295" spans="12:37">
      <c r="L295" s="25" t="s">
        <v>857</v>
      </c>
      <c r="M295" s="25" t="s">
        <v>154</v>
      </c>
      <c r="N295" s="25" t="s">
        <v>1266</v>
      </c>
      <c r="O295" s="25"/>
      <c r="P295" s="25" t="s">
        <v>1085</v>
      </c>
      <c r="Q295" s="25" t="s">
        <v>317</v>
      </c>
      <c r="R295" s="25">
        <v>4.6999999999999997E-8</v>
      </c>
      <c r="S295" s="25"/>
      <c r="T295" s="25"/>
      <c r="U295" s="25"/>
      <c r="V295" s="25"/>
      <c r="W295" s="25"/>
      <c r="X295" s="20" t="str">
        <f t="shared" si="19"/>
        <v>一酸化二窒素(N2O)燃料の使用</v>
      </c>
      <c r="Y295" s="20" t="str">
        <f t="shared" si="18"/>
        <v>一酸化二窒素(N2O)燃料の使用鉄鋼用又は非鉄金属用溶鉱炉、転炉、平炉(コクス炉ガス、高炉ガス)</v>
      </c>
      <c r="Z295" s="47"/>
      <c r="AA295" s="20"/>
      <c r="AB295" s="20"/>
      <c r="AC295" s="20"/>
      <c r="AD295" s="20"/>
      <c r="AF295" s="25"/>
      <c r="AG295" s="25"/>
      <c r="AH295" s="25"/>
      <c r="AI295" s="25"/>
      <c r="AJ295" s="25"/>
      <c r="AK295" s="25"/>
    </row>
    <row r="296" spans="12:37">
      <c r="L296" s="25" t="s">
        <v>857</v>
      </c>
      <c r="M296" s="25" t="s">
        <v>154</v>
      </c>
      <c r="N296" s="25" t="s">
        <v>1267</v>
      </c>
      <c r="O296" s="25"/>
      <c r="P296" s="25" t="s">
        <v>1085</v>
      </c>
      <c r="Q296" s="25" t="s">
        <v>317</v>
      </c>
      <c r="R296" s="25">
        <v>1.15E-6</v>
      </c>
      <c r="S296" s="25"/>
      <c r="T296" s="25"/>
      <c r="U296" s="25"/>
      <c r="V296" s="25"/>
      <c r="W296" s="25"/>
      <c r="X296" s="20" t="str">
        <f t="shared" si="19"/>
        <v>一酸化二窒素(N2O)燃料の使用</v>
      </c>
      <c r="Y296" s="20" t="str">
        <f t="shared" si="18"/>
        <v>一酸化二窒素(N2O)燃料の使用石油加熱炉、ガス加熱炉(その他重質石油製品、オイルコクス)</v>
      </c>
      <c r="Z296" s="47"/>
      <c r="AA296" s="20"/>
      <c r="AB296" s="20"/>
      <c r="AC296" s="20"/>
      <c r="AD296" s="20"/>
      <c r="AF296" s="25"/>
      <c r="AG296" s="25"/>
      <c r="AH296" s="25"/>
      <c r="AI296" s="25"/>
      <c r="AJ296" s="25"/>
      <c r="AK296" s="25"/>
    </row>
    <row r="297" spans="12:37">
      <c r="L297" s="25" t="s">
        <v>857</v>
      </c>
      <c r="M297" s="25" t="s">
        <v>154</v>
      </c>
      <c r="N297" s="25" t="s">
        <v>1268</v>
      </c>
      <c r="O297" s="25"/>
      <c r="P297" s="25" t="s">
        <v>1085</v>
      </c>
      <c r="Q297" s="25" t="s">
        <v>317</v>
      </c>
      <c r="R297" s="25">
        <v>1.1000000000000001E-6</v>
      </c>
      <c r="S297" s="25"/>
      <c r="T297" s="25"/>
      <c r="U297" s="25"/>
      <c r="V297" s="25"/>
      <c r="W297" s="25"/>
      <c r="X297" s="20" t="str">
        <f t="shared" si="19"/>
        <v>一酸化二窒素(N2O)燃料の使用</v>
      </c>
      <c r="Y297" s="20" t="str">
        <f t="shared" si="18"/>
        <v>一酸化二窒素(N2O)燃料の使用石油加熱炉、ガス加熱炉(その他重質石油製品及びオイルコクスを除く固体化石燃料)</v>
      </c>
      <c r="Z297" s="47"/>
      <c r="AA297" s="20"/>
      <c r="AB297" s="20"/>
      <c r="AC297" s="20"/>
      <c r="AD297" s="20"/>
      <c r="AF297" s="25"/>
      <c r="AG297" s="25"/>
      <c r="AH297" s="25"/>
      <c r="AI297" s="25"/>
      <c r="AJ297" s="25"/>
      <c r="AK297" s="25"/>
    </row>
    <row r="298" spans="12:37">
      <c r="L298" s="25" t="s">
        <v>857</v>
      </c>
      <c r="M298" s="25" t="s">
        <v>154</v>
      </c>
      <c r="N298" s="25" t="s">
        <v>534</v>
      </c>
      <c r="O298" s="25"/>
      <c r="P298" s="25" t="s">
        <v>1085</v>
      </c>
      <c r="Q298" s="25" t="s">
        <v>317</v>
      </c>
      <c r="R298" s="25">
        <v>2.1E-7</v>
      </c>
      <c r="S298" s="25"/>
      <c r="T298" s="25"/>
      <c r="U298" s="25"/>
      <c r="V298" s="25"/>
      <c r="W298" s="25"/>
      <c r="X298" s="20" t="str">
        <f t="shared" si="19"/>
        <v>一酸化二窒素(N2O)燃料の使用</v>
      </c>
      <c r="Y298" s="20" t="str">
        <f t="shared" si="18"/>
        <v>一酸化二窒素(N2O)燃料の使用石油加熱炉、ガス加熱炉(液体化石燃料、気体化石燃料)</v>
      </c>
      <c r="Z298" s="47"/>
      <c r="AA298" s="20"/>
      <c r="AB298" s="20"/>
      <c r="AC298" s="20"/>
      <c r="AD298" s="20"/>
      <c r="AF298" s="25"/>
      <c r="AG298" s="25"/>
      <c r="AH298" s="25"/>
      <c r="AI298" s="25"/>
      <c r="AJ298" s="25"/>
      <c r="AK298" s="25"/>
    </row>
    <row r="299" spans="12:37">
      <c r="L299" s="25" t="s">
        <v>857</v>
      </c>
      <c r="M299" s="25" t="s">
        <v>154</v>
      </c>
      <c r="N299" s="25" t="s">
        <v>535</v>
      </c>
      <c r="O299" s="25"/>
      <c r="P299" s="25" t="s">
        <v>1085</v>
      </c>
      <c r="Q299" s="25" t="s">
        <v>317</v>
      </c>
      <c r="R299" s="25">
        <v>7.3000000000000004E-6</v>
      </c>
      <c r="S299" s="25"/>
      <c r="T299" s="25"/>
      <c r="U299" s="25"/>
      <c r="V299" s="25"/>
      <c r="W299" s="25"/>
      <c r="X299" s="20" t="str">
        <f t="shared" si="19"/>
        <v>一酸化二窒素(N2O)燃料の使用</v>
      </c>
      <c r="Y299" s="20" t="str">
        <f t="shared" si="18"/>
        <v>一酸化二窒素(N2O)燃料の使用触媒再生塔(石炭を除く固体化石燃料)</v>
      </c>
      <c r="Z299" s="47"/>
      <c r="AA299" s="20"/>
      <c r="AB299" s="20"/>
      <c r="AC299" s="20"/>
      <c r="AD299" s="20"/>
      <c r="AF299" s="25"/>
      <c r="AG299" s="25"/>
      <c r="AH299" s="25"/>
      <c r="AI299" s="25"/>
      <c r="AJ299" s="25"/>
      <c r="AK299" s="25"/>
    </row>
    <row r="300" spans="12:37">
      <c r="L300" s="25" t="s">
        <v>857</v>
      </c>
      <c r="M300" s="25" t="s">
        <v>154</v>
      </c>
      <c r="N300" s="25" t="s">
        <v>1269</v>
      </c>
      <c r="O300" s="25"/>
      <c r="P300" s="25" t="s">
        <v>1085</v>
      </c>
      <c r="Q300" s="25" t="s">
        <v>317</v>
      </c>
      <c r="R300" s="25">
        <v>1.4000000000000001E-7</v>
      </c>
      <c r="S300" s="25"/>
      <c r="T300" s="25"/>
      <c r="U300" s="25"/>
      <c r="V300" s="25"/>
      <c r="W300" s="25"/>
      <c r="X300" s="20" t="str">
        <f t="shared" si="19"/>
        <v>一酸化二窒素(N2O)燃料の使用</v>
      </c>
      <c r="Y300" s="20" t="str">
        <f t="shared" si="18"/>
        <v>一酸化二窒素(N2O)燃料の使用コクス炉(液化石油ガス及び輸入天然ガスを除く気体化石燃料)</v>
      </c>
      <c r="Z300" s="47"/>
      <c r="AA300" s="20"/>
      <c r="AB300" s="20"/>
      <c r="AC300" s="20"/>
      <c r="AD300" s="20"/>
      <c r="AF300" s="25"/>
      <c r="AG300" s="25"/>
      <c r="AH300" s="25"/>
      <c r="AI300" s="25"/>
      <c r="AJ300" s="25"/>
      <c r="AK300" s="25"/>
    </row>
    <row r="301" spans="12:37">
      <c r="L301" s="25" t="s">
        <v>857</v>
      </c>
      <c r="M301" s="25" t="s">
        <v>154</v>
      </c>
      <c r="N301" s="25" t="s">
        <v>539</v>
      </c>
      <c r="O301" s="25"/>
      <c r="P301" s="25" t="s">
        <v>1085</v>
      </c>
      <c r="Q301" s="25" t="s">
        <v>317</v>
      </c>
      <c r="R301" s="25">
        <v>1.1000000000000001E-6</v>
      </c>
      <c r="S301" s="25"/>
      <c r="T301" s="25"/>
      <c r="U301" s="25"/>
      <c r="V301" s="25"/>
      <c r="W301" s="25"/>
      <c r="X301" s="20" t="str">
        <f t="shared" si="19"/>
        <v>一酸化二窒素(N2O)燃料の使用</v>
      </c>
      <c r="Y301" s="20" t="str">
        <f t="shared" si="18"/>
        <v>一酸化二窒素(N2O)燃料の使用その他工業炉(固体化石燃料、RPF、廃タイヤ、廃プラスチック)</v>
      </c>
      <c r="Z301" s="47"/>
      <c r="AA301" s="20"/>
      <c r="AB301" s="20"/>
      <c r="AC301" s="20"/>
      <c r="AD301" s="20"/>
      <c r="AF301" s="25"/>
      <c r="AG301" s="25"/>
      <c r="AH301" s="25"/>
      <c r="AI301" s="25"/>
      <c r="AJ301" s="25"/>
      <c r="AK301" s="25"/>
    </row>
    <row r="302" spans="12:37">
      <c r="L302" s="25" t="s">
        <v>857</v>
      </c>
      <c r="M302" s="25" t="s">
        <v>154</v>
      </c>
      <c r="N302" s="25" t="s">
        <v>540</v>
      </c>
      <c r="O302" s="25"/>
      <c r="P302" s="25" t="s">
        <v>1085</v>
      </c>
      <c r="Q302" s="25" t="s">
        <v>317</v>
      </c>
      <c r="R302" s="25">
        <v>1.7999999999999999E-6</v>
      </c>
      <c r="S302" s="25"/>
      <c r="T302" s="25"/>
      <c r="U302" s="25"/>
      <c r="V302" s="25"/>
      <c r="W302" s="25"/>
      <c r="X302" s="20" t="str">
        <f t="shared" si="19"/>
        <v>一酸化二窒素(N2O)燃料の使用</v>
      </c>
      <c r="Y302" s="20" t="str">
        <f t="shared" si="18"/>
        <v>一酸化二窒素(N2O)燃料の使用その他工業炉(液体化石燃料、廃タイヤ)</v>
      </c>
      <c r="Z302" s="47"/>
      <c r="AA302" s="20"/>
      <c r="AB302" s="20"/>
      <c r="AC302" s="20"/>
      <c r="AD302" s="20"/>
      <c r="AF302" s="25"/>
      <c r="AG302" s="25"/>
      <c r="AH302" s="25"/>
      <c r="AI302" s="25"/>
      <c r="AJ302" s="25"/>
      <c r="AK302" s="25"/>
    </row>
    <row r="303" spans="12:37">
      <c r="L303" s="25" t="s">
        <v>857</v>
      </c>
      <c r="M303" s="25" t="s">
        <v>154</v>
      </c>
      <c r="N303" s="25" t="s">
        <v>541</v>
      </c>
      <c r="O303" s="25"/>
      <c r="P303" s="25" t="s">
        <v>1085</v>
      </c>
      <c r="Q303" s="25" t="s">
        <v>317</v>
      </c>
      <c r="R303" s="25">
        <v>1.1999999999999999E-6</v>
      </c>
      <c r="S303" s="25"/>
      <c r="T303" s="25"/>
      <c r="U303" s="25"/>
      <c r="V303" s="25"/>
      <c r="W303" s="25"/>
      <c r="X303" s="20" t="str">
        <f t="shared" si="19"/>
        <v>一酸化二窒素(N2O)燃料の使用</v>
      </c>
      <c r="Y303" s="20" t="str">
        <f t="shared" si="18"/>
        <v>一酸化二窒素(N2O)燃料の使用その他工業炉(気体化石燃料、廃タイヤ)</v>
      </c>
      <c r="Z303" s="47"/>
      <c r="AA303" s="20"/>
      <c r="AB303" s="20"/>
      <c r="AC303" s="20"/>
      <c r="AD303" s="20"/>
      <c r="AF303" s="25"/>
      <c r="AG303" s="25"/>
      <c r="AH303" s="25"/>
      <c r="AI303" s="25"/>
      <c r="AJ303" s="25"/>
      <c r="AK303" s="25"/>
    </row>
    <row r="304" spans="12:37">
      <c r="L304" s="25" t="s">
        <v>857</v>
      </c>
      <c r="M304" s="25" t="s">
        <v>154</v>
      </c>
      <c r="N304" s="25" t="s">
        <v>1250</v>
      </c>
      <c r="O304" s="25"/>
      <c r="P304" s="25" t="s">
        <v>1085</v>
      </c>
      <c r="Q304" s="25" t="s">
        <v>317</v>
      </c>
      <c r="R304" s="25">
        <v>5.7999999999999995E-7</v>
      </c>
      <c r="S304" s="25"/>
      <c r="T304" s="25"/>
      <c r="U304" s="25"/>
      <c r="V304" s="25"/>
      <c r="W304" s="25"/>
      <c r="X304" s="20" t="str">
        <f t="shared" si="19"/>
        <v>一酸化二窒素(N2O)燃料の使用</v>
      </c>
      <c r="Y304" s="20" t="str">
        <f t="shared" si="18"/>
        <v>一酸化二窒素(N2O)燃料の使用ガスタビン(航空機又は船舶に用いられるものを除く)(液体化石燃料、気体化石燃料)</v>
      </c>
      <c r="Z304" s="47"/>
      <c r="AA304" s="20"/>
      <c r="AB304" s="20"/>
      <c r="AC304" s="20"/>
      <c r="AD304" s="20"/>
      <c r="AF304" s="25"/>
      <c r="AG304" s="25"/>
      <c r="AH304" s="25"/>
      <c r="AI304" s="25"/>
      <c r="AJ304" s="25"/>
      <c r="AK304" s="25"/>
    </row>
    <row r="305" spans="12:37">
      <c r="L305" s="25" t="s">
        <v>857</v>
      </c>
      <c r="M305" s="25" t="s">
        <v>154</v>
      </c>
      <c r="N305" s="25" t="s">
        <v>1251</v>
      </c>
      <c r="O305" s="25"/>
      <c r="P305" s="25" t="s">
        <v>1085</v>
      </c>
      <c r="Q305" s="25" t="s">
        <v>317</v>
      </c>
      <c r="R305" s="25">
        <v>2.2000000000000001E-6</v>
      </c>
      <c r="S305" s="25"/>
      <c r="T305" s="25"/>
      <c r="U305" s="25"/>
      <c r="V305" s="25"/>
      <c r="W305" s="25"/>
      <c r="X305" s="20" t="str">
        <f t="shared" si="19"/>
        <v>一酸化二窒素(N2O)燃料の使用</v>
      </c>
      <c r="Y305" s="20" t="str">
        <f t="shared" si="18"/>
        <v>一酸化二窒素(N2O)燃料の使用ディゼル機関(自動車、鉄道車両又は船舶に用いられるものを除く)(液体化石燃料、気体化石燃料)</v>
      </c>
      <c r="Z305" s="47"/>
      <c r="AA305" s="20"/>
      <c r="AB305" s="20"/>
      <c r="AC305" s="20"/>
      <c r="AD305" s="20"/>
      <c r="AF305" s="25"/>
      <c r="AG305" s="25"/>
      <c r="AH305" s="25"/>
      <c r="AI305" s="25"/>
      <c r="AJ305" s="25"/>
      <c r="AK305" s="25"/>
    </row>
    <row r="306" spans="12:37">
      <c r="L306" s="25" t="s">
        <v>857</v>
      </c>
      <c r="M306" s="25" t="s">
        <v>154</v>
      </c>
      <c r="N306" s="25" t="s">
        <v>690</v>
      </c>
      <c r="O306" s="25"/>
      <c r="P306" s="25" t="s">
        <v>1085</v>
      </c>
      <c r="Q306" s="25" t="s">
        <v>317</v>
      </c>
      <c r="R306" s="25">
        <v>8.5000000000000001E-7</v>
      </c>
      <c r="S306" s="25"/>
      <c r="T306" s="25"/>
      <c r="U306" s="25"/>
      <c r="V306" s="25"/>
      <c r="W306" s="25"/>
      <c r="X306" s="20" t="str">
        <f t="shared" si="19"/>
        <v>一酸化二窒素(N2O)燃料の使用</v>
      </c>
      <c r="Y306" s="20" t="str">
        <f t="shared" si="18"/>
        <v>一酸化二窒素(N2O)燃料の使用ガス機関(航空機、自動車又は船舶に用いられるものを除く)(液体化石燃料、気体化石燃料)</v>
      </c>
      <c r="Z306" s="47"/>
      <c r="AA306" s="20"/>
      <c r="AB306" s="20"/>
      <c r="AC306" s="20"/>
      <c r="AD306" s="20"/>
      <c r="AF306" s="25"/>
      <c r="AG306" s="25"/>
      <c r="AH306" s="25"/>
      <c r="AI306" s="25"/>
      <c r="AJ306" s="25"/>
      <c r="AK306" s="25"/>
    </row>
    <row r="307" spans="12:37">
      <c r="L307" s="25" t="s">
        <v>857</v>
      </c>
      <c r="M307" s="25" t="s">
        <v>154</v>
      </c>
      <c r="N307" s="25" t="s">
        <v>691</v>
      </c>
      <c r="O307" s="25"/>
      <c r="P307" s="25" t="s">
        <v>1085</v>
      </c>
      <c r="Q307" s="25" t="s">
        <v>317</v>
      </c>
      <c r="R307" s="25">
        <v>8.5000000000000001E-7</v>
      </c>
      <c r="S307" s="25"/>
      <c r="T307" s="25"/>
      <c r="U307" s="25"/>
      <c r="V307" s="25"/>
      <c r="W307" s="25"/>
      <c r="X307" s="20" t="str">
        <f t="shared" si="19"/>
        <v>一酸化二窒素(N2O)燃料の使用</v>
      </c>
      <c r="Y307" s="20" t="str">
        <f t="shared" si="18"/>
        <v>一酸化二窒素(N2O)燃料の使用ガソリン機関(航空機、自動車又は船舶に用いられるものを除く)(液体化石燃料、気体化石燃料)</v>
      </c>
      <c r="Z307" s="47"/>
      <c r="AA307" s="20"/>
      <c r="AB307" s="20"/>
      <c r="AC307" s="20"/>
      <c r="AD307" s="20"/>
      <c r="AF307" s="25"/>
      <c r="AG307" s="25"/>
      <c r="AH307" s="25"/>
      <c r="AI307" s="25"/>
      <c r="AJ307" s="25"/>
      <c r="AK307" s="25"/>
    </row>
    <row r="308" spans="12:37">
      <c r="L308" s="25" t="s">
        <v>857</v>
      </c>
      <c r="M308" s="25" t="s">
        <v>154</v>
      </c>
      <c r="N308" s="25" t="s">
        <v>1252</v>
      </c>
      <c r="O308" s="25"/>
      <c r="P308" s="25" t="s">
        <v>1085</v>
      </c>
      <c r="Q308" s="25" t="s">
        <v>317</v>
      </c>
      <c r="R308" s="25">
        <v>1.3999999999999999E-6</v>
      </c>
      <c r="S308" s="25"/>
      <c r="T308" s="25"/>
      <c r="U308" s="25"/>
      <c r="V308" s="25"/>
      <c r="W308" s="25"/>
      <c r="X308" s="20" t="str">
        <f t="shared" si="19"/>
        <v>一酸化二窒素(N2O)燃料の使用</v>
      </c>
      <c r="Y308" s="20" t="str">
        <f t="shared" si="18"/>
        <v>一酸化二窒素(N2O)燃料の使用業務用のこんろ、湯沸器、ストブその他の事業者が事業活動の用に供する機械器具(固体化石燃料)</v>
      </c>
      <c r="Z308" s="47"/>
      <c r="AA308" s="20"/>
      <c r="AB308" s="20"/>
      <c r="AC308" s="20"/>
      <c r="AD308" s="20"/>
      <c r="AF308" s="25"/>
      <c r="AG308" s="25"/>
      <c r="AH308" s="25"/>
      <c r="AI308" s="25"/>
      <c r="AJ308" s="25"/>
      <c r="AK308" s="25"/>
    </row>
    <row r="309" spans="12:37">
      <c r="L309" s="25" t="s">
        <v>857</v>
      </c>
      <c r="M309" s="25" t="s">
        <v>154</v>
      </c>
      <c r="N309" s="25" t="s">
        <v>1253</v>
      </c>
      <c r="O309" s="25"/>
      <c r="P309" s="25" t="s">
        <v>1085</v>
      </c>
      <c r="Q309" s="25" t="s">
        <v>317</v>
      </c>
      <c r="R309" s="25">
        <v>5.7000000000000005E-7</v>
      </c>
      <c r="S309" s="25"/>
      <c r="T309" s="25"/>
      <c r="U309" s="25"/>
      <c r="V309" s="25"/>
      <c r="W309" s="25"/>
      <c r="X309" s="20" t="str">
        <f t="shared" si="19"/>
        <v>一酸化二窒素(N2O)燃料の使用</v>
      </c>
      <c r="Y309" s="20" t="str">
        <f t="shared" si="18"/>
        <v>一酸化二窒素(N2O)燃料の使用業務用のこんろ、湯沸器、ストブその他の事業者が事業活動の用に供する機械器具(液体化石燃料)</v>
      </c>
      <c r="Z309" s="47"/>
      <c r="AA309" s="20"/>
      <c r="AB309" s="20"/>
      <c r="AC309" s="20"/>
      <c r="AD309" s="20"/>
      <c r="AF309" s="25"/>
      <c r="AG309" s="25"/>
      <c r="AH309" s="25"/>
      <c r="AI309" s="25"/>
      <c r="AJ309" s="25"/>
      <c r="AK309" s="25"/>
    </row>
    <row r="310" spans="12:37">
      <c r="L310" s="25" t="s">
        <v>857</v>
      </c>
      <c r="M310" s="25" t="s">
        <v>154</v>
      </c>
      <c r="N310" s="25" t="s">
        <v>1254</v>
      </c>
      <c r="O310" s="25"/>
      <c r="P310" s="25" t="s">
        <v>1085</v>
      </c>
      <c r="Q310" s="25" t="s">
        <v>317</v>
      </c>
      <c r="R310" s="25">
        <v>8.9999999999999999E-8</v>
      </c>
      <c r="S310" s="25"/>
      <c r="T310" s="25"/>
      <c r="U310" s="25"/>
      <c r="V310" s="25"/>
      <c r="W310" s="25"/>
      <c r="X310" s="20" t="str">
        <f t="shared" si="19"/>
        <v>一酸化二窒素(N2O)燃料の使用</v>
      </c>
      <c r="Y310" s="20" t="str">
        <f t="shared" si="18"/>
        <v>一酸化二窒素(N2O)燃料の使用業務用のこんろ、湯沸器、ストブその他の事業者が事業活動の用に供する機械器具(気体化石燃料)</v>
      </c>
      <c r="Z310" s="47"/>
      <c r="AA310" s="20"/>
      <c r="AB310" s="20"/>
      <c r="AC310" s="20"/>
      <c r="AD310" s="20"/>
      <c r="AF310" s="25"/>
      <c r="AG310" s="25"/>
      <c r="AH310" s="25"/>
      <c r="AI310" s="25"/>
      <c r="AJ310" s="25"/>
      <c r="AK310" s="25"/>
    </row>
    <row r="311" spans="12:37">
      <c r="L311" s="25" t="s">
        <v>857</v>
      </c>
      <c r="M311" s="25" t="s">
        <v>154</v>
      </c>
      <c r="N311" s="25" t="s">
        <v>1255</v>
      </c>
      <c r="O311" s="25"/>
      <c r="P311" s="25" t="s">
        <v>1085</v>
      </c>
      <c r="Q311" s="25" t="s">
        <v>317</v>
      </c>
      <c r="R311" s="42">
        <v>3.8E-6</v>
      </c>
      <c r="S311" s="25"/>
      <c r="T311" s="25"/>
      <c r="U311" s="25"/>
      <c r="V311" s="25"/>
      <c r="W311" s="25"/>
      <c r="X311" s="20" t="str">
        <f t="shared" si="19"/>
        <v>一酸化二窒素(N2O)燃料の使用</v>
      </c>
      <c r="Y311" s="20" t="str">
        <f t="shared" si="18"/>
        <v>一酸化二窒素(N2O)燃料の使用業務用のこんろ、湯沸器、ストブその他の事業者が事業活動の用に供する機械器具(バイオマス燃料)</v>
      </c>
      <c r="Z311" s="47"/>
      <c r="AA311" s="20"/>
      <c r="AB311" s="20"/>
      <c r="AC311" s="20"/>
      <c r="AD311" s="20"/>
      <c r="AF311" s="25"/>
      <c r="AG311" s="25"/>
      <c r="AH311" s="25"/>
      <c r="AI311" s="25"/>
      <c r="AJ311" s="25"/>
      <c r="AK311" s="25"/>
    </row>
    <row r="312" spans="12:37">
      <c r="L312" s="25" t="s">
        <v>857</v>
      </c>
      <c r="M312" s="25" t="s">
        <v>550</v>
      </c>
      <c r="N312" s="25"/>
      <c r="O312" s="25"/>
      <c r="P312" s="25" t="s">
        <v>1074</v>
      </c>
      <c r="Q312" s="25" t="s">
        <v>243</v>
      </c>
      <c r="R312" s="25">
        <v>8.0000000000000007E-5</v>
      </c>
      <c r="S312" s="25"/>
      <c r="T312" s="25"/>
      <c r="U312" s="25"/>
      <c r="V312" s="25" t="s">
        <v>551</v>
      </c>
      <c r="W312" s="25"/>
      <c r="X312" s="20" t="str">
        <f t="shared" si="19"/>
        <v>一酸化二窒素(N2O)木炭の製造</v>
      </c>
      <c r="Y312" s="20" t="str">
        <f t="shared" si="18"/>
        <v>一酸化二窒素(N2O)木炭の製造</v>
      </c>
      <c r="Z312" s="47"/>
      <c r="AA312" s="20"/>
      <c r="AB312" s="20"/>
      <c r="AC312" s="20"/>
      <c r="AD312" s="20"/>
      <c r="AF312" s="25"/>
      <c r="AG312" s="25"/>
      <c r="AH312" s="25"/>
      <c r="AI312" s="25"/>
      <c r="AJ312" s="25"/>
      <c r="AK312" s="25"/>
    </row>
    <row r="313" spans="12:37">
      <c r="L313" s="25" t="s">
        <v>857</v>
      </c>
      <c r="M313" s="25" t="s">
        <v>448</v>
      </c>
      <c r="N313" s="25"/>
      <c r="O313" s="25"/>
      <c r="P313" s="25" t="s">
        <v>1075</v>
      </c>
      <c r="Q313" s="25" t="s">
        <v>198</v>
      </c>
      <c r="R313" s="31">
        <v>6.7999999999999999E-5</v>
      </c>
      <c r="S313" s="25"/>
      <c r="T313" s="25"/>
      <c r="U313" s="25"/>
      <c r="V313" s="25" t="s">
        <v>449</v>
      </c>
      <c r="W313" s="25" t="s">
        <v>551</v>
      </c>
      <c r="X313" s="20" t="str">
        <f t="shared" si="19"/>
        <v>一酸化二窒素(N2O)原油又は天然ガスの性状に関する試験の実施</v>
      </c>
      <c r="Y313" s="20" t="str">
        <f t="shared" si="18"/>
        <v>一酸化二窒素(N2O)原油又は天然ガスの性状に関する試験の実施</v>
      </c>
      <c r="Z313" s="47"/>
      <c r="AA313" s="20"/>
      <c r="AB313" s="20"/>
      <c r="AC313" s="20"/>
      <c r="AD313" s="20"/>
      <c r="AF313" s="25"/>
      <c r="AG313" s="25"/>
      <c r="AH313" s="25"/>
      <c r="AI313" s="25"/>
      <c r="AJ313" s="25"/>
      <c r="AK313" s="25"/>
    </row>
    <row r="314" spans="12:37">
      <c r="L314" s="25" t="s">
        <v>857</v>
      </c>
      <c r="M314" s="25" t="s">
        <v>553</v>
      </c>
      <c r="N314" s="25" t="s">
        <v>557</v>
      </c>
      <c r="O314" s="25"/>
      <c r="P314" s="25" t="s">
        <v>381</v>
      </c>
      <c r="Q314" s="25" t="s">
        <v>196</v>
      </c>
      <c r="R314" s="25">
        <v>6.4000000000000001E-7</v>
      </c>
      <c r="S314" s="25"/>
      <c r="T314" s="25"/>
      <c r="U314" s="25"/>
      <c r="V314" s="25" t="s">
        <v>1115</v>
      </c>
      <c r="W314" s="25" t="s">
        <v>449</v>
      </c>
      <c r="X314" s="20" t="str">
        <f t="shared" si="19"/>
        <v>一酸化二窒素(N2O)原油又は天然ガスの生産</v>
      </c>
      <c r="Y314" s="20" t="str">
        <f t="shared" si="18"/>
        <v>一酸化二窒素(N2O)原油又は天然ガスの生産随伴ガスの焼却</v>
      </c>
      <c r="Z314" s="47"/>
      <c r="AA314" s="20"/>
      <c r="AB314" s="20"/>
      <c r="AC314" s="20"/>
      <c r="AD314" s="20"/>
      <c r="AF314" s="25"/>
      <c r="AG314" s="25"/>
      <c r="AH314" s="25"/>
      <c r="AI314" s="25"/>
      <c r="AJ314" s="25"/>
      <c r="AK314" s="25"/>
    </row>
    <row r="315" spans="12:37">
      <c r="L315" s="25" t="s">
        <v>857</v>
      </c>
      <c r="M315" s="25" t="s">
        <v>197</v>
      </c>
      <c r="N315" s="25" t="s">
        <v>458</v>
      </c>
      <c r="O315" s="25"/>
      <c r="P315" s="25" t="s">
        <v>1076</v>
      </c>
      <c r="Q315" s="25" t="s">
        <v>258</v>
      </c>
      <c r="R315" s="25">
        <v>2.0999999999999999E-11</v>
      </c>
      <c r="S315" s="25"/>
      <c r="T315" s="25"/>
      <c r="U315" s="25"/>
      <c r="V315" s="25" t="s">
        <v>207</v>
      </c>
      <c r="W315" s="25" t="s">
        <v>692</v>
      </c>
      <c r="X315" s="20" t="str">
        <f t="shared" si="19"/>
        <v>一酸化二窒素(N2O)原油又は天然ガスの生産</v>
      </c>
      <c r="Y315" s="20" t="str">
        <f t="shared" si="18"/>
        <v>一酸化二窒素(N2O)原油又は天然ガスの生産天然ガスの採取時における随伴ガスの焼却</v>
      </c>
      <c r="Z315" s="47"/>
      <c r="AA315" s="20"/>
      <c r="AB315" s="20"/>
      <c r="AC315" s="20"/>
      <c r="AD315" s="20"/>
      <c r="AF315" s="25"/>
      <c r="AG315" s="25"/>
      <c r="AH315" s="25"/>
      <c r="AI315" s="25"/>
      <c r="AJ315" s="25"/>
      <c r="AK315" s="25"/>
    </row>
    <row r="316" spans="12:37">
      <c r="L316" s="25" t="s">
        <v>857</v>
      </c>
      <c r="M316" s="25" t="s">
        <v>197</v>
      </c>
      <c r="N316" s="25" t="s">
        <v>459</v>
      </c>
      <c r="O316" s="25"/>
      <c r="P316" s="25" t="s">
        <v>1076</v>
      </c>
      <c r="Q316" s="25" t="s">
        <v>258</v>
      </c>
      <c r="R316" s="43">
        <v>2.5000000000000001E-11</v>
      </c>
      <c r="S316" s="25"/>
      <c r="T316" s="25"/>
      <c r="U316" s="25"/>
      <c r="V316" s="25"/>
      <c r="W316" s="32" t="s">
        <v>559</v>
      </c>
      <c r="X316" s="20" t="str">
        <f t="shared" si="19"/>
        <v>一酸化二窒素(N2O)原油又は天然ガスの生産</v>
      </c>
      <c r="Y316" s="20" t="str">
        <f t="shared" ref="Y316:Y379" si="20">L316&amp;M316&amp;N316&amp;O316</f>
        <v>一酸化二窒素(N2O)原油又は天然ガスの生産天然ガスの処理時における随伴ガスの焼却</v>
      </c>
      <c r="Z316" s="47"/>
      <c r="AA316" s="20"/>
      <c r="AB316" s="20"/>
      <c r="AC316" s="20"/>
      <c r="AD316" s="20"/>
      <c r="AF316" s="25"/>
      <c r="AG316" s="25"/>
      <c r="AH316" s="25"/>
      <c r="AI316" s="25"/>
      <c r="AJ316" s="25"/>
      <c r="AK316" s="25"/>
    </row>
    <row r="317" spans="12:37">
      <c r="L317" s="25" t="s">
        <v>857</v>
      </c>
      <c r="M317" s="25" t="s">
        <v>693</v>
      </c>
      <c r="N317" s="25" t="s">
        <v>195</v>
      </c>
      <c r="O317" s="25"/>
      <c r="P317" s="25" t="s">
        <v>1074</v>
      </c>
      <c r="Q317" s="25" t="s">
        <v>243</v>
      </c>
      <c r="R317" s="43">
        <v>0.3</v>
      </c>
      <c r="S317" s="25"/>
      <c r="T317" s="25"/>
      <c r="U317" s="25"/>
      <c r="V317" s="25" t="s">
        <v>1112</v>
      </c>
      <c r="W317" s="25"/>
      <c r="X317" s="20" t="str">
        <f t="shared" ref="X317:X380" si="21">L317&amp;M317</f>
        <v>一酸化二窒素(N2O)アジピン酸等の製造</v>
      </c>
      <c r="Y317" s="20" t="str">
        <f t="shared" si="20"/>
        <v>一酸化二窒素(N2O)アジピン酸等の製造アジピン酸</v>
      </c>
      <c r="Z317" s="47"/>
      <c r="AA317" s="20"/>
      <c r="AB317" s="20"/>
      <c r="AC317" s="20"/>
      <c r="AD317" s="20"/>
      <c r="AF317" s="25"/>
      <c r="AG317" s="25"/>
      <c r="AH317" s="25"/>
      <c r="AI317" s="25"/>
      <c r="AJ317" s="25"/>
      <c r="AK317" s="25"/>
    </row>
    <row r="318" spans="12:37">
      <c r="L318" s="25" t="s">
        <v>857</v>
      </c>
      <c r="M318" s="25" t="s">
        <v>858</v>
      </c>
      <c r="N318" s="25" t="s">
        <v>194</v>
      </c>
      <c r="O318" s="25"/>
      <c r="P318" s="25" t="s">
        <v>1074</v>
      </c>
      <c r="Q318" s="25" t="s">
        <v>243</v>
      </c>
      <c r="R318" s="34">
        <v>3.3E-3</v>
      </c>
      <c r="S318" s="25"/>
      <c r="T318" s="25"/>
      <c r="U318" s="25"/>
      <c r="V318" s="25"/>
      <c r="W318" s="25" t="s">
        <v>574</v>
      </c>
      <c r="X318" s="20" t="str">
        <f t="shared" si="21"/>
        <v>一酸化二窒素(N2O)アジピン酸等の製造</v>
      </c>
      <c r="Y318" s="20" t="str">
        <f t="shared" si="20"/>
        <v>一酸化二窒素(N2O)アジピン酸等の製造硝酸</v>
      </c>
      <c r="Z318" s="47"/>
      <c r="AA318" s="20"/>
      <c r="AB318" s="20"/>
      <c r="AC318" s="20"/>
      <c r="AD318" s="20"/>
      <c r="AF318" s="25"/>
      <c r="AG318" s="25"/>
      <c r="AH318" s="25"/>
      <c r="AI318" s="25"/>
      <c r="AJ318" s="25"/>
      <c r="AK318" s="25"/>
    </row>
    <row r="319" spans="12:37">
      <c r="L319" s="25" t="s">
        <v>857</v>
      </c>
      <c r="M319" s="25" t="s">
        <v>858</v>
      </c>
      <c r="N319" s="25" t="s">
        <v>694</v>
      </c>
      <c r="O319" s="25"/>
      <c r="P319" s="25" t="s">
        <v>1074</v>
      </c>
      <c r="Q319" s="25" t="s">
        <v>243</v>
      </c>
      <c r="R319" s="25">
        <v>8.9999999999999993E-3</v>
      </c>
      <c r="S319" s="25"/>
      <c r="T319" s="25"/>
      <c r="U319" s="25"/>
      <c r="V319" s="25"/>
      <c r="W319" s="25"/>
      <c r="X319" s="20" t="str">
        <f t="shared" si="21"/>
        <v>一酸化二窒素(N2O)アジピン酸等の製造</v>
      </c>
      <c r="Y319" s="20" t="str">
        <f t="shared" si="20"/>
        <v>一酸化二窒素(N2O)アジピン酸等の製造カプロラクタム</v>
      </c>
      <c r="Z319" s="47"/>
      <c r="AA319" s="20"/>
      <c r="AB319" s="20"/>
      <c r="AC319" s="20"/>
      <c r="AD319" s="20"/>
      <c r="AF319" s="25"/>
      <c r="AG319" s="25"/>
      <c r="AH319" s="25"/>
      <c r="AI319" s="25"/>
      <c r="AJ319" s="25"/>
      <c r="AK319" s="25"/>
    </row>
    <row r="320" spans="12:37">
      <c r="L320" s="25" t="s">
        <v>857</v>
      </c>
      <c r="M320" s="25" t="s">
        <v>695</v>
      </c>
      <c r="N320" s="25"/>
      <c r="O320" s="25"/>
      <c r="P320" s="26" t="s">
        <v>1358</v>
      </c>
      <c r="Q320" s="25" t="s">
        <v>1336</v>
      </c>
      <c r="R320" s="26">
        <v>1</v>
      </c>
      <c r="S320" s="25"/>
      <c r="T320" s="25"/>
      <c r="U320" s="25"/>
      <c r="V320" s="25" t="s">
        <v>193</v>
      </c>
      <c r="W320" s="25"/>
      <c r="X320" s="20" t="str">
        <f t="shared" si="21"/>
        <v>一酸化二窒素(N2O)麻酔剤の使用</v>
      </c>
      <c r="Y320" s="20" t="str">
        <f t="shared" si="20"/>
        <v>一酸化二窒素(N2O)麻酔剤の使用</v>
      </c>
      <c r="Z320" s="47"/>
      <c r="AA320" s="20"/>
      <c r="AB320" s="20"/>
      <c r="AC320" s="20"/>
      <c r="AD320" s="20"/>
      <c r="AF320" s="25"/>
      <c r="AG320" s="25"/>
      <c r="AH320" s="25"/>
      <c r="AI320" s="25"/>
      <c r="AJ320" s="25"/>
      <c r="AK320" s="25"/>
    </row>
    <row r="321" spans="12:37">
      <c r="L321" s="25" t="s">
        <v>857</v>
      </c>
      <c r="M321" s="25" t="s">
        <v>697</v>
      </c>
      <c r="N321" s="25"/>
      <c r="O321" s="25"/>
      <c r="P321" s="25" t="s">
        <v>1086</v>
      </c>
      <c r="Q321" s="25" t="s">
        <v>1116</v>
      </c>
      <c r="R321" s="25">
        <v>1</v>
      </c>
      <c r="S321" s="25"/>
      <c r="T321" s="25"/>
      <c r="U321" s="25"/>
      <c r="V321" s="25" t="s">
        <v>835</v>
      </c>
      <c r="W321" s="25" t="s">
        <v>696</v>
      </c>
      <c r="X321" s="20" t="str">
        <f t="shared" si="21"/>
        <v>一酸化二窒素(N2O)半導体素子等の加工工程でのドライエッチング等におけるN2Oの使用</v>
      </c>
      <c r="Y321" s="20" t="str">
        <f t="shared" si="20"/>
        <v>一酸化二窒素(N2O)半導体素子等の加工工程でのドライエッチング等におけるN2Oの使用</v>
      </c>
      <c r="Z321" s="47"/>
      <c r="AA321" s="20"/>
      <c r="AB321" s="20"/>
      <c r="AC321" s="20"/>
      <c r="AD321" s="20"/>
      <c r="AF321" s="25"/>
      <c r="AG321" s="25"/>
      <c r="AH321" s="25"/>
      <c r="AI321" s="25"/>
      <c r="AJ321" s="25"/>
      <c r="AK321" s="25"/>
    </row>
    <row r="322" spans="12:37">
      <c r="L322" s="25" t="s">
        <v>857</v>
      </c>
      <c r="M322" s="25" t="s">
        <v>578</v>
      </c>
      <c r="N322" s="25" t="s">
        <v>579</v>
      </c>
      <c r="O322" s="25"/>
      <c r="P322" s="25" t="s">
        <v>1087</v>
      </c>
      <c r="Q322" s="25" t="s">
        <v>188</v>
      </c>
      <c r="R322" s="25">
        <v>3.1E-2</v>
      </c>
      <c r="S322" s="25"/>
      <c r="T322" s="25"/>
      <c r="U322" s="25"/>
      <c r="V322" s="25" t="s">
        <v>699</v>
      </c>
      <c r="W322" s="25" t="s">
        <v>698</v>
      </c>
      <c r="X322" s="20" t="str">
        <f t="shared" si="21"/>
        <v>一酸化二窒素(N2O)家畜の排せつ物の管理</v>
      </c>
      <c r="Y322" s="20" t="str">
        <f t="shared" si="20"/>
        <v>一酸化二窒素(N2O)家畜の排せつ物の管理牛(天日乾燥)</v>
      </c>
      <c r="Z322" s="47"/>
      <c r="AA322" s="20"/>
      <c r="AB322" s="20"/>
      <c r="AC322" s="20"/>
      <c r="AD322" s="20"/>
      <c r="AF322" s="25"/>
      <c r="AG322" s="25"/>
      <c r="AH322" s="25"/>
      <c r="AI322" s="25"/>
      <c r="AJ322" s="25"/>
      <c r="AK322" s="25"/>
    </row>
    <row r="323" spans="12:37">
      <c r="L323" s="25" t="s">
        <v>857</v>
      </c>
      <c r="M323" s="25" t="s">
        <v>192</v>
      </c>
      <c r="N323" s="25" t="s">
        <v>581</v>
      </c>
      <c r="O323" s="25"/>
      <c r="P323" s="25" t="s">
        <v>1087</v>
      </c>
      <c r="Q323" s="25" t="s">
        <v>188</v>
      </c>
      <c r="R323" s="25">
        <v>3.1E-2</v>
      </c>
      <c r="S323" s="25"/>
      <c r="T323" s="25"/>
      <c r="U323" s="25"/>
      <c r="V323" s="25"/>
      <c r="W323" s="25" t="s">
        <v>699</v>
      </c>
      <c r="X323" s="20" t="str">
        <f t="shared" si="21"/>
        <v>一酸化二窒素(N2O)家畜の排せつ物の管理</v>
      </c>
      <c r="Y323" s="20" t="str">
        <f t="shared" si="20"/>
        <v>一酸化二窒素(N2O)家畜の排せつ物の管理牛(火力乾燥)</v>
      </c>
      <c r="Z323" s="47"/>
      <c r="AA323" s="20"/>
      <c r="AB323" s="20"/>
      <c r="AC323" s="20"/>
      <c r="AD323" s="20"/>
      <c r="AF323" s="25"/>
      <c r="AG323" s="25"/>
      <c r="AH323" s="25"/>
      <c r="AI323" s="25"/>
      <c r="AJ323" s="25"/>
      <c r="AK323" s="25"/>
    </row>
    <row r="324" spans="12:37">
      <c r="L324" s="25" t="s">
        <v>857</v>
      </c>
      <c r="M324" s="25" t="s">
        <v>192</v>
      </c>
      <c r="N324" s="25" t="s">
        <v>700</v>
      </c>
      <c r="O324" s="25"/>
      <c r="P324" s="25" t="s">
        <v>1087</v>
      </c>
      <c r="Q324" s="25" t="s">
        <v>188</v>
      </c>
      <c r="R324" s="25">
        <v>3.8999999999999998E-3</v>
      </c>
      <c r="S324" s="25"/>
      <c r="T324" s="25"/>
      <c r="U324" s="25"/>
      <c r="V324" s="25"/>
      <c r="W324" s="25"/>
      <c r="X324" s="20" t="str">
        <f t="shared" si="21"/>
        <v>一酸化二窒素(N2O)家畜の排せつ物の管理</v>
      </c>
      <c r="Y324" s="20" t="str">
        <f t="shared" si="20"/>
        <v>一酸化二窒素(N2O)家畜の排せつ物の管理牛(ふんの強制発酵)</v>
      </c>
      <c r="Z324" s="47"/>
      <c r="AA324" s="20"/>
      <c r="AB324" s="20"/>
      <c r="AC324" s="20"/>
      <c r="AD324" s="20"/>
      <c r="AF324" s="25"/>
      <c r="AG324" s="25"/>
      <c r="AH324" s="25"/>
      <c r="AI324" s="25"/>
      <c r="AJ324" s="25"/>
      <c r="AK324" s="25"/>
    </row>
    <row r="325" spans="12:37">
      <c r="L325" s="25" t="s">
        <v>857</v>
      </c>
      <c r="M325" s="25" t="s">
        <v>192</v>
      </c>
      <c r="N325" s="25" t="s">
        <v>701</v>
      </c>
      <c r="O325" s="25"/>
      <c r="P325" s="25" t="s">
        <v>1087</v>
      </c>
      <c r="Q325" s="25" t="s">
        <v>188</v>
      </c>
      <c r="R325" s="25">
        <v>9.4000000000000004E-3</v>
      </c>
      <c r="S325" s="25"/>
      <c r="T325" s="25"/>
      <c r="U325" s="25"/>
      <c r="V325" s="25"/>
      <c r="W325" s="25"/>
      <c r="X325" s="20" t="str">
        <f t="shared" si="21"/>
        <v>一酸化二窒素(N2O)家畜の排せつ物の管理</v>
      </c>
      <c r="Y325" s="20" t="str">
        <f t="shared" si="20"/>
        <v>一酸化二窒素(N2O)家畜の排せつ物の管理牛(尿の強制発酵)</v>
      </c>
      <c r="Z325" s="47"/>
      <c r="AA325" s="20"/>
      <c r="AB325" s="20"/>
      <c r="AC325" s="20"/>
      <c r="AD325" s="20"/>
      <c r="AF325" s="25"/>
      <c r="AG325" s="25"/>
      <c r="AH325" s="25"/>
      <c r="AI325" s="25"/>
      <c r="AJ325" s="25"/>
      <c r="AK325" s="25"/>
    </row>
    <row r="326" spans="12:37">
      <c r="L326" s="25" t="s">
        <v>857</v>
      </c>
      <c r="M326" s="25" t="s">
        <v>192</v>
      </c>
      <c r="N326" s="25" t="s">
        <v>702</v>
      </c>
      <c r="O326" s="25"/>
      <c r="P326" s="25" t="s">
        <v>1087</v>
      </c>
      <c r="Q326" s="25" t="s">
        <v>188</v>
      </c>
      <c r="R326" s="25">
        <v>9.4000000000000004E-3</v>
      </c>
      <c r="S326" s="25"/>
      <c r="T326" s="25"/>
      <c r="U326" s="25"/>
      <c r="V326" s="25"/>
      <c r="W326" s="25"/>
      <c r="X326" s="20" t="str">
        <f t="shared" si="21"/>
        <v>一酸化二窒素(N2O)家畜の排せつ物の管理</v>
      </c>
      <c r="Y326" s="20" t="str">
        <f t="shared" si="20"/>
        <v>一酸化二窒素(N2O)家畜の排せつ物の管理乳用牛(ふん尿混合の強制発酵)</v>
      </c>
      <c r="Z326" s="47"/>
      <c r="AA326" s="20"/>
      <c r="AB326" s="20"/>
      <c r="AC326" s="20"/>
      <c r="AD326" s="20"/>
      <c r="AF326" s="25"/>
      <c r="AG326" s="25"/>
      <c r="AH326" s="25"/>
      <c r="AI326" s="25"/>
      <c r="AJ326" s="25"/>
      <c r="AK326" s="25"/>
    </row>
    <row r="327" spans="12:37">
      <c r="L327" s="25" t="s">
        <v>857</v>
      </c>
      <c r="M327" s="25" t="s">
        <v>192</v>
      </c>
      <c r="N327" s="25" t="s">
        <v>703</v>
      </c>
      <c r="O327" s="25"/>
      <c r="P327" s="25" t="s">
        <v>1087</v>
      </c>
      <c r="Q327" s="25" t="s">
        <v>188</v>
      </c>
      <c r="R327" s="25">
        <v>3.8999999999999998E-3</v>
      </c>
      <c r="S327" s="25"/>
      <c r="T327" s="25"/>
      <c r="U327" s="25"/>
      <c r="V327" s="25"/>
      <c r="W327" s="25"/>
      <c r="X327" s="20" t="str">
        <f t="shared" si="21"/>
        <v>一酸化二窒素(N2O)家畜の排せつ物の管理</v>
      </c>
      <c r="Y327" s="20" t="str">
        <f t="shared" si="20"/>
        <v>一酸化二窒素(N2O)家畜の排せつ物の管理肉用牛(ふん尿混合の強制発酵)</v>
      </c>
      <c r="Z327" s="47"/>
      <c r="AA327" s="20"/>
      <c r="AB327" s="20"/>
      <c r="AC327" s="20"/>
      <c r="AD327" s="20"/>
      <c r="AF327" s="25"/>
      <c r="AG327" s="25"/>
      <c r="AH327" s="25"/>
      <c r="AI327" s="25"/>
      <c r="AJ327" s="25"/>
      <c r="AK327" s="25"/>
    </row>
    <row r="328" spans="12:37">
      <c r="L328" s="25" t="s">
        <v>857</v>
      </c>
      <c r="M328" s="25" t="s">
        <v>192</v>
      </c>
      <c r="N328" s="25" t="s">
        <v>584</v>
      </c>
      <c r="O328" s="25"/>
      <c r="P328" s="25" t="s">
        <v>1087</v>
      </c>
      <c r="Q328" s="25" t="s">
        <v>188</v>
      </c>
      <c r="R328" s="25">
        <v>3.7999999999999999E-2</v>
      </c>
      <c r="S328" s="25"/>
      <c r="T328" s="25"/>
      <c r="U328" s="25"/>
      <c r="V328" s="25"/>
      <c r="W328" s="25"/>
      <c r="X328" s="20" t="str">
        <f t="shared" si="21"/>
        <v>一酸化二窒素(N2O)家畜の排せつ物の管理</v>
      </c>
      <c r="Y328" s="20" t="str">
        <f t="shared" si="20"/>
        <v>一酸化二窒素(N2O)家畜の排せつ物の管理乳用牛(堆積発酵)</v>
      </c>
      <c r="Z328" s="47"/>
      <c r="AA328" s="20"/>
      <c r="AB328" s="20"/>
      <c r="AC328" s="20"/>
      <c r="AD328" s="20"/>
      <c r="AF328" s="25"/>
      <c r="AG328" s="25"/>
      <c r="AH328" s="25"/>
      <c r="AI328" s="25"/>
      <c r="AJ328" s="25"/>
      <c r="AK328" s="25"/>
    </row>
    <row r="329" spans="12:37">
      <c r="L329" s="25" t="s">
        <v>857</v>
      </c>
      <c r="M329" s="25" t="s">
        <v>192</v>
      </c>
      <c r="N329" s="25" t="s">
        <v>585</v>
      </c>
      <c r="O329" s="25"/>
      <c r="P329" s="25" t="s">
        <v>1087</v>
      </c>
      <c r="Q329" s="25" t="s">
        <v>188</v>
      </c>
      <c r="R329" s="25">
        <v>2.5000000000000001E-2</v>
      </c>
      <c r="S329" s="25"/>
      <c r="T329" s="25"/>
      <c r="U329" s="25"/>
      <c r="V329" s="25"/>
      <c r="W329" s="25"/>
      <c r="X329" s="20" t="str">
        <f t="shared" si="21"/>
        <v>一酸化二窒素(N2O)家畜の排せつ物の管理</v>
      </c>
      <c r="Y329" s="20" t="str">
        <f t="shared" si="20"/>
        <v>一酸化二窒素(N2O)家畜の排せつ物の管理肉用牛(堆積発酵)</v>
      </c>
      <c r="Z329" s="47"/>
      <c r="AA329" s="20"/>
      <c r="AB329" s="20"/>
      <c r="AC329" s="20"/>
      <c r="AD329" s="20"/>
      <c r="AF329" s="25"/>
      <c r="AG329" s="25"/>
      <c r="AH329" s="25"/>
      <c r="AI329" s="25"/>
      <c r="AJ329" s="25"/>
      <c r="AK329" s="25"/>
    </row>
    <row r="330" spans="12:37">
      <c r="L330" s="25" t="s">
        <v>857</v>
      </c>
      <c r="M330" s="25" t="s">
        <v>192</v>
      </c>
      <c r="N330" s="25" t="s">
        <v>586</v>
      </c>
      <c r="O330" s="25"/>
      <c r="P330" s="25" t="s">
        <v>1087</v>
      </c>
      <c r="Q330" s="25" t="s">
        <v>188</v>
      </c>
      <c r="R330" s="25">
        <v>1.6000000000000001E-3</v>
      </c>
      <c r="S330" s="25"/>
      <c r="T330" s="25"/>
      <c r="U330" s="25"/>
      <c r="V330" s="25"/>
      <c r="W330" s="25"/>
      <c r="X330" s="20" t="str">
        <f t="shared" si="21"/>
        <v>一酸化二窒素(N2O)家畜の排せつ物の管理</v>
      </c>
      <c r="Y330" s="20" t="str">
        <f t="shared" si="20"/>
        <v>一酸化二窒素(N2O)家畜の排せつ物の管理牛(焼却)</v>
      </c>
      <c r="Z330" s="47"/>
      <c r="AA330" s="20"/>
      <c r="AB330" s="20"/>
      <c r="AC330" s="20"/>
      <c r="AD330" s="20"/>
      <c r="AF330" s="25"/>
      <c r="AG330" s="25"/>
      <c r="AH330" s="25"/>
      <c r="AI330" s="25"/>
      <c r="AJ330" s="25"/>
      <c r="AK330" s="25"/>
    </row>
    <row r="331" spans="12:37">
      <c r="L331" s="25" t="s">
        <v>857</v>
      </c>
      <c r="M331" s="25" t="s">
        <v>192</v>
      </c>
      <c r="N331" s="25" t="s">
        <v>587</v>
      </c>
      <c r="O331" s="25"/>
      <c r="P331" s="25" t="s">
        <v>1087</v>
      </c>
      <c r="Q331" s="25" t="s">
        <v>188</v>
      </c>
      <c r="R331" s="25">
        <v>4.4999999999999998E-2</v>
      </c>
      <c r="S331" s="25"/>
      <c r="T331" s="25"/>
      <c r="U331" s="25"/>
      <c r="V331" s="25"/>
      <c r="W331" s="25"/>
      <c r="X331" s="20" t="str">
        <f t="shared" si="21"/>
        <v>一酸化二窒素(N2O)家畜の排せつ物の管理</v>
      </c>
      <c r="Y331" s="20" t="str">
        <f t="shared" si="20"/>
        <v>一酸化二窒素(N2O)家畜の排せつ物の管理牛(浄化)</v>
      </c>
      <c r="Z331" s="47"/>
      <c r="AA331" s="20"/>
      <c r="AB331" s="20"/>
      <c r="AC331" s="20"/>
      <c r="AD331" s="20"/>
      <c r="AF331" s="25"/>
      <c r="AG331" s="25"/>
      <c r="AH331" s="25"/>
      <c r="AI331" s="25"/>
      <c r="AJ331" s="25"/>
      <c r="AK331" s="25"/>
    </row>
    <row r="332" spans="12:37">
      <c r="L332" s="25" t="s">
        <v>857</v>
      </c>
      <c r="M332" s="25" t="s">
        <v>192</v>
      </c>
      <c r="N332" s="25" t="s">
        <v>588</v>
      </c>
      <c r="O332" s="25"/>
      <c r="P332" s="25" t="s">
        <v>1087</v>
      </c>
      <c r="Q332" s="25" t="s">
        <v>188</v>
      </c>
      <c r="R332" s="25">
        <v>3.1E-4</v>
      </c>
      <c r="S332" s="25"/>
      <c r="T332" s="25"/>
      <c r="U332" s="25"/>
      <c r="V332" s="25"/>
      <c r="W332" s="25"/>
      <c r="X332" s="20" t="str">
        <f t="shared" si="21"/>
        <v>一酸化二窒素(N2O)家畜の排せつ物の管理</v>
      </c>
      <c r="Y332" s="20" t="str">
        <f t="shared" si="20"/>
        <v>一酸化二窒素(N2O)家畜の排せつ物の管理乳用牛(貯留)</v>
      </c>
      <c r="Z332" s="47"/>
      <c r="AA332" s="20"/>
      <c r="AB332" s="20"/>
      <c r="AC332" s="20"/>
      <c r="AD332" s="20"/>
      <c r="AF332" s="25"/>
      <c r="AG332" s="25"/>
      <c r="AH332" s="25"/>
      <c r="AI332" s="25"/>
      <c r="AJ332" s="25"/>
      <c r="AK332" s="25"/>
    </row>
    <row r="333" spans="12:37">
      <c r="L333" s="25" t="s">
        <v>857</v>
      </c>
      <c r="M333" s="25" t="s">
        <v>192</v>
      </c>
      <c r="N333" s="25" t="s">
        <v>589</v>
      </c>
      <c r="O333" s="25"/>
      <c r="P333" s="25" t="s">
        <v>1087</v>
      </c>
      <c r="Q333" s="25" t="s">
        <v>188</v>
      </c>
      <c r="R333" s="25">
        <v>0</v>
      </c>
      <c r="S333" s="25"/>
      <c r="T333" s="25"/>
      <c r="U333" s="25"/>
      <c r="V333" s="25"/>
      <c r="W333" s="25"/>
      <c r="X333" s="20" t="str">
        <f t="shared" si="21"/>
        <v>一酸化二窒素(N2O)家畜の排せつ物の管理</v>
      </c>
      <c r="Y333" s="20" t="str">
        <f t="shared" si="20"/>
        <v>一酸化二窒素(N2O)家畜の排せつ物の管理肉用牛(貯留)</v>
      </c>
      <c r="Z333" s="47"/>
      <c r="AA333" s="20"/>
      <c r="AB333" s="20"/>
      <c r="AC333" s="20"/>
      <c r="AD333" s="20"/>
      <c r="AF333" s="25"/>
      <c r="AG333" s="25"/>
      <c r="AH333" s="25"/>
      <c r="AI333" s="25"/>
      <c r="AJ333" s="25"/>
      <c r="AK333" s="25"/>
    </row>
    <row r="334" spans="12:37">
      <c r="L334" s="25" t="s">
        <v>857</v>
      </c>
      <c r="M334" s="25" t="s">
        <v>192</v>
      </c>
      <c r="N334" s="25" t="s">
        <v>590</v>
      </c>
      <c r="O334" s="25"/>
      <c r="P334" s="25" t="s">
        <v>1087</v>
      </c>
      <c r="Q334" s="25" t="s">
        <v>188</v>
      </c>
      <c r="R334" s="34">
        <v>3.7999999999999999E-2</v>
      </c>
      <c r="S334" s="25"/>
      <c r="T334" s="25"/>
      <c r="U334" s="25"/>
      <c r="V334" s="25"/>
      <c r="W334" s="25"/>
      <c r="X334" s="20" t="str">
        <f t="shared" si="21"/>
        <v>一酸化二窒素(N2O)家畜の排せつ物の管理</v>
      </c>
      <c r="Y334" s="20" t="str">
        <f t="shared" si="20"/>
        <v>一酸化二窒素(N2O)家畜の排せつ物の管理乳用牛(ふんのメタン発酵)</v>
      </c>
      <c r="Z334" s="47"/>
      <c r="AA334" s="20"/>
      <c r="AB334" s="20"/>
      <c r="AC334" s="20"/>
      <c r="AD334" s="20"/>
      <c r="AF334" s="25"/>
      <c r="AG334" s="25"/>
      <c r="AH334" s="25"/>
      <c r="AI334" s="25"/>
      <c r="AJ334" s="25"/>
      <c r="AK334" s="25"/>
    </row>
    <row r="335" spans="12:37">
      <c r="L335" s="25" t="s">
        <v>857</v>
      </c>
      <c r="M335" s="25" t="s">
        <v>192</v>
      </c>
      <c r="N335" s="25" t="s">
        <v>591</v>
      </c>
      <c r="O335" s="25"/>
      <c r="P335" s="25" t="s">
        <v>1087</v>
      </c>
      <c r="Q335" s="25" t="s">
        <v>188</v>
      </c>
      <c r="R335" s="25">
        <v>2.5000000000000001E-2</v>
      </c>
      <c r="S335" s="25"/>
      <c r="T335" s="25"/>
      <c r="U335" s="25"/>
      <c r="V335" s="25"/>
      <c r="W335" s="25"/>
      <c r="X335" s="20" t="str">
        <f t="shared" si="21"/>
        <v>一酸化二窒素(N2O)家畜の排せつ物の管理</v>
      </c>
      <c r="Y335" s="20" t="str">
        <f t="shared" si="20"/>
        <v>一酸化二窒素(N2O)家畜の排せつ物の管理肉用牛(ふんのメタン発酵)</v>
      </c>
      <c r="Z335" s="47"/>
      <c r="AA335" s="20"/>
      <c r="AB335" s="20"/>
      <c r="AC335" s="20"/>
      <c r="AD335" s="20"/>
      <c r="AF335" s="25"/>
      <c r="AG335" s="25"/>
      <c r="AH335" s="25"/>
      <c r="AI335" s="25"/>
      <c r="AJ335" s="25"/>
      <c r="AK335" s="25"/>
    </row>
    <row r="336" spans="12:37">
      <c r="L336" s="25" t="s">
        <v>857</v>
      </c>
      <c r="M336" s="25" t="s">
        <v>192</v>
      </c>
      <c r="N336" s="25" t="s">
        <v>592</v>
      </c>
      <c r="O336" s="25"/>
      <c r="P336" s="25" t="s">
        <v>1087</v>
      </c>
      <c r="Q336" s="25" t="s">
        <v>188</v>
      </c>
      <c r="R336" s="25">
        <v>2.3999999999999998E-3</v>
      </c>
      <c r="S336" s="25"/>
      <c r="T336" s="25"/>
      <c r="U336" s="25"/>
      <c r="V336" s="25"/>
      <c r="W336" s="25"/>
      <c r="X336" s="20" t="str">
        <f t="shared" si="21"/>
        <v>一酸化二窒素(N2O)家畜の排せつ物の管理</v>
      </c>
      <c r="Y336" s="20" t="str">
        <f t="shared" si="20"/>
        <v>一酸化二窒素(N2O)家畜の排せつ物の管理乳用牛(尿又はふん尿混合のメタン発酵)</v>
      </c>
      <c r="Z336" s="47"/>
      <c r="AA336" s="20"/>
      <c r="AB336" s="20"/>
      <c r="AC336" s="20"/>
      <c r="AD336" s="20"/>
      <c r="AF336" s="25"/>
      <c r="AG336" s="25"/>
      <c r="AH336" s="25"/>
      <c r="AI336" s="25"/>
      <c r="AJ336" s="25"/>
      <c r="AK336" s="25"/>
    </row>
    <row r="337" spans="12:37">
      <c r="L337" s="25" t="s">
        <v>857</v>
      </c>
      <c r="M337" s="25" t="s">
        <v>192</v>
      </c>
      <c r="N337" s="25" t="s">
        <v>593</v>
      </c>
      <c r="O337" s="25"/>
      <c r="P337" s="25" t="s">
        <v>1087</v>
      </c>
      <c r="Q337" s="25" t="s">
        <v>188</v>
      </c>
      <c r="R337" s="25">
        <v>2.3999999999999998E-3</v>
      </c>
      <c r="S337" s="25"/>
      <c r="T337" s="25"/>
      <c r="U337" s="25"/>
      <c r="V337" s="25"/>
      <c r="W337" s="25"/>
      <c r="X337" s="20" t="str">
        <f t="shared" si="21"/>
        <v>一酸化二窒素(N2O)家畜の排せつ物の管理</v>
      </c>
      <c r="Y337" s="20" t="str">
        <f t="shared" si="20"/>
        <v>一酸化二窒素(N2O)家畜の排せつ物の管理肉用牛(尿又はふん尿混合のメタン発酵)</v>
      </c>
      <c r="Z337" s="47"/>
      <c r="AA337" s="20"/>
      <c r="AB337" s="20"/>
      <c r="AC337" s="20"/>
      <c r="AD337" s="20"/>
      <c r="AF337" s="25"/>
      <c r="AG337" s="25"/>
      <c r="AH337" s="25"/>
      <c r="AI337" s="25"/>
      <c r="AJ337" s="25"/>
      <c r="AK337" s="25"/>
    </row>
    <row r="338" spans="12:37">
      <c r="L338" s="25" t="s">
        <v>857</v>
      </c>
      <c r="M338" s="25" t="s">
        <v>192</v>
      </c>
      <c r="N338" s="25" t="s">
        <v>594</v>
      </c>
      <c r="O338" s="25"/>
      <c r="P338" s="25" t="s">
        <v>1087</v>
      </c>
      <c r="Q338" s="25" t="s">
        <v>188</v>
      </c>
      <c r="R338" s="25">
        <v>3.1E-4</v>
      </c>
      <c r="S338" s="25"/>
      <c r="T338" s="25"/>
      <c r="U338" s="25"/>
      <c r="V338" s="25"/>
      <c r="W338" s="25"/>
      <c r="X338" s="20" t="str">
        <f t="shared" si="21"/>
        <v>一酸化二窒素(N2O)家畜の排せつ物の管理</v>
      </c>
      <c r="Y338" s="20" t="str">
        <f t="shared" si="20"/>
        <v>一酸化二窒素(N2O)家畜の排せつ物の管理乳用牛(産業廃棄物処理)</v>
      </c>
      <c r="Z338" s="47"/>
      <c r="AA338" s="20"/>
      <c r="AB338" s="20"/>
      <c r="AC338" s="20"/>
      <c r="AD338" s="20"/>
      <c r="AF338" s="25"/>
      <c r="AG338" s="25"/>
      <c r="AH338" s="25"/>
      <c r="AI338" s="25"/>
      <c r="AJ338" s="25"/>
      <c r="AK338" s="25"/>
    </row>
    <row r="339" spans="12:37">
      <c r="L339" s="25" t="s">
        <v>857</v>
      </c>
      <c r="M339" s="25" t="s">
        <v>192</v>
      </c>
      <c r="N339" s="25" t="s">
        <v>595</v>
      </c>
      <c r="O339" s="25"/>
      <c r="P339" s="25" t="s">
        <v>1087</v>
      </c>
      <c r="Q339" s="25" t="s">
        <v>188</v>
      </c>
      <c r="R339" s="25">
        <v>0</v>
      </c>
      <c r="S339" s="25"/>
      <c r="T339" s="25"/>
      <c r="U339" s="25"/>
      <c r="V339" s="25"/>
      <c r="W339" s="25"/>
      <c r="X339" s="20" t="str">
        <f t="shared" si="21"/>
        <v>一酸化二窒素(N2O)家畜の排せつ物の管理</v>
      </c>
      <c r="Y339" s="20" t="str">
        <f t="shared" si="20"/>
        <v>一酸化二窒素(N2O)家畜の排せつ物の管理肉用牛(産業廃棄物処理)</v>
      </c>
      <c r="Z339" s="47"/>
      <c r="AA339" s="20"/>
      <c r="AB339" s="20"/>
      <c r="AC339" s="20"/>
      <c r="AD339" s="20"/>
      <c r="AF339" s="25"/>
      <c r="AG339" s="25"/>
      <c r="AH339" s="25"/>
      <c r="AI339" s="25"/>
      <c r="AJ339" s="25"/>
      <c r="AK339" s="25"/>
    </row>
    <row r="340" spans="12:37">
      <c r="L340" s="25" t="s">
        <v>857</v>
      </c>
      <c r="M340" s="25" t="s">
        <v>192</v>
      </c>
      <c r="N340" s="25" t="s">
        <v>596</v>
      </c>
      <c r="O340" s="25"/>
      <c r="P340" s="25" t="s">
        <v>1087</v>
      </c>
      <c r="Q340" s="25" t="s">
        <v>188</v>
      </c>
      <c r="R340" s="25">
        <v>3.7999999999999999E-2</v>
      </c>
      <c r="S340" s="25"/>
      <c r="T340" s="25"/>
      <c r="U340" s="25"/>
      <c r="V340" s="25"/>
      <c r="W340" s="25"/>
      <c r="X340" s="20" t="str">
        <f t="shared" si="21"/>
        <v>一酸化二窒素(N2O)家畜の排せつ物の管理</v>
      </c>
      <c r="Y340" s="20" t="str">
        <f t="shared" si="20"/>
        <v>一酸化二窒素(N2O)家畜の排せつ物の管理乳用牛(ふんのその他処理)</v>
      </c>
      <c r="Z340" s="47"/>
      <c r="AA340" s="20"/>
      <c r="AB340" s="20"/>
      <c r="AC340" s="20"/>
      <c r="AD340" s="20"/>
      <c r="AF340" s="25"/>
      <c r="AG340" s="25"/>
      <c r="AH340" s="25"/>
      <c r="AI340" s="25"/>
      <c r="AJ340" s="25"/>
      <c r="AK340" s="25"/>
    </row>
    <row r="341" spans="12:37">
      <c r="L341" s="25" t="s">
        <v>857</v>
      </c>
      <c r="M341" s="25" t="s">
        <v>192</v>
      </c>
      <c r="N341" s="25" t="s">
        <v>597</v>
      </c>
      <c r="O341" s="25"/>
      <c r="P341" s="25" t="s">
        <v>1087</v>
      </c>
      <c r="Q341" s="25" t="s">
        <v>188</v>
      </c>
      <c r="R341" s="25">
        <v>3.1E-2</v>
      </c>
      <c r="S341" s="25"/>
      <c r="T341" s="25"/>
      <c r="U341" s="25"/>
      <c r="V341" s="25"/>
      <c r="W341" s="25"/>
      <c r="X341" s="20" t="str">
        <f t="shared" si="21"/>
        <v>一酸化二窒素(N2O)家畜の排せつ物の管理</v>
      </c>
      <c r="Y341" s="20" t="str">
        <f t="shared" si="20"/>
        <v>一酸化二窒素(N2O)家畜の排せつ物の管理肉用牛(ふんのその他処理)</v>
      </c>
      <c r="Z341" s="47"/>
      <c r="AA341" s="20"/>
      <c r="AB341" s="20"/>
      <c r="AC341" s="20"/>
      <c r="AD341" s="20"/>
      <c r="AF341" s="25"/>
      <c r="AG341" s="25"/>
      <c r="AH341" s="25"/>
      <c r="AI341" s="25"/>
      <c r="AJ341" s="25"/>
      <c r="AK341" s="25"/>
    </row>
    <row r="342" spans="12:37">
      <c r="L342" s="25" t="s">
        <v>857</v>
      </c>
      <c r="M342" s="25" t="s">
        <v>192</v>
      </c>
      <c r="N342" s="25" t="s">
        <v>598</v>
      </c>
      <c r="O342" s="25"/>
      <c r="P342" s="25" t="s">
        <v>1087</v>
      </c>
      <c r="Q342" s="25" t="s">
        <v>188</v>
      </c>
      <c r="R342" s="25">
        <v>4.4999999999999998E-2</v>
      </c>
      <c r="S342" s="25"/>
      <c r="T342" s="25"/>
      <c r="U342" s="25"/>
      <c r="V342" s="25"/>
      <c r="W342" s="25"/>
      <c r="X342" s="20" t="str">
        <f t="shared" si="21"/>
        <v>一酸化二窒素(N2O)家畜の排せつ物の管理</v>
      </c>
      <c r="Y342" s="20" t="str">
        <f t="shared" si="20"/>
        <v>一酸化二窒素(N2O)家畜の排せつ物の管理乳用牛(尿又はふん尿混合のその他処理)</v>
      </c>
      <c r="Z342" s="47"/>
      <c r="AA342" s="20"/>
      <c r="AB342" s="20"/>
      <c r="AC342" s="20"/>
      <c r="AD342" s="20"/>
      <c r="AF342" s="25"/>
      <c r="AG342" s="25"/>
      <c r="AH342" s="25"/>
      <c r="AI342" s="25"/>
      <c r="AJ342" s="25"/>
      <c r="AK342" s="25"/>
    </row>
    <row r="343" spans="12:37">
      <c r="L343" s="25" t="s">
        <v>857</v>
      </c>
      <c r="M343" s="25" t="s">
        <v>192</v>
      </c>
      <c r="N343" s="25" t="s">
        <v>599</v>
      </c>
      <c r="O343" s="25"/>
      <c r="P343" s="25" t="s">
        <v>1087</v>
      </c>
      <c r="Q343" s="25" t="s">
        <v>188</v>
      </c>
      <c r="R343" s="25">
        <v>4.4999999999999998E-2</v>
      </c>
      <c r="S343" s="25"/>
      <c r="T343" s="25"/>
      <c r="U343" s="25"/>
      <c r="V343" s="25"/>
      <c r="W343" s="25"/>
      <c r="X343" s="20" t="str">
        <f t="shared" si="21"/>
        <v>一酸化二窒素(N2O)家畜の排せつ物の管理</v>
      </c>
      <c r="Y343" s="20" t="str">
        <f t="shared" si="20"/>
        <v>一酸化二窒素(N2O)家畜の排せつ物の管理肉用牛(尿又はふん尿混合のその他処理)</v>
      </c>
      <c r="Z343" s="47"/>
      <c r="AA343" s="20"/>
      <c r="AB343" s="20"/>
      <c r="AC343" s="20"/>
      <c r="AD343" s="20"/>
      <c r="AF343" s="25"/>
      <c r="AG343" s="25"/>
      <c r="AH343" s="25"/>
      <c r="AI343" s="25"/>
      <c r="AJ343" s="25"/>
      <c r="AK343" s="25"/>
    </row>
    <row r="344" spans="12:37">
      <c r="L344" s="25" t="s">
        <v>857</v>
      </c>
      <c r="M344" s="25" t="s">
        <v>192</v>
      </c>
      <c r="N344" s="25" t="s">
        <v>600</v>
      </c>
      <c r="O344" s="25"/>
      <c r="P344" s="25" t="s">
        <v>1087</v>
      </c>
      <c r="Q344" s="25" t="s">
        <v>188</v>
      </c>
      <c r="R344" s="25">
        <v>3.1E-2</v>
      </c>
      <c r="S344" s="25"/>
      <c r="T344" s="25"/>
      <c r="U344" s="25"/>
      <c r="V344" s="25"/>
      <c r="W344" s="25"/>
      <c r="X344" s="20" t="str">
        <f t="shared" si="21"/>
        <v>一酸化二窒素(N2O)家畜の排せつ物の管理</v>
      </c>
      <c r="Y344" s="20" t="str">
        <f t="shared" si="20"/>
        <v>一酸化二窒素(N2O)家畜の排せつ物の管理豚(天日乾燥)</v>
      </c>
      <c r="Z344" s="47"/>
      <c r="AA344" s="20"/>
      <c r="AB344" s="20"/>
      <c r="AC344" s="20"/>
      <c r="AD344" s="20"/>
      <c r="AF344" s="25"/>
      <c r="AG344" s="25"/>
      <c r="AH344" s="25"/>
      <c r="AI344" s="25"/>
      <c r="AJ344" s="25"/>
      <c r="AK344" s="25"/>
    </row>
    <row r="345" spans="12:37">
      <c r="L345" s="25" t="s">
        <v>857</v>
      </c>
      <c r="M345" s="25" t="s">
        <v>192</v>
      </c>
      <c r="N345" s="25" t="s">
        <v>601</v>
      </c>
      <c r="O345" s="25"/>
      <c r="P345" s="25" t="s">
        <v>1087</v>
      </c>
      <c r="Q345" s="25" t="s">
        <v>188</v>
      </c>
      <c r="R345" s="25">
        <v>3.1E-2</v>
      </c>
      <c r="S345" s="25"/>
      <c r="T345" s="25"/>
      <c r="U345" s="25"/>
      <c r="V345" s="25"/>
      <c r="W345" s="25"/>
      <c r="X345" s="20" t="str">
        <f t="shared" si="21"/>
        <v>一酸化二窒素(N2O)家畜の排せつ物の管理</v>
      </c>
      <c r="Y345" s="20" t="str">
        <f t="shared" si="20"/>
        <v>一酸化二窒素(N2O)家畜の排せつ物の管理豚(火力乾燥)</v>
      </c>
      <c r="Z345" s="47"/>
      <c r="AA345" s="20"/>
      <c r="AB345" s="20"/>
      <c r="AC345" s="20"/>
      <c r="AD345" s="20"/>
      <c r="AF345" s="25"/>
      <c r="AG345" s="25"/>
      <c r="AH345" s="25"/>
      <c r="AI345" s="25"/>
      <c r="AJ345" s="25"/>
      <c r="AK345" s="25"/>
    </row>
    <row r="346" spans="12:37">
      <c r="L346" s="25" t="s">
        <v>857</v>
      </c>
      <c r="M346" s="25" t="s">
        <v>192</v>
      </c>
      <c r="N346" s="25" t="s">
        <v>704</v>
      </c>
      <c r="O346" s="25"/>
      <c r="P346" s="25" t="s">
        <v>1087</v>
      </c>
      <c r="Q346" s="25" t="s">
        <v>188</v>
      </c>
      <c r="R346" s="25">
        <v>2.5000000000000001E-3</v>
      </c>
      <c r="S346" s="25"/>
      <c r="T346" s="25"/>
      <c r="U346" s="25"/>
      <c r="V346" s="25"/>
      <c r="W346" s="25"/>
      <c r="X346" s="20" t="str">
        <f t="shared" si="21"/>
        <v>一酸化二窒素(N2O)家畜の排せつ物の管理</v>
      </c>
      <c r="Y346" s="20" t="str">
        <f t="shared" si="20"/>
        <v>一酸化二窒素(N2O)家畜の排せつ物の管理豚(ふんの強制発酵)</v>
      </c>
      <c r="Z346" s="47"/>
      <c r="AA346" s="20"/>
      <c r="AB346" s="20"/>
      <c r="AC346" s="20"/>
      <c r="AD346" s="20"/>
      <c r="AF346" s="25"/>
      <c r="AG346" s="25"/>
      <c r="AH346" s="25"/>
      <c r="AI346" s="25"/>
      <c r="AJ346" s="25"/>
      <c r="AK346" s="25"/>
    </row>
    <row r="347" spans="12:37">
      <c r="L347" s="25" t="s">
        <v>857</v>
      </c>
      <c r="M347" s="25" t="s">
        <v>192</v>
      </c>
      <c r="N347" s="25" t="s">
        <v>603</v>
      </c>
      <c r="O347" s="25"/>
      <c r="P347" s="25" t="s">
        <v>1087</v>
      </c>
      <c r="Q347" s="25" t="s">
        <v>188</v>
      </c>
      <c r="R347" s="25">
        <v>9.4000000000000004E-3</v>
      </c>
      <c r="S347" s="25"/>
      <c r="T347" s="25"/>
      <c r="U347" s="25"/>
      <c r="V347" s="25"/>
      <c r="W347" s="25"/>
      <c r="X347" s="20" t="str">
        <f t="shared" si="21"/>
        <v>一酸化二窒素(N2O)家畜の排せつ物の管理</v>
      </c>
      <c r="Y347" s="20" t="str">
        <f t="shared" si="20"/>
        <v>一酸化二窒素(N2O)家畜の排せつ物の管理豚(尿の強制発酵)</v>
      </c>
      <c r="Z347" s="47"/>
      <c r="AA347" s="20"/>
      <c r="AB347" s="20"/>
      <c r="AC347" s="20"/>
      <c r="AD347" s="20"/>
      <c r="AF347" s="25"/>
      <c r="AG347" s="25"/>
      <c r="AH347" s="25"/>
      <c r="AI347" s="25"/>
      <c r="AJ347" s="25"/>
      <c r="AK347" s="25"/>
    </row>
    <row r="348" spans="12:37">
      <c r="L348" s="25" t="s">
        <v>857</v>
      </c>
      <c r="M348" s="25" t="s">
        <v>192</v>
      </c>
      <c r="N348" s="25" t="s">
        <v>705</v>
      </c>
      <c r="O348" s="25"/>
      <c r="P348" s="25" t="s">
        <v>1087</v>
      </c>
      <c r="Q348" s="25" t="s">
        <v>188</v>
      </c>
      <c r="R348" s="25">
        <v>2.5000000000000001E-3</v>
      </c>
      <c r="S348" s="25"/>
      <c r="T348" s="25"/>
      <c r="U348" s="25"/>
      <c r="V348" s="25"/>
      <c r="W348" s="25"/>
      <c r="X348" s="20" t="str">
        <f t="shared" si="21"/>
        <v>一酸化二窒素(N2O)家畜の排せつ物の管理</v>
      </c>
      <c r="Y348" s="20" t="str">
        <f t="shared" si="20"/>
        <v>一酸化二窒素(N2O)家畜の排せつ物の管理豚(ふん尿混合の強制発酵)</v>
      </c>
      <c r="Z348" s="47"/>
      <c r="AA348" s="20"/>
      <c r="AB348" s="20"/>
      <c r="AC348" s="20"/>
      <c r="AD348" s="20"/>
      <c r="AF348" s="25"/>
      <c r="AG348" s="25"/>
      <c r="AH348" s="25"/>
      <c r="AI348" s="25"/>
      <c r="AJ348" s="25"/>
      <c r="AK348" s="25"/>
    </row>
    <row r="349" spans="12:37">
      <c r="L349" s="25" t="s">
        <v>857</v>
      </c>
      <c r="M349" s="25" t="s">
        <v>192</v>
      </c>
      <c r="N349" s="25" t="s">
        <v>604</v>
      </c>
      <c r="O349" s="25"/>
      <c r="P349" s="25" t="s">
        <v>1087</v>
      </c>
      <c r="Q349" s="25" t="s">
        <v>188</v>
      </c>
      <c r="R349" s="25">
        <v>3.9E-2</v>
      </c>
      <c r="S349" s="25"/>
      <c r="T349" s="25"/>
      <c r="U349" s="25"/>
      <c r="V349" s="25"/>
      <c r="W349" s="25"/>
      <c r="X349" s="20" t="str">
        <f t="shared" si="21"/>
        <v>一酸化二窒素(N2O)家畜の排せつ物の管理</v>
      </c>
      <c r="Y349" s="20" t="str">
        <f t="shared" si="20"/>
        <v>一酸化二窒素(N2O)家畜の排せつ物の管理豚(堆積発酵)</v>
      </c>
      <c r="Z349" s="47"/>
      <c r="AA349" s="20"/>
      <c r="AB349" s="20"/>
      <c r="AC349" s="20"/>
      <c r="AD349" s="20"/>
      <c r="AF349" s="25"/>
      <c r="AG349" s="25"/>
      <c r="AH349" s="25"/>
      <c r="AI349" s="25"/>
      <c r="AJ349" s="25"/>
      <c r="AK349" s="25"/>
    </row>
    <row r="350" spans="12:37">
      <c r="L350" s="25" t="s">
        <v>857</v>
      </c>
      <c r="M350" s="25" t="s">
        <v>192</v>
      </c>
      <c r="N350" s="25" t="s">
        <v>605</v>
      </c>
      <c r="O350" s="25"/>
      <c r="P350" s="25" t="s">
        <v>1087</v>
      </c>
      <c r="Q350" s="25" t="s">
        <v>188</v>
      </c>
      <c r="R350" s="25">
        <v>1.6000000000000001E-3</v>
      </c>
      <c r="S350" s="25"/>
      <c r="T350" s="25"/>
      <c r="U350" s="25"/>
      <c r="V350" s="25"/>
      <c r="W350" s="25"/>
      <c r="X350" s="20" t="str">
        <f t="shared" si="21"/>
        <v>一酸化二窒素(N2O)家畜の排せつ物の管理</v>
      </c>
      <c r="Y350" s="20" t="str">
        <f t="shared" si="20"/>
        <v>一酸化二窒素(N2O)家畜の排せつ物の管理豚(焼却)</v>
      </c>
      <c r="Z350" s="47"/>
      <c r="AA350" s="20"/>
      <c r="AB350" s="20"/>
      <c r="AC350" s="20"/>
      <c r="AD350" s="20"/>
      <c r="AF350" s="25"/>
      <c r="AG350" s="25"/>
      <c r="AH350" s="25"/>
      <c r="AI350" s="25"/>
      <c r="AJ350" s="25"/>
      <c r="AK350" s="25"/>
    </row>
    <row r="351" spans="12:37">
      <c r="L351" s="25" t="s">
        <v>857</v>
      </c>
      <c r="M351" s="25" t="s">
        <v>192</v>
      </c>
      <c r="N351" s="25" t="s">
        <v>606</v>
      </c>
      <c r="O351" s="25"/>
      <c r="P351" s="25" t="s">
        <v>1087</v>
      </c>
      <c r="Q351" s="25" t="s">
        <v>188</v>
      </c>
      <c r="R351" s="25">
        <v>4.4999999999999998E-2</v>
      </c>
      <c r="S351" s="25"/>
      <c r="T351" s="25"/>
      <c r="U351" s="25"/>
      <c r="V351" s="25"/>
      <c r="W351" s="25"/>
      <c r="X351" s="20" t="str">
        <f t="shared" si="21"/>
        <v>一酸化二窒素(N2O)家畜の排せつ物の管理</v>
      </c>
      <c r="Y351" s="20" t="str">
        <f t="shared" si="20"/>
        <v>一酸化二窒素(N2O)家畜の排せつ物の管理豚(浄化)</v>
      </c>
      <c r="Z351" s="47"/>
      <c r="AA351" s="45"/>
      <c r="AB351" s="45"/>
      <c r="AC351" s="45"/>
      <c r="AD351" s="45"/>
      <c r="AF351" s="25"/>
      <c r="AG351" s="25"/>
      <c r="AH351" s="25"/>
      <c r="AI351" s="25"/>
      <c r="AJ351" s="25"/>
      <c r="AK351" s="25"/>
    </row>
    <row r="352" spans="12:37">
      <c r="L352" s="25" t="s">
        <v>857</v>
      </c>
      <c r="M352" s="25" t="s">
        <v>192</v>
      </c>
      <c r="N352" s="25" t="s">
        <v>607</v>
      </c>
      <c r="O352" s="25"/>
      <c r="P352" s="25" t="s">
        <v>1087</v>
      </c>
      <c r="Q352" s="25" t="s">
        <v>188</v>
      </c>
      <c r="R352" s="25">
        <v>0</v>
      </c>
      <c r="S352" s="25"/>
      <c r="T352" s="25"/>
      <c r="U352" s="25"/>
      <c r="V352" s="25"/>
      <c r="W352" s="25"/>
      <c r="X352" s="20" t="str">
        <f t="shared" si="21"/>
        <v>一酸化二窒素(N2O)家畜の排せつ物の管理</v>
      </c>
      <c r="Y352" s="20" t="str">
        <f t="shared" si="20"/>
        <v>一酸化二窒素(N2O)家畜の排せつ物の管理豚(貯留)</v>
      </c>
      <c r="Z352" s="47"/>
      <c r="AA352" s="20"/>
      <c r="AB352" s="20"/>
      <c r="AC352" s="20"/>
      <c r="AD352" s="20"/>
      <c r="AF352" s="25"/>
      <c r="AG352" s="25"/>
      <c r="AH352" s="25"/>
      <c r="AI352" s="25"/>
      <c r="AJ352" s="25"/>
      <c r="AK352" s="25"/>
    </row>
    <row r="353" spans="12:37">
      <c r="L353" s="25" t="s">
        <v>857</v>
      </c>
      <c r="M353" s="25" t="s">
        <v>192</v>
      </c>
      <c r="N353" s="25" t="s">
        <v>608</v>
      </c>
      <c r="O353" s="25"/>
      <c r="P353" s="25" t="s">
        <v>1087</v>
      </c>
      <c r="Q353" s="25" t="s">
        <v>188</v>
      </c>
      <c r="R353" s="34">
        <v>3.9E-2</v>
      </c>
      <c r="S353" s="25"/>
      <c r="T353" s="25"/>
      <c r="U353" s="25"/>
      <c r="V353" s="25"/>
      <c r="W353" s="25"/>
      <c r="X353" s="20" t="str">
        <f t="shared" si="21"/>
        <v>一酸化二窒素(N2O)家畜の排せつ物の管理</v>
      </c>
      <c r="Y353" s="20" t="str">
        <f t="shared" si="20"/>
        <v>一酸化二窒素(N2O)家畜の排せつ物の管理豚(ふんのメタン発酵)</v>
      </c>
      <c r="Z353" s="47"/>
      <c r="AA353" s="20"/>
      <c r="AB353" s="20"/>
      <c r="AC353" s="20"/>
      <c r="AD353" s="20"/>
      <c r="AF353" s="25"/>
      <c r="AG353" s="25"/>
      <c r="AH353" s="25"/>
      <c r="AI353" s="25"/>
      <c r="AJ353" s="25"/>
      <c r="AK353" s="25"/>
    </row>
    <row r="354" spans="12:37">
      <c r="L354" s="25" t="s">
        <v>857</v>
      </c>
      <c r="M354" s="25" t="s">
        <v>192</v>
      </c>
      <c r="N354" s="25" t="s">
        <v>609</v>
      </c>
      <c r="O354" s="25"/>
      <c r="P354" s="25" t="s">
        <v>1087</v>
      </c>
      <c r="Q354" s="25" t="s">
        <v>188</v>
      </c>
      <c r="R354" s="25">
        <v>2.3999999999999998E-3</v>
      </c>
      <c r="S354" s="25"/>
      <c r="T354" s="25"/>
      <c r="U354" s="25"/>
      <c r="V354" s="25"/>
      <c r="W354" s="25"/>
      <c r="X354" s="20" t="str">
        <f t="shared" si="21"/>
        <v>一酸化二窒素(N2O)家畜の排せつ物の管理</v>
      </c>
      <c r="Y354" s="20" t="str">
        <f t="shared" si="20"/>
        <v>一酸化二窒素(N2O)家畜の排せつ物の管理豚(尿又はふん尿混合のメタン発酵)</v>
      </c>
      <c r="Z354" s="47"/>
      <c r="AA354" s="20"/>
      <c r="AB354" s="20"/>
      <c r="AC354" s="20"/>
      <c r="AD354" s="20"/>
      <c r="AF354" s="25"/>
      <c r="AG354" s="25"/>
      <c r="AH354" s="25"/>
      <c r="AI354" s="25"/>
      <c r="AJ354" s="25"/>
      <c r="AK354" s="25"/>
    </row>
    <row r="355" spans="12:37">
      <c r="L355" s="25" t="s">
        <v>857</v>
      </c>
      <c r="M355" s="25" t="s">
        <v>192</v>
      </c>
      <c r="N355" s="25" t="s">
        <v>610</v>
      </c>
      <c r="O355" s="25"/>
      <c r="P355" s="25" t="s">
        <v>1087</v>
      </c>
      <c r="Q355" s="25" t="s">
        <v>188</v>
      </c>
      <c r="R355" s="25">
        <v>0</v>
      </c>
      <c r="S355" s="25"/>
      <c r="T355" s="25"/>
      <c r="U355" s="25"/>
      <c r="V355" s="25"/>
      <c r="W355" s="25"/>
      <c r="X355" s="20" t="str">
        <f t="shared" si="21"/>
        <v>一酸化二窒素(N2O)家畜の排せつ物の管理</v>
      </c>
      <c r="Y355" s="20" t="str">
        <f t="shared" si="20"/>
        <v>一酸化二窒素(N2O)家畜の排せつ物の管理豚(産業廃棄物処理)</v>
      </c>
      <c r="Z355" s="47"/>
      <c r="AA355" s="20"/>
      <c r="AB355" s="20"/>
      <c r="AC355" s="20"/>
      <c r="AD355" s="20"/>
      <c r="AF355" s="25"/>
      <c r="AG355" s="25"/>
      <c r="AH355" s="25"/>
      <c r="AI355" s="25"/>
      <c r="AJ355" s="25"/>
      <c r="AK355" s="25"/>
    </row>
    <row r="356" spans="12:37">
      <c r="L356" s="25" t="s">
        <v>857</v>
      </c>
      <c r="M356" s="25" t="s">
        <v>192</v>
      </c>
      <c r="N356" s="25" t="s">
        <v>611</v>
      </c>
      <c r="O356" s="25"/>
      <c r="P356" s="25" t="s">
        <v>1087</v>
      </c>
      <c r="Q356" s="25" t="s">
        <v>188</v>
      </c>
      <c r="R356" s="34">
        <v>3.9E-2</v>
      </c>
      <c r="S356" s="25"/>
      <c r="T356" s="25"/>
      <c r="U356" s="25"/>
      <c r="V356" s="25"/>
      <c r="W356" s="25"/>
      <c r="X356" s="20" t="str">
        <f t="shared" si="21"/>
        <v>一酸化二窒素(N2O)家畜の排せつ物の管理</v>
      </c>
      <c r="Y356" s="20" t="str">
        <f t="shared" si="20"/>
        <v>一酸化二窒素(N2O)家畜の排せつ物の管理豚(ふんのその他処理)</v>
      </c>
      <c r="Z356" s="47"/>
      <c r="AA356" s="20"/>
      <c r="AB356" s="20"/>
      <c r="AC356" s="20"/>
      <c r="AD356" s="20"/>
      <c r="AF356" s="25"/>
      <c r="AG356" s="25"/>
      <c r="AH356" s="25"/>
      <c r="AI356" s="25"/>
      <c r="AJ356" s="25"/>
      <c r="AK356" s="25"/>
    </row>
    <row r="357" spans="12:37">
      <c r="L357" s="25" t="s">
        <v>857</v>
      </c>
      <c r="M357" s="25" t="s">
        <v>192</v>
      </c>
      <c r="N357" s="25" t="s">
        <v>612</v>
      </c>
      <c r="O357" s="25"/>
      <c r="P357" s="25" t="s">
        <v>1087</v>
      </c>
      <c r="Q357" s="25" t="s">
        <v>188</v>
      </c>
      <c r="R357" s="25">
        <v>4.4999999999999998E-2</v>
      </c>
      <c r="S357" s="25"/>
      <c r="T357" s="25"/>
      <c r="U357" s="25"/>
      <c r="V357" s="25"/>
      <c r="W357" s="25"/>
      <c r="X357" s="20" t="str">
        <f t="shared" si="21"/>
        <v>一酸化二窒素(N2O)家畜の排せつ物の管理</v>
      </c>
      <c r="Y357" s="20" t="str">
        <f t="shared" si="20"/>
        <v>一酸化二窒素(N2O)家畜の排せつ物の管理豚(尿又はふん尿混合のその他処理)</v>
      </c>
      <c r="Z357" s="47"/>
      <c r="AA357" s="20"/>
      <c r="AB357" s="20"/>
      <c r="AC357" s="20"/>
      <c r="AD357" s="20"/>
      <c r="AF357" s="25"/>
      <c r="AG357" s="25"/>
      <c r="AH357" s="25"/>
      <c r="AI357" s="25"/>
      <c r="AJ357" s="25"/>
      <c r="AK357" s="25"/>
    </row>
    <row r="358" spans="12:37">
      <c r="L358" s="25" t="s">
        <v>857</v>
      </c>
      <c r="M358" s="25" t="s">
        <v>192</v>
      </c>
      <c r="N358" s="25" t="s">
        <v>613</v>
      </c>
      <c r="O358" s="25"/>
      <c r="P358" s="25" t="s">
        <v>1087</v>
      </c>
      <c r="Q358" s="25" t="s">
        <v>188</v>
      </c>
      <c r="R358" s="25">
        <v>5.1999999999999998E-3</v>
      </c>
      <c r="S358" s="25"/>
      <c r="T358" s="25"/>
      <c r="U358" s="25"/>
      <c r="V358" s="25"/>
      <c r="W358" s="25"/>
      <c r="X358" s="20" t="str">
        <f t="shared" si="21"/>
        <v>一酸化二窒素(N2O)家畜の排せつ物の管理</v>
      </c>
      <c r="Y358" s="20" t="str">
        <f t="shared" si="20"/>
        <v>一酸化二窒素(N2O)家畜の排せつ物の管理鶏(天日乾燥)</v>
      </c>
      <c r="Z358" s="47"/>
      <c r="AA358" s="20"/>
      <c r="AB358" s="20"/>
      <c r="AC358" s="20"/>
      <c r="AD358" s="20"/>
      <c r="AF358" s="25"/>
      <c r="AG358" s="25"/>
      <c r="AH358" s="25"/>
      <c r="AI358" s="25"/>
      <c r="AJ358" s="25"/>
      <c r="AK358" s="25"/>
    </row>
    <row r="359" spans="12:37">
      <c r="L359" s="25" t="s">
        <v>857</v>
      </c>
      <c r="M359" s="25" t="s">
        <v>192</v>
      </c>
      <c r="N359" s="25" t="s">
        <v>614</v>
      </c>
      <c r="O359" s="25"/>
      <c r="P359" s="25" t="s">
        <v>1087</v>
      </c>
      <c r="Q359" s="25" t="s">
        <v>188</v>
      </c>
      <c r="R359" s="25">
        <v>3.1E-2</v>
      </c>
      <c r="S359" s="25"/>
      <c r="T359" s="25"/>
      <c r="U359" s="25"/>
      <c r="V359" s="25"/>
      <c r="W359" s="25"/>
      <c r="X359" s="20" t="str">
        <f t="shared" si="21"/>
        <v>一酸化二窒素(N2O)家畜の排せつ物の管理</v>
      </c>
      <c r="Y359" s="20" t="str">
        <f t="shared" si="20"/>
        <v>一酸化二窒素(N2O)家畜の排せつ物の管理鶏(火力乾燥)</v>
      </c>
      <c r="Z359" s="47"/>
      <c r="AA359" s="20"/>
      <c r="AB359" s="20"/>
      <c r="AC359" s="20"/>
      <c r="AD359" s="20"/>
      <c r="AF359" s="25"/>
      <c r="AG359" s="25"/>
      <c r="AH359" s="25"/>
      <c r="AI359" s="25"/>
      <c r="AJ359" s="25"/>
      <c r="AK359" s="25"/>
    </row>
    <row r="360" spans="12:37">
      <c r="L360" s="25" t="s">
        <v>857</v>
      </c>
      <c r="M360" s="25" t="s">
        <v>192</v>
      </c>
      <c r="N360" s="25" t="s">
        <v>615</v>
      </c>
      <c r="O360" s="25"/>
      <c r="P360" s="25" t="s">
        <v>1087</v>
      </c>
      <c r="Q360" s="25" t="s">
        <v>188</v>
      </c>
      <c r="R360" s="25">
        <v>3.1E-2</v>
      </c>
      <c r="S360" s="25"/>
      <c r="T360" s="25"/>
      <c r="U360" s="25"/>
      <c r="V360" s="25"/>
      <c r="W360" s="25"/>
      <c r="X360" s="20" t="str">
        <f t="shared" si="21"/>
        <v>一酸化二窒素(N2O)家畜の排せつ物の管理</v>
      </c>
      <c r="Y360" s="20" t="str">
        <f t="shared" si="20"/>
        <v>一酸化二窒素(N2O)家畜の排せつ物の管理鶏(炭化処理)</v>
      </c>
      <c r="Z360" s="47"/>
      <c r="AA360" s="20"/>
      <c r="AB360" s="20"/>
      <c r="AC360" s="20"/>
      <c r="AD360" s="20"/>
      <c r="AF360" s="25"/>
      <c r="AG360" s="25"/>
      <c r="AH360" s="25"/>
      <c r="AI360" s="25"/>
      <c r="AJ360" s="25"/>
      <c r="AK360" s="25"/>
    </row>
    <row r="361" spans="12:37">
      <c r="L361" s="25" t="s">
        <v>857</v>
      </c>
      <c r="M361" s="25" t="s">
        <v>192</v>
      </c>
      <c r="N361" s="25" t="s">
        <v>706</v>
      </c>
      <c r="O361" s="25"/>
      <c r="P361" s="25" t="s">
        <v>1087</v>
      </c>
      <c r="Q361" s="25" t="s">
        <v>188</v>
      </c>
      <c r="R361" s="25">
        <v>2.5000000000000001E-3</v>
      </c>
      <c r="S361" s="25"/>
      <c r="T361" s="25"/>
      <c r="U361" s="25"/>
      <c r="V361" s="25"/>
      <c r="W361" s="25"/>
      <c r="X361" s="20" t="str">
        <f t="shared" si="21"/>
        <v>一酸化二窒素(N2O)家畜の排せつ物の管理</v>
      </c>
      <c r="Y361" s="20" t="str">
        <f t="shared" si="20"/>
        <v>一酸化二窒素(N2O)家畜の排せつ物の管理鶏(強制発酵)</v>
      </c>
      <c r="Z361" s="47"/>
      <c r="AA361" s="20"/>
      <c r="AB361" s="20"/>
      <c r="AC361" s="20"/>
      <c r="AD361" s="20"/>
      <c r="AF361" s="25"/>
      <c r="AG361" s="25"/>
      <c r="AH361" s="25"/>
      <c r="AI361" s="25"/>
      <c r="AJ361" s="25"/>
      <c r="AK361" s="25"/>
    </row>
    <row r="362" spans="12:37">
      <c r="L362" s="25" t="s">
        <v>857</v>
      </c>
      <c r="M362" s="25" t="s">
        <v>192</v>
      </c>
      <c r="N362" s="25" t="s">
        <v>617</v>
      </c>
      <c r="O362" s="25"/>
      <c r="P362" s="25" t="s">
        <v>1087</v>
      </c>
      <c r="Q362" s="25" t="s">
        <v>188</v>
      </c>
      <c r="R362" s="25">
        <v>8.5000000000000006E-3</v>
      </c>
      <c r="S362" s="25"/>
      <c r="T362" s="25"/>
      <c r="U362" s="25"/>
      <c r="V362" s="25"/>
      <c r="W362" s="25"/>
      <c r="X362" s="20" t="str">
        <f t="shared" si="21"/>
        <v>一酸化二窒素(N2O)家畜の排せつ物の管理</v>
      </c>
      <c r="Y362" s="20" t="str">
        <f t="shared" si="20"/>
        <v>一酸化二窒素(N2O)家畜の排せつ物の管理採卵鶏(堆積発酵)</v>
      </c>
      <c r="Z362" s="47"/>
      <c r="AA362" s="20"/>
      <c r="AB362" s="20"/>
      <c r="AC362" s="20"/>
      <c r="AD362" s="20"/>
      <c r="AF362" s="25"/>
      <c r="AG362" s="25"/>
      <c r="AH362" s="25"/>
      <c r="AI362" s="25"/>
      <c r="AJ362" s="25"/>
      <c r="AK362" s="25"/>
    </row>
    <row r="363" spans="12:37">
      <c r="L363" s="25" t="s">
        <v>857</v>
      </c>
      <c r="M363" s="25" t="s">
        <v>192</v>
      </c>
      <c r="N363" s="25" t="s">
        <v>1257</v>
      </c>
      <c r="O363" s="25"/>
      <c r="P363" s="25" t="s">
        <v>1087</v>
      </c>
      <c r="Q363" s="25" t="s">
        <v>188</v>
      </c>
      <c r="R363" s="25">
        <v>1.2999999999999999E-3</v>
      </c>
      <c r="S363" s="25"/>
      <c r="T363" s="25"/>
      <c r="U363" s="25"/>
      <c r="V363" s="25"/>
      <c r="W363" s="25"/>
      <c r="X363" s="20" t="str">
        <f t="shared" si="21"/>
        <v>一酸化二窒素(N2O)家畜の排せつ物の管理</v>
      </c>
      <c r="Y363" s="20" t="str">
        <f t="shared" si="20"/>
        <v>一酸化二窒素(N2O)家畜の排せつ物の管理ブロイラ(堆積発酵)</v>
      </c>
      <c r="Z363" s="48"/>
      <c r="AA363" s="20"/>
      <c r="AB363" s="20"/>
      <c r="AC363" s="20"/>
      <c r="AD363" s="20"/>
      <c r="AF363" s="25"/>
      <c r="AG363" s="25"/>
      <c r="AH363" s="25"/>
      <c r="AI363" s="25"/>
      <c r="AJ363" s="25"/>
      <c r="AK363" s="25"/>
    </row>
    <row r="364" spans="12:37">
      <c r="L364" s="25" t="s">
        <v>857</v>
      </c>
      <c r="M364" s="25" t="s">
        <v>192</v>
      </c>
      <c r="N364" s="25" t="s">
        <v>618</v>
      </c>
      <c r="O364" s="25"/>
      <c r="P364" s="25" t="s">
        <v>1087</v>
      </c>
      <c r="Q364" s="25" t="s">
        <v>188</v>
      </c>
      <c r="R364" s="25">
        <v>1.6000000000000001E-3</v>
      </c>
      <c r="S364" s="25"/>
      <c r="T364" s="25"/>
      <c r="U364" s="25"/>
      <c r="V364" s="25"/>
      <c r="W364" s="25"/>
      <c r="X364" s="20" t="str">
        <f t="shared" si="21"/>
        <v>一酸化二窒素(N2O)家畜の排せつ物の管理</v>
      </c>
      <c r="Y364" s="20" t="str">
        <f t="shared" si="20"/>
        <v>一酸化二窒素(N2O)家畜の排せつ物の管理鶏(焼却)</v>
      </c>
      <c r="Z364" s="47"/>
      <c r="AA364" s="20"/>
      <c r="AB364" s="20"/>
      <c r="AC364" s="20"/>
      <c r="AD364" s="20"/>
      <c r="AF364" s="25"/>
      <c r="AG364" s="25"/>
      <c r="AH364" s="25"/>
      <c r="AI364" s="25"/>
      <c r="AJ364" s="25"/>
      <c r="AK364" s="25"/>
    </row>
    <row r="365" spans="12:37">
      <c r="L365" s="25" t="s">
        <v>857</v>
      </c>
      <c r="M365" s="25" t="s">
        <v>192</v>
      </c>
      <c r="N365" s="25" t="s">
        <v>619</v>
      </c>
      <c r="O365" s="25"/>
      <c r="P365" s="25" t="s">
        <v>1087</v>
      </c>
      <c r="Q365" s="25" t="s">
        <v>188</v>
      </c>
      <c r="R365" s="25">
        <v>8.5000000000000006E-3</v>
      </c>
      <c r="S365" s="25"/>
      <c r="T365" s="25"/>
      <c r="U365" s="25"/>
      <c r="V365" s="25"/>
      <c r="W365" s="25"/>
      <c r="X365" s="20" t="str">
        <f t="shared" si="21"/>
        <v>一酸化二窒素(N2O)家畜の排せつ物の管理</v>
      </c>
      <c r="Y365" s="20" t="str">
        <f t="shared" si="20"/>
        <v>一酸化二窒素(N2O)家畜の排せつ物の管理採卵鶏(貯留)</v>
      </c>
      <c r="Z365" s="47"/>
      <c r="AA365" s="20"/>
      <c r="AB365" s="20"/>
      <c r="AC365" s="20"/>
      <c r="AD365" s="20"/>
      <c r="AF365" s="25"/>
      <c r="AG365" s="25"/>
      <c r="AH365" s="25"/>
      <c r="AI365" s="25"/>
      <c r="AJ365" s="25"/>
      <c r="AK365" s="25"/>
    </row>
    <row r="366" spans="12:37">
      <c r="L366" s="25" t="s">
        <v>857</v>
      </c>
      <c r="M366" s="25" t="s">
        <v>192</v>
      </c>
      <c r="N366" s="25" t="s">
        <v>1258</v>
      </c>
      <c r="O366" s="25"/>
      <c r="P366" s="25" t="s">
        <v>1087</v>
      </c>
      <c r="Q366" s="25" t="s">
        <v>188</v>
      </c>
      <c r="R366" s="25">
        <v>1.2999999999999999E-3</v>
      </c>
      <c r="S366" s="25"/>
      <c r="T366" s="25"/>
      <c r="U366" s="25"/>
      <c r="V366" s="25"/>
      <c r="W366" s="25"/>
      <c r="X366" s="20" t="str">
        <f t="shared" si="21"/>
        <v>一酸化二窒素(N2O)家畜の排せつ物の管理</v>
      </c>
      <c r="Y366" s="20" t="str">
        <f t="shared" si="20"/>
        <v>一酸化二窒素(N2O)家畜の排せつ物の管理ブロイラ(貯留)</v>
      </c>
      <c r="Z366" s="47"/>
      <c r="AA366" s="20"/>
      <c r="AB366" s="20"/>
      <c r="AC366" s="20"/>
      <c r="AD366" s="20"/>
      <c r="AF366" s="25"/>
      <c r="AG366" s="25"/>
      <c r="AH366" s="25"/>
      <c r="AI366" s="25"/>
      <c r="AJ366" s="25"/>
      <c r="AK366" s="25"/>
    </row>
    <row r="367" spans="12:37">
      <c r="L367" s="25" t="s">
        <v>857</v>
      </c>
      <c r="M367" s="25" t="s">
        <v>192</v>
      </c>
      <c r="N367" s="25" t="s">
        <v>707</v>
      </c>
      <c r="O367" s="25"/>
      <c r="P367" s="25" t="s">
        <v>1087</v>
      </c>
      <c r="Q367" s="25" t="s">
        <v>188</v>
      </c>
      <c r="R367" s="25">
        <v>8.5000000000000006E-3</v>
      </c>
      <c r="S367" s="25"/>
      <c r="T367" s="25"/>
      <c r="U367" s="25"/>
      <c r="V367" s="25"/>
      <c r="W367" s="25"/>
      <c r="X367" s="20" t="str">
        <f t="shared" si="21"/>
        <v>一酸化二窒素(N2O)家畜の排せつ物の管理</v>
      </c>
      <c r="Y367" s="20" t="str">
        <f t="shared" si="20"/>
        <v>一酸化二窒素(N2O)家畜の排せつ物の管理採卵鶏(メタン発酵)</v>
      </c>
      <c r="Z367" s="47"/>
      <c r="AA367" s="20"/>
      <c r="AB367" s="20"/>
      <c r="AC367" s="20"/>
      <c r="AD367" s="20"/>
      <c r="AF367" s="25"/>
      <c r="AG367" s="25"/>
      <c r="AH367" s="25"/>
      <c r="AI367" s="25"/>
      <c r="AJ367" s="25"/>
      <c r="AK367" s="25"/>
    </row>
    <row r="368" spans="12:37">
      <c r="L368" s="25" t="s">
        <v>857</v>
      </c>
      <c r="M368" s="25" t="s">
        <v>192</v>
      </c>
      <c r="N368" s="25" t="s">
        <v>1270</v>
      </c>
      <c r="O368" s="25"/>
      <c r="P368" s="25" t="s">
        <v>1087</v>
      </c>
      <c r="Q368" s="25" t="s">
        <v>188</v>
      </c>
      <c r="R368" s="25">
        <v>1.2999999999999999E-3</v>
      </c>
      <c r="S368" s="25"/>
      <c r="T368" s="25"/>
      <c r="U368" s="25"/>
      <c r="V368" s="25"/>
      <c r="W368" s="25"/>
      <c r="X368" s="20" t="str">
        <f t="shared" si="21"/>
        <v>一酸化二窒素(N2O)家畜の排せつ物の管理</v>
      </c>
      <c r="Y368" s="20" t="str">
        <f t="shared" si="20"/>
        <v>一酸化二窒素(N2O)家畜の排せつ物の管理ブロイラ(メタン発酵)</v>
      </c>
      <c r="Z368" s="47"/>
      <c r="AA368" s="20"/>
      <c r="AB368" s="20"/>
      <c r="AC368" s="20"/>
      <c r="AD368" s="20"/>
      <c r="AF368" s="25"/>
      <c r="AG368" s="25"/>
      <c r="AH368" s="25"/>
      <c r="AI368" s="25"/>
      <c r="AJ368" s="25"/>
      <c r="AK368" s="25"/>
    </row>
    <row r="369" spans="12:37">
      <c r="L369" s="25" t="s">
        <v>857</v>
      </c>
      <c r="M369" s="25" t="s">
        <v>192</v>
      </c>
      <c r="N369" s="25" t="s">
        <v>621</v>
      </c>
      <c r="O369" s="25"/>
      <c r="P369" s="25" t="s">
        <v>1087</v>
      </c>
      <c r="Q369" s="25" t="s">
        <v>188</v>
      </c>
      <c r="R369" s="25">
        <v>8.5000000000000006E-3</v>
      </c>
      <c r="S369" s="25"/>
      <c r="T369" s="25"/>
      <c r="U369" s="25"/>
      <c r="V369" s="25"/>
      <c r="W369" s="25"/>
      <c r="X369" s="20" t="str">
        <f t="shared" si="21"/>
        <v>一酸化二窒素(N2O)家畜の排せつ物の管理</v>
      </c>
      <c r="Y369" s="20" t="str">
        <f t="shared" si="20"/>
        <v>一酸化二窒素(N2O)家畜の排せつ物の管理採卵鶏(産業廃棄物処理)</v>
      </c>
      <c r="Z369" s="47"/>
      <c r="AA369" s="20"/>
      <c r="AB369" s="20"/>
      <c r="AC369" s="20"/>
      <c r="AD369" s="20"/>
      <c r="AF369" s="25"/>
      <c r="AG369" s="25"/>
      <c r="AH369" s="25"/>
      <c r="AI369" s="25"/>
      <c r="AJ369" s="25"/>
      <c r="AK369" s="25"/>
    </row>
    <row r="370" spans="12:37">
      <c r="L370" s="25" t="s">
        <v>857</v>
      </c>
      <c r="M370" s="25" t="s">
        <v>192</v>
      </c>
      <c r="N370" s="25" t="s">
        <v>1260</v>
      </c>
      <c r="O370" s="25"/>
      <c r="P370" s="25" t="s">
        <v>1087</v>
      </c>
      <c r="Q370" s="25" t="s">
        <v>188</v>
      </c>
      <c r="R370" s="25">
        <v>1.2999999999999999E-3</v>
      </c>
      <c r="S370" s="25"/>
      <c r="T370" s="25"/>
      <c r="U370" s="25"/>
      <c r="V370" s="25"/>
      <c r="W370" s="25"/>
      <c r="X370" s="20" t="str">
        <f t="shared" si="21"/>
        <v>一酸化二窒素(N2O)家畜の排せつ物の管理</v>
      </c>
      <c r="Y370" s="20" t="str">
        <f t="shared" si="20"/>
        <v>一酸化二窒素(N2O)家畜の排せつ物の管理ブロイラ(産業廃棄物処理)</v>
      </c>
      <c r="Z370" s="47"/>
      <c r="AA370" s="20"/>
      <c r="AB370" s="20"/>
      <c r="AC370" s="20"/>
      <c r="AD370" s="20"/>
      <c r="AF370" s="25"/>
      <c r="AG370" s="25"/>
      <c r="AH370" s="25"/>
      <c r="AI370" s="25"/>
      <c r="AJ370" s="25"/>
      <c r="AK370" s="25"/>
    </row>
    <row r="371" spans="12:37">
      <c r="L371" s="25" t="s">
        <v>857</v>
      </c>
      <c r="M371" s="25" t="s">
        <v>192</v>
      </c>
      <c r="N371" s="25" t="s">
        <v>708</v>
      </c>
      <c r="O371" s="25"/>
      <c r="P371" s="25" t="s">
        <v>1087</v>
      </c>
      <c r="Q371" s="25" t="s">
        <v>188</v>
      </c>
      <c r="R371" s="25">
        <v>3.1E-2</v>
      </c>
      <c r="S371" s="25"/>
      <c r="T371" s="25"/>
      <c r="U371" s="25"/>
      <c r="V371" s="25"/>
      <c r="W371" s="25"/>
      <c r="X371" s="20" t="str">
        <f t="shared" si="21"/>
        <v>一酸化二窒素(N2O)家畜の排せつ物の管理</v>
      </c>
      <c r="Y371" s="20" t="str">
        <f t="shared" si="20"/>
        <v>一酸化二窒素(N2O)家畜の排せつ物の管理鶏(その他処理)</v>
      </c>
      <c r="Z371" s="47"/>
      <c r="AA371" s="20"/>
      <c r="AB371" s="20"/>
      <c r="AC371" s="20"/>
      <c r="AD371" s="20"/>
      <c r="AF371" s="25"/>
      <c r="AG371" s="25"/>
      <c r="AH371" s="25"/>
      <c r="AI371" s="25"/>
      <c r="AJ371" s="25"/>
      <c r="AK371" s="25"/>
    </row>
    <row r="372" spans="12:37">
      <c r="L372" s="25" t="s">
        <v>857</v>
      </c>
      <c r="M372" s="25" t="s">
        <v>192</v>
      </c>
      <c r="N372" s="25" t="s">
        <v>709</v>
      </c>
      <c r="O372" s="25"/>
      <c r="P372" s="25" t="s">
        <v>1080</v>
      </c>
      <c r="Q372" s="25" t="s">
        <v>316</v>
      </c>
      <c r="R372" s="25">
        <v>6.4999999999999997E-4</v>
      </c>
      <c r="S372" s="25"/>
      <c r="T372" s="25"/>
      <c r="U372" s="25"/>
      <c r="V372" s="25" t="s">
        <v>710</v>
      </c>
      <c r="W372" s="25"/>
      <c r="X372" s="20" t="str">
        <f t="shared" si="21"/>
        <v>一酸化二窒素(N2O)家畜の排せつ物の管理</v>
      </c>
      <c r="Y372" s="20" t="str">
        <f t="shared" si="20"/>
        <v>一酸化二窒素(N2O)家畜の排せつ物の管理めん羊(固形にし乾燥させることによりそのふん尿の管理が行われるもの)</v>
      </c>
      <c r="Z372" s="47"/>
      <c r="AA372" s="20"/>
      <c r="AB372" s="20"/>
      <c r="AC372" s="20"/>
      <c r="AD372" s="20"/>
      <c r="AF372" s="25"/>
      <c r="AG372" s="25"/>
      <c r="AH372" s="25"/>
      <c r="AI372" s="25"/>
      <c r="AJ372" s="25"/>
      <c r="AK372" s="25"/>
    </row>
    <row r="373" spans="12:37">
      <c r="L373" s="25" t="s">
        <v>857</v>
      </c>
      <c r="M373" s="25" t="s">
        <v>192</v>
      </c>
      <c r="N373" s="25" t="s">
        <v>711</v>
      </c>
      <c r="O373" s="25"/>
      <c r="P373" s="25" t="s">
        <v>1080</v>
      </c>
      <c r="Q373" s="25" t="s">
        <v>316</v>
      </c>
      <c r="R373" s="25">
        <v>0</v>
      </c>
      <c r="S373" s="25"/>
      <c r="T373" s="25"/>
      <c r="U373" s="25"/>
      <c r="V373" s="25"/>
      <c r="W373" s="25" t="s">
        <v>710</v>
      </c>
      <c r="X373" s="20" t="str">
        <f t="shared" si="21"/>
        <v>一酸化二窒素(N2O)家畜の排せつ物の管理</v>
      </c>
      <c r="Y373" s="20" t="str">
        <f t="shared" si="20"/>
        <v>一酸化二窒素(N2O)家畜の排せつ物の管理めん羊(燃焼の用に供することにより又は耕地に散布することによりそのふん尿の管理が行われるもの)</v>
      </c>
      <c r="Z373" s="47"/>
      <c r="AA373" s="20"/>
      <c r="AB373" s="20"/>
      <c r="AC373" s="20"/>
      <c r="AD373" s="20"/>
      <c r="AF373" s="25"/>
      <c r="AG373" s="25"/>
      <c r="AH373" s="25"/>
      <c r="AI373" s="25"/>
      <c r="AJ373" s="25"/>
      <c r="AK373" s="25"/>
    </row>
    <row r="374" spans="12:37">
      <c r="L374" s="25" t="s">
        <v>857</v>
      </c>
      <c r="M374" s="25" t="s">
        <v>192</v>
      </c>
      <c r="N374" s="25" t="s">
        <v>712</v>
      </c>
      <c r="O374" s="25"/>
      <c r="P374" s="25" t="s">
        <v>1080</v>
      </c>
      <c r="Q374" s="25" t="s">
        <v>316</v>
      </c>
      <c r="R374" s="34">
        <v>3.3E-4</v>
      </c>
      <c r="S374" s="25"/>
      <c r="T374" s="25"/>
      <c r="U374" s="25"/>
      <c r="V374" s="25"/>
      <c r="W374" s="25"/>
      <c r="X374" s="20" t="str">
        <f t="shared" si="21"/>
        <v>一酸化二窒素(N2O)家畜の排せつ物の管理</v>
      </c>
      <c r="Y374" s="20" t="str">
        <f t="shared" si="20"/>
        <v>一酸化二窒素(N2O)家畜の排せつ物の管理めん羊(その他方法によりそのふん尿の管理が行われるもの)</v>
      </c>
      <c r="Z374" s="47"/>
      <c r="AA374" s="20"/>
      <c r="AB374" s="20"/>
      <c r="AC374" s="20"/>
      <c r="AD374" s="20"/>
      <c r="AF374" s="25"/>
      <c r="AG374" s="25"/>
      <c r="AH374" s="25"/>
      <c r="AI374" s="25"/>
      <c r="AJ374" s="25"/>
      <c r="AK374" s="25"/>
    </row>
    <row r="375" spans="12:37">
      <c r="L375" s="25" t="s">
        <v>857</v>
      </c>
      <c r="M375" s="25" t="s">
        <v>192</v>
      </c>
      <c r="N375" s="25" t="s">
        <v>713</v>
      </c>
      <c r="O375" s="25"/>
      <c r="P375" s="25" t="s">
        <v>1080</v>
      </c>
      <c r="Q375" s="25" t="s">
        <v>316</v>
      </c>
      <c r="R375" s="25">
        <v>6.0999999999999997E-4</v>
      </c>
      <c r="S375" s="25"/>
      <c r="T375" s="25"/>
      <c r="U375" s="25"/>
      <c r="V375" s="25"/>
      <c r="W375" s="25"/>
      <c r="X375" s="20" t="str">
        <f t="shared" si="21"/>
        <v>一酸化二窒素(N2O)家畜の排せつ物の管理</v>
      </c>
      <c r="Y375" s="20" t="str">
        <f t="shared" si="20"/>
        <v>一酸化二窒素(N2O)家畜の排せつ物の管理山羊(固形にし乾燥させることによりそのふん尿の管理が行われるもの)</v>
      </c>
      <c r="Z375" s="47"/>
      <c r="AA375" s="20"/>
      <c r="AB375" s="20"/>
      <c r="AC375" s="20"/>
      <c r="AD375" s="20"/>
      <c r="AF375" s="25"/>
      <c r="AG375" s="25"/>
      <c r="AH375" s="25"/>
      <c r="AI375" s="25"/>
      <c r="AJ375" s="25"/>
      <c r="AK375" s="25"/>
    </row>
    <row r="376" spans="12:37">
      <c r="L376" s="25" t="s">
        <v>857</v>
      </c>
      <c r="M376" s="25" t="s">
        <v>192</v>
      </c>
      <c r="N376" s="25" t="s">
        <v>714</v>
      </c>
      <c r="O376" s="25"/>
      <c r="P376" s="25" t="s">
        <v>1080</v>
      </c>
      <c r="Q376" s="25" t="s">
        <v>316</v>
      </c>
      <c r="R376" s="25">
        <v>0</v>
      </c>
      <c r="S376" s="25"/>
      <c r="T376" s="25"/>
      <c r="U376" s="25"/>
      <c r="V376" s="25"/>
      <c r="W376" s="25"/>
      <c r="X376" s="20" t="str">
        <f t="shared" si="21"/>
        <v>一酸化二窒素(N2O)家畜の排せつ物の管理</v>
      </c>
      <c r="Y376" s="20" t="str">
        <f t="shared" si="20"/>
        <v>一酸化二窒素(N2O)家畜の排せつ物の管理山羊(燃焼の用に供することにより又は耕地に散布することによりそのふん尿の管理が行われるもの)</v>
      </c>
      <c r="Z376" s="47"/>
      <c r="AA376" s="20"/>
      <c r="AB376" s="20"/>
      <c r="AC376" s="20"/>
      <c r="AD376" s="20"/>
      <c r="AF376" s="25"/>
      <c r="AG376" s="25"/>
      <c r="AH376" s="25"/>
      <c r="AI376" s="25"/>
      <c r="AJ376" s="25"/>
      <c r="AK376" s="25"/>
    </row>
    <row r="377" spans="12:37">
      <c r="L377" s="25" t="s">
        <v>857</v>
      </c>
      <c r="M377" s="25" t="s">
        <v>192</v>
      </c>
      <c r="N377" s="25" t="s">
        <v>715</v>
      </c>
      <c r="O377" s="25"/>
      <c r="P377" s="25" t="s">
        <v>1080</v>
      </c>
      <c r="Q377" s="25" t="s">
        <v>316</v>
      </c>
      <c r="R377" s="34">
        <v>2.9999999999999997E-4</v>
      </c>
      <c r="S377" s="25"/>
      <c r="T377" s="25"/>
      <c r="U377" s="25"/>
      <c r="V377" s="25"/>
      <c r="W377" s="25"/>
      <c r="X377" s="20" t="str">
        <f t="shared" si="21"/>
        <v>一酸化二窒素(N2O)家畜の排せつ物の管理</v>
      </c>
      <c r="Y377" s="20" t="str">
        <f t="shared" si="20"/>
        <v>一酸化二窒素(N2O)家畜の排せつ物の管理山羊(その他方法によりそのふん尿の管理が行われるもの)</v>
      </c>
      <c r="Z377" s="47"/>
      <c r="AA377" s="20"/>
      <c r="AB377" s="20"/>
      <c r="AC377" s="20"/>
      <c r="AD377" s="20"/>
      <c r="AF377" s="25"/>
      <c r="AG377" s="25"/>
      <c r="AH377" s="25"/>
      <c r="AI377" s="25"/>
      <c r="AJ377" s="25"/>
      <c r="AK377" s="25"/>
    </row>
    <row r="378" spans="12:37">
      <c r="L378" s="25" t="s">
        <v>857</v>
      </c>
      <c r="M378" s="25" t="s">
        <v>192</v>
      </c>
      <c r="N378" s="25" t="s">
        <v>716</v>
      </c>
      <c r="O378" s="25"/>
      <c r="P378" s="25" t="s">
        <v>1080</v>
      </c>
      <c r="Q378" s="25" t="s">
        <v>316</v>
      </c>
      <c r="R378" s="38">
        <v>2E-3</v>
      </c>
      <c r="S378" s="25"/>
      <c r="T378" s="25"/>
      <c r="U378" s="25"/>
      <c r="V378" s="25"/>
      <c r="W378" s="25"/>
      <c r="X378" s="20" t="str">
        <f t="shared" si="21"/>
        <v>一酸化二窒素(N2O)家畜の排せつ物の管理</v>
      </c>
      <c r="Y378" s="20" t="str">
        <f t="shared" si="20"/>
        <v>一酸化二窒素(N2O)家畜の排せつ物の管理馬(固形にし乾燥させることによりそのふん尿の管理が行われるもの)</v>
      </c>
      <c r="Z378" s="47"/>
      <c r="AA378" s="20"/>
      <c r="AB378" s="20"/>
      <c r="AC378" s="20"/>
      <c r="AD378" s="20"/>
      <c r="AF378" s="25"/>
      <c r="AG378" s="25"/>
      <c r="AH378" s="25"/>
      <c r="AI378" s="25"/>
      <c r="AJ378" s="25"/>
      <c r="AK378" s="25"/>
    </row>
    <row r="379" spans="12:37">
      <c r="L379" s="25" t="s">
        <v>857</v>
      </c>
      <c r="M379" s="25" t="s">
        <v>192</v>
      </c>
      <c r="N379" s="25" t="s">
        <v>717</v>
      </c>
      <c r="O379" s="25"/>
      <c r="P379" s="25" t="s">
        <v>1080</v>
      </c>
      <c r="Q379" s="25" t="s">
        <v>316</v>
      </c>
      <c r="R379" s="39">
        <v>0</v>
      </c>
      <c r="S379" s="25"/>
      <c r="T379" s="25"/>
      <c r="U379" s="25"/>
      <c r="V379" s="25"/>
      <c r="W379" s="25"/>
      <c r="X379" s="20" t="str">
        <f t="shared" si="21"/>
        <v>一酸化二窒素(N2O)家畜の排せつ物の管理</v>
      </c>
      <c r="Y379" s="20" t="str">
        <f t="shared" si="20"/>
        <v>一酸化二窒素(N2O)家畜の排せつ物の管理馬(燃焼の用に供することにより又は耕地に散布することによりそのふん尿の管理が行われるもの)</v>
      </c>
      <c r="Z379" s="47"/>
      <c r="AA379" s="20"/>
      <c r="AB379" s="20"/>
      <c r="AC379" s="20"/>
      <c r="AD379" s="20"/>
      <c r="AF379" s="25"/>
      <c r="AG379" s="25"/>
      <c r="AH379" s="25"/>
      <c r="AI379" s="25"/>
      <c r="AJ379" s="25"/>
      <c r="AK379" s="25"/>
    </row>
    <row r="380" spans="12:37">
      <c r="L380" s="25" t="s">
        <v>857</v>
      </c>
      <c r="M380" s="25" t="s">
        <v>192</v>
      </c>
      <c r="N380" s="25" t="s">
        <v>718</v>
      </c>
      <c r="O380" s="25"/>
      <c r="P380" s="25" t="s">
        <v>1080</v>
      </c>
      <c r="Q380" s="25" t="s">
        <v>316</v>
      </c>
      <c r="R380" s="34">
        <v>9.8999999999999999E-4</v>
      </c>
      <c r="S380" s="25"/>
      <c r="T380" s="25"/>
      <c r="U380" s="25"/>
      <c r="V380" s="25"/>
      <c r="W380" s="25"/>
      <c r="X380" s="20" t="str">
        <f t="shared" si="21"/>
        <v>一酸化二窒素(N2O)家畜の排せつ物の管理</v>
      </c>
      <c r="Y380" s="20" t="str">
        <f t="shared" ref="Y380:Y443" si="22">L380&amp;M380&amp;N380&amp;O380</f>
        <v>一酸化二窒素(N2O)家畜の排せつ物の管理馬(その他方法によりそのふん尿の管理が行われるもの)</v>
      </c>
      <c r="Z380" s="47"/>
      <c r="AA380" s="20"/>
      <c r="AB380" s="20"/>
      <c r="AC380" s="20"/>
      <c r="AD380" s="20"/>
      <c r="AF380" s="25"/>
      <c r="AG380" s="25"/>
      <c r="AH380" s="25"/>
      <c r="AI380" s="25"/>
      <c r="AJ380" s="25"/>
      <c r="AK380" s="25"/>
    </row>
    <row r="381" spans="12:37">
      <c r="L381" s="25" t="s">
        <v>857</v>
      </c>
      <c r="M381" s="25" t="s">
        <v>192</v>
      </c>
      <c r="N381" s="25" t="s">
        <v>719</v>
      </c>
      <c r="O381" s="25"/>
      <c r="P381" s="25" t="s">
        <v>1080</v>
      </c>
      <c r="Q381" s="25" t="s">
        <v>316</v>
      </c>
      <c r="R381" s="25">
        <v>1.4E-3</v>
      </c>
      <c r="S381" s="25"/>
      <c r="T381" s="25"/>
      <c r="U381" s="25"/>
      <c r="V381" s="25"/>
      <c r="W381" s="25"/>
      <c r="X381" s="20" t="str">
        <f t="shared" ref="X381:X444" si="23">L381&amp;M381</f>
        <v>一酸化二窒素(N2O)家畜の排せつ物の管理</v>
      </c>
      <c r="Y381" s="20" t="str">
        <f t="shared" si="22"/>
        <v>一酸化二窒素(N2O)家畜の排せつ物の管理水牛(固形にし乾燥させることによりそのふん尿の管理が行われるもの)</v>
      </c>
      <c r="Z381" s="47"/>
      <c r="AA381" s="20"/>
      <c r="AB381" s="20"/>
      <c r="AC381" s="20"/>
      <c r="AD381" s="20"/>
      <c r="AF381" s="25"/>
      <c r="AG381" s="25"/>
      <c r="AH381" s="25"/>
      <c r="AI381" s="25"/>
      <c r="AJ381" s="25"/>
      <c r="AK381" s="25"/>
    </row>
    <row r="382" spans="12:37">
      <c r="L382" s="25" t="s">
        <v>857</v>
      </c>
      <c r="M382" s="25" t="s">
        <v>192</v>
      </c>
      <c r="N382" s="25" t="s">
        <v>720</v>
      </c>
      <c r="O382" s="25"/>
      <c r="P382" s="25" t="s">
        <v>1080</v>
      </c>
      <c r="Q382" s="25" t="s">
        <v>316</v>
      </c>
      <c r="R382" s="25">
        <v>0</v>
      </c>
      <c r="S382" s="25"/>
      <c r="T382" s="25"/>
      <c r="U382" s="25"/>
      <c r="V382" s="25"/>
      <c r="W382" s="25"/>
      <c r="X382" s="20" t="str">
        <f t="shared" si="23"/>
        <v>一酸化二窒素(N2O)家畜の排せつ物の管理</v>
      </c>
      <c r="Y382" s="20" t="str">
        <f t="shared" si="22"/>
        <v>一酸化二窒素(N2O)家畜の排せつ物の管理水牛(燃焼の用に供することにより又は耕地に散布することによりそのふん尿の管理が行われるもの)</v>
      </c>
      <c r="Z382" s="47"/>
      <c r="AA382" s="20"/>
      <c r="AB382" s="20"/>
      <c r="AC382" s="20"/>
      <c r="AD382" s="20"/>
      <c r="AF382" s="25"/>
      <c r="AG382" s="25"/>
      <c r="AH382" s="25"/>
      <c r="AI382" s="25"/>
      <c r="AJ382" s="25"/>
      <c r="AK382" s="25"/>
    </row>
    <row r="383" spans="12:37">
      <c r="L383" s="25" t="s">
        <v>857</v>
      </c>
      <c r="M383" s="25" t="s">
        <v>192</v>
      </c>
      <c r="N383" s="25" t="s">
        <v>721</v>
      </c>
      <c r="O383" s="25"/>
      <c r="P383" s="25" t="s">
        <v>1080</v>
      </c>
      <c r="Q383" s="25" t="s">
        <v>316</v>
      </c>
      <c r="R383" s="34">
        <v>1.4E-3</v>
      </c>
      <c r="S383" s="25"/>
      <c r="T383" s="25"/>
      <c r="U383" s="25"/>
      <c r="V383" s="25"/>
      <c r="W383" s="25"/>
      <c r="X383" s="20" t="str">
        <f t="shared" si="23"/>
        <v>一酸化二窒素(N2O)家畜の排せつ物の管理</v>
      </c>
      <c r="Y383" s="20" t="str">
        <f t="shared" si="22"/>
        <v>一酸化二窒素(N2O)家畜の排せつ物の管理水牛(その他方法によりそのふん尿の管理が行われるもの)</v>
      </c>
      <c r="Z383" s="47"/>
      <c r="AA383" s="20"/>
      <c r="AB383" s="20"/>
      <c r="AC383" s="20"/>
      <c r="AD383" s="20"/>
      <c r="AF383" s="25"/>
      <c r="AG383" s="25"/>
      <c r="AH383" s="25"/>
      <c r="AI383" s="25"/>
      <c r="AJ383" s="25"/>
      <c r="AK383" s="25"/>
    </row>
    <row r="384" spans="12:37">
      <c r="L384" s="25" t="s">
        <v>857</v>
      </c>
      <c r="M384" s="25" t="s">
        <v>192</v>
      </c>
      <c r="N384" s="25" t="s">
        <v>624</v>
      </c>
      <c r="O384" s="25"/>
      <c r="P384" s="25" t="s">
        <v>1081</v>
      </c>
      <c r="Q384" s="25" t="s">
        <v>722</v>
      </c>
      <c r="R384" s="25">
        <v>2.5000000000000001E-4</v>
      </c>
      <c r="S384" s="25"/>
      <c r="T384" s="25"/>
      <c r="U384" s="25"/>
      <c r="V384" s="25"/>
      <c r="W384" s="25"/>
      <c r="X384" s="20" t="str">
        <f t="shared" si="23"/>
        <v>一酸化二窒素(N2O)家畜の排せつ物の管理</v>
      </c>
      <c r="Y384" s="20" t="str">
        <f t="shared" si="22"/>
        <v>一酸化二窒素(N2O)家畜の排せつ物の管理うさぎ</v>
      </c>
      <c r="Z384" s="47"/>
      <c r="AA384" s="20"/>
      <c r="AB384" s="20"/>
      <c r="AC384" s="20"/>
      <c r="AD384" s="20"/>
      <c r="AF384" s="25"/>
      <c r="AG384" s="25"/>
      <c r="AH384" s="25"/>
      <c r="AI384" s="25"/>
      <c r="AJ384" s="25"/>
      <c r="AK384" s="25"/>
    </row>
    <row r="385" spans="12:37">
      <c r="L385" s="25" t="s">
        <v>857</v>
      </c>
      <c r="M385" s="25" t="s">
        <v>192</v>
      </c>
      <c r="N385" s="25" t="s">
        <v>626</v>
      </c>
      <c r="O385" s="25"/>
      <c r="P385" s="25" t="s">
        <v>1080</v>
      </c>
      <c r="Q385" s="25" t="s">
        <v>316</v>
      </c>
      <c r="R385" s="25">
        <v>1.3999999999999999E-4</v>
      </c>
      <c r="S385" s="25"/>
      <c r="T385" s="25"/>
      <c r="U385" s="25"/>
      <c r="V385" s="25"/>
      <c r="W385" s="25"/>
      <c r="X385" s="20" t="str">
        <f t="shared" si="23"/>
        <v>一酸化二窒素(N2O)家畜の排せつ物の管理</v>
      </c>
      <c r="Y385" s="20" t="str">
        <f t="shared" si="22"/>
        <v>一酸化二窒素(N2O)家畜の排せつ物の管理ミンク</v>
      </c>
      <c r="Z385" s="47"/>
      <c r="AA385" s="20"/>
      <c r="AB385" s="20"/>
      <c r="AC385" s="20"/>
      <c r="AD385" s="20"/>
      <c r="AF385" s="25"/>
      <c r="AG385" s="25"/>
      <c r="AH385" s="25"/>
      <c r="AI385" s="25"/>
      <c r="AJ385" s="25"/>
      <c r="AK385" s="25"/>
    </row>
    <row r="386" spans="12:37">
      <c r="L386" s="25" t="s">
        <v>857</v>
      </c>
      <c r="M386" s="25" t="s">
        <v>192</v>
      </c>
      <c r="N386" s="25" t="s">
        <v>627</v>
      </c>
      <c r="O386" s="25"/>
      <c r="P386" s="25" t="s">
        <v>1080</v>
      </c>
      <c r="Q386" s="25" t="s">
        <v>316</v>
      </c>
      <c r="R386" s="25">
        <v>6.4999999999999997E-4</v>
      </c>
      <c r="S386" s="25"/>
      <c r="T386" s="25"/>
      <c r="U386" s="25"/>
      <c r="V386" s="25" t="s">
        <v>628</v>
      </c>
      <c r="W386" s="25"/>
      <c r="X386" s="20" t="str">
        <f t="shared" si="23"/>
        <v>一酸化二窒素(N2O)家畜の排せつ物の管理</v>
      </c>
      <c r="Y386" s="20" t="str">
        <f t="shared" si="22"/>
        <v>一酸化二窒素(N2O)家畜の排せつ物の管理放牧牛</v>
      </c>
      <c r="Z386" s="47"/>
      <c r="AA386" s="20"/>
      <c r="AB386" s="20"/>
      <c r="AC386" s="20"/>
      <c r="AD386" s="20"/>
      <c r="AF386" s="25"/>
      <c r="AG386" s="25"/>
      <c r="AH386" s="25"/>
      <c r="AI386" s="25"/>
      <c r="AJ386" s="25"/>
      <c r="AK386" s="25"/>
    </row>
    <row r="387" spans="12:37">
      <c r="L387" s="25" t="s">
        <v>857</v>
      </c>
      <c r="M387" s="25" t="s">
        <v>192</v>
      </c>
      <c r="N387" s="25" t="s">
        <v>629</v>
      </c>
      <c r="O387" s="25"/>
      <c r="P387" s="25" t="s">
        <v>1081</v>
      </c>
      <c r="Q387" s="25" t="s">
        <v>722</v>
      </c>
      <c r="R387" s="25">
        <v>2.9000000000000002E-6</v>
      </c>
      <c r="S387" s="25"/>
      <c r="T387" s="25"/>
      <c r="U387" s="25"/>
      <c r="V387" s="25"/>
      <c r="W387" s="25" t="s">
        <v>628</v>
      </c>
      <c r="X387" s="20" t="str">
        <f t="shared" si="23"/>
        <v>一酸化二窒素(N2O)家畜の排せつ物の管理</v>
      </c>
      <c r="Y387" s="20" t="str">
        <f t="shared" si="22"/>
        <v>一酸化二窒素(N2O)家畜の排せつ物の管理放牧鶏</v>
      </c>
      <c r="Z387" s="47"/>
      <c r="AA387" s="20"/>
      <c r="AB387" s="20"/>
      <c r="AC387" s="20"/>
      <c r="AD387" s="20"/>
      <c r="AF387" s="25"/>
      <c r="AG387" s="25"/>
      <c r="AH387" s="25"/>
      <c r="AI387" s="25"/>
      <c r="AJ387" s="25"/>
      <c r="AK387" s="25"/>
    </row>
    <row r="388" spans="12:37">
      <c r="L388" s="25" t="s">
        <v>857</v>
      </c>
      <c r="M388" s="25" t="s">
        <v>513</v>
      </c>
      <c r="N388" s="25" t="s">
        <v>271</v>
      </c>
      <c r="O388" s="25"/>
      <c r="P388" s="25" t="s">
        <v>1087</v>
      </c>
      <c r="Q388" s="25" t="s">
        <v>188</v>
      </c>
      <c r="R388" s="25">
        <v>4.8999999999999998E-3</v>
      </c>
      <c r="S388" s="25"/>
      <c r="T388" s="25"/>
      <c r="U388" s="25"/>
      <c r="V388" s="25" t="s">
        <v>1117</v>
      </c>
      <c r="W388" s="25"/>
      <c r="X388" s="20" t="str">
        <f t="shared" si="23"/>
        <v>一酸化二窒素(N2O)耕地における肥料の使用</v>
      </c>
      <c r="Y388" s="20" t="str">
        <f t="shared" si="22"/>
        <v>一酸化二窒素(N2O)耕地における肥料の使用水稲</v>
      </c>
      <c r="Z388" s="47"/>
      <c r="AA388" s="20"/>
      <c r="AB388" s="20"/>
      <c r="AC388" s="20"/>
      <c r="AD388" s="20"/>
      <c r="AF388" s="25"/>
      <c r="AG388" s="25"/>
      <c r="AH388" s="25"/>
      <c r="AI388" s="25"/>
      <c r="AJ388" s="25"/>
      <c r="AK388" s="25"/>
    </row>
    <row r="389" spans="12:37">
      <c r="L389" s="25" t="s">
        <v>857</v>
      </c>
      <c r="M389" s="25" t="s">
        <v>191</v>
      </c>
      <c r="N389" s="25" t="s">
        <v>315</v>
      </c>
      <c r="O389" s="25"/>
      <c r="P389" s="25" t="s">
        <v>1087</v>
      </c>
      <c r="Q389" s="25" t="s">
        <v>188</v>
      </c>
      <c r="R389" s="25">
        <v>4.5999999999999999E-2</v>
      </c>
      <c r="S389" s="25"/>
      <c r="T389" s="25"/>
      <c r="U389" s="25"/>
      <c r="V389" s="25"/>
      <c r="W389" s="32" t="s">
        <v>723</v>
      </c>
      <c r="X389" s="20" t="str">
        <f t="shared" si="23"/>
        <v>一酸化二窒素(N2O)耕地における肥料の使用</v>
      </c>
      <c r="Y389" s="20" t="str">
        <f t="shared" si="22"/>
        <v>一酸化二窒素(N2O)耕地における肥料の使用茶樹</v>
      </c>
      <c r="Z389" s="47"/>
      <c r="AA389" s="20"/>
      <c r="AB389" s="20"/>
      <c r="AC389" s="20"/>
      <c r="AD389" s="20"/>
      <c r="AF389" s="25"/>
      <c r="AG389" s="25"/>
      <c r="AH389" s="25"/>
      <c r="AI389" s="25"/>
      <c r="AJ389" s="25"/>
      <c r="AK389" s="25"/>
    </row>
    <row r="390" spans="12:37">
      <c r="L390" s="25" t="s">
        <v>857</v>
      </c>
      <c r="M390" s="25" t="s">
        <v>191</v>
      </c>
      <c r="N390" s="25" t="s">
        <v>724</v>
      </c>
      <c r="O390" s="25"/>
      <c r="P390" s="25" t="s">
        <v>1087</v>
      </c>
      <c r="Q390" s="25" t="s">
        <v>188</v>
      </c>
      <c r="R390" s="25">
        <v>9.7000000000000003E-3</v>
      </c>
      <c r="S390" s="25"/>
      <c r="T390" s="25"/>
      <c r="U390" s="25"/>
      <c r="V390" s="25"/>
      <c r="W390" s="25"/>
      <c r="X390" s="20" t="str">
        <f t="shared" si="23"/>
        <v>一酸化二窒素(N2O)耕地における肥料の使用</v>
      </c>
      <c r="Y390" s="20" t="str">
        <f t="shared" si="22"/>
        <v>一酸化二窒素(N2O)耕地における肥料の使用その他作物</v>
      </c>
      <c r="Z390" s="47"/>
      <c r="AA390" s="20"/>
      <c r="AB390" s="20"/>
      <c r="AC390" s="20"/>
      <c r="AD390" s="20"/>
      <c r="AF390" s="25"/>
      <c r="AG390" s="25"/>
      <c r="AH390" s="25"/>
      <c r="AI390" s="25"/>
      <c r="AJ390" s="25"/>
      <c r="AK390" s="25"/>
    </row>
    <row r="391" spans="12:37">
      <c r="L391" s="25" t="s">
        <v>857</v>
      </c>
      <c r="M391" s="25" t="s">
        <v>725</v>
      </c>
      <c r="N391" s="25" t="s">
        <v>726</v>
      </c>
      <c r="O391" s="25"/>
      <c r="P391" s="25" t="s">
        <v>1074</v>
      </c>
      <c r="Q391" s="25" t="s">
        <v>243</v>
      </c>
      <c r="R391" s="25">
        <v>5.3999999999999998E-5</v>
      </c>
      <c r="S391" s="25"/>
      <c r="T391" s="25"/>
      <c r="U391" s="25"/>
      <c r="V391" s="25" t="s">
        <v>727</v>
      </c>
      <c r="W391" s="25"/>
      <c r="X391" s="20" t="str">
        <f t="shared" si="23"/>
        <v>一酸化二窒素(N2O)耕地における農作物の残さの肥料としての使用</v>
      </c>
      <c r="Y391" s="20" t="str">
        <f t="shared" si="22"/>
        <v>一酸化二窒素(N2O)耕地における農作物の残さの肥料としての使用水稲(稲わら)</v>
      </c>
      <c r="Z391" s="47"/>
      <c r="AA391" s="20"/>
      <c r="AB391" s="20"/>
      <c r="AC391" s="20"/>
      <c r="AD391" s="20"/>
      <c r="AF391" s="25"/>
      <c r="AG391" s="25"/>
      <c r="AH391" s="25"/>
      <c r="AI391" s="25"/>
      <c r="AJ391" s="25"/>
      <c r="AK391" s="25"/>
    </row>
    <row r="392" spans="12:37">
      <c r="L392" s="25" t="s">
        <v>857</v>
      </c>
      <c r="M392" s="25" t="s">
        <v>859</v>
      </c>
      <c r="N392" s="25" t="s">
        <v>728</v>
      </c>
      <c r="O392" s="25"/>
      <c r="P392" s="25" t="s">
        <v>1074</v>
      </c>
      <c r="Q392" s="25" t="s">
        <v>243</v>
      </c>
      <c r="R392" s="25">
        <v>4.1999999999999998E-5</v>
      </c>
      <c r="S392" s="25"/>
      <c r="T392" s="25"/>
      <c r="U392" s="25"/>
      <c r="V392" s="25"/>
      <c r="W392" s="25" t="s">
        <v>727</v>
      </c>
      <c r="X392" s="20" t="str">
        <f t="shared" si="23"/>
        <v>一酸化二窒素(N2O)耕地における農作物の残さの肥料としての使用</v>
      </c>
      <c r="Y392" s="20" t="str">
        <f t="shared" si="22"/>
        <v>一酸化二窒素(N2O)耕地における農作物の残さの肥料としての使用水稲(もみがら)</v>
      </c>
      <c r="Z392" s="47"/>
      <c r="AA392" s="20"/>
      <c r="AB392" s="20"/>
      <c r="AC392" s="20"/>
      <c r="AD392" s="20"/>
      <c r="AF392" s="25"/>
      <c r="AG392" s="25"/>
      <c r="AH392" s="25"/>
      <c r="AI392" s="25"/>
      <c r="AJ392" s="25"/>
      <c r="AK392" s="25"/>
    </row>
    <row r="393" spans="12:37">
      <c r="L393" s="25" t="s">
        <v>857</v>
      </c>
      <c r="M393" s="25" t="s">
        <v>859</v>
      </c>
      <c r="N393" s="25" t="s">
        <v>729</v>
      </c>
      <c r="O393" s="25"/>
      <c r="P393" s="25" t="s">
        <v>1074</v>
      </c>
      <c r="Q393" s="25" t="s">
        <v>243</v>
      </c>
      <c r="R393" s="25">
        <v>9.0000000000000006E-5</v>
      </c>
      <c r="S393" s="25"/>
      <c r="T393" s="25"/>
      <c r="U393" s="25"/>
      <c r="V393" s="25"/>
      <c r="W393" s="25"/>
      <c r="X393" s="20" t="str">
        <f t="shared" si="23"/>
        <v>一酸化二窒素(N2O)耕地における農作物の残さの肥料としての使用</v>
      </c>
      <c r="Y393" s="20" t="str">
        <f t="shared" si="22"/>
        <v>一酸化二窒素(N2O)耕地における農作物の残さの肥料としての使用水稲(地下部残渣)</v>
      </c>
      <c r="Z393" s="47"/>
      <c r="AA393" s="20"/>
      <c r="AB393" s="20"/>
      <c r="AC393" s="20"/>
      <c r="AD393" s="20"/>
      <c r="AF393" s="25"/>
      <c r="AG393" s="25"/>
      <c r="AH393" s="25"/>
      <c r="AI393" s="25"/>
      <c r="AJ393" s="25"/>
      <c r="AK393" s="25"/>
    </row>
    <row r="394" spans="12:37">
      <c r="L394" s="25" t="s">
        <v>857</v>
      </c>
      <c r="M394" s="25" t="s">
        <v>859</v>
      </c>
      <c r="N394" s="25" t="s">
        <v>270</v>
      </c>
      <c r="O394" s="25"/>
      <c r="P394" s="25" t="s">
        <v>1074</v>
      </c>
      <c r="Q394" s="25" t="s">
        <v>243</v>
      </c>
      <c r="R394" s="31">
        <v>9.6000000000000002E-5</v>
      </c>
      <c r="S394" s="25"/>
      <c r="T394" s="25"/>
      <c r="U394" s="25"/>
      <c r="V394" s="25"/>
      <c r="W394" s="25"/>
      <c r="X394" s="20" t="str">
        <f t="shared" si="23"/>
        <v>一酸化二窒素(N2O)耕地における農作物の残さの肥料としての使用</v>
      </c>
      <c r="Y394" s="20" t="str">
        <f t="shared" si="22"/>
        <v>一酸化二窒素(N2O)耕地における農作物の残さの肥料としての使用小麦</v>
      </c>
      <c r="Z394" s="47"/>
      <c r="AA394" s="20"/>
      <c r="AB394" s="20"/>
      <c r="AC394" s="20"/>
      <c r="AD394" s="20"/>
      <c r="AF394" s="25"/>
      <c r="AG394" s="25"/>
      <c r="AH394" s="25"/>
      <c r="AI394" s="25"/>
      <c r="AJ394" s="25"/>
      <c r="AK394" s="25"/>
    </row>
    <row r="395" spans="12:37">
      <c r="L395" s="25" t="s">
        <v>857</v>
      </c>
      <c r="M395" s="25" t="s">
        <v>859</v>
      </c>
      <c r="N395" s="25" t="s">
        <v>313</v>
      </c>
      <c r="O395" s="25"/>
      <c r="P395" s="25" t="s">
        <v>1074</v>
      </c>
      <c r="Q395" s="25" t="s">
        <v>243</v>
      </c>
      <c r="R395" s="25">
        <v>2.9E-4</v>
      </c>
      <c r="S395" s="25"/>
      <c r="T395" s="25"/>
      <c r="U395" s="25"/>
      <c r="V395" s="25"/>
      <c r="W395" s="25"/>
      <c r="X395" s="20" t="str">
        <f t="shared" si="23"/>
        <v>一酸化二窒素(N2O)耕地における農作物の残さの肥料としての使用</v>
      </c>
      <c r="Y395" s="20" t="str">
        <f t="shared" si="22"/>
        <v>一酸化二窒素(N2O)耕地における農作物の残さの肥料としての使用二条大麦</v>
      </c>
      <c r="Z395" s="47"/>
      <c r="AA395" s="20"/>
      <c r="AB395" s="20"/>
      <c r="AC395" s="20"/>
      <c r="AD395" s="20"/>
      <c r="AF395" s="25"/>
      <c r="AG395" s="25"/>
      <c r="AH395" s="25"/>
      <c r="AI395" s="25"/>
      <c r="AJ395" s="25"/>
      <c r="AK395" s="25"/>
    </row>
    <row r="396" spans="12:37">
      <c r="L396" s="25" t="s">
        <v>857</v>
      </c>
      <c r="M396" s="25" t="s">
        <v>859</v>
      </c>
      <c r="N396" s="25" t="s">
        <v>312</v>
      </c>
      <c r="O396" s="25"/>
      <c r="P396" s="25" t="s">
        <v>1074</v>
      </c>
      <c r="Q396" s="25" t="s">
        <v>243</v>
      </c>
      <c r="R396" s="25">
        <v>1.2E-4</v>
      </c>
      <c r="S396" s="25"/>
      <c r="T396" s="25"/>
      <c r="U396" s="25"/>
      <c r="V396" s="25"/>
      <c r="W396" s="25"/>
      <c r="X396" s="20" t="str">
        <f t="shared" si="23"/>
        <v>一酸化二窒素(N2O)耕地における農作物の残さの肥料としての使用</v>
      </c>
      <c r="Y396" s="20" t="str">
        <f t="shared" si="22"/>
        <v>一酸化二窒素(N2O)耕地における農作物の残さの肥料としての使用六条大麦</v>
      </c>
      <c r="Z396" s="47"/>
      <c r="AA396" s="20"/>
      <c r="AB396" s="20"/>
      <c r="AC396" s="20"/>
      <c r="AD396" s="20"/>
      <c r="AF396" s="25"/>
      <c r="AG396" s="25"/>
      <c r="AH396" s="25"/>
      <c r="AI396" s="25"/>
      <c r="AJ396" s="25"/>
      <c r="AK396" s="25"/>
    </row>
    <row r="397" spans="12:37">
      <c r="L397" s="25" t="s">
        <v>857</v>
      </c>
      <c r="M397" s="25" t="s">
        <v>859</v>
      </c>
      <c r="N397" s="25" t="s">
        <v>311</v>
      </c>
      <c r="O397" s="25"/>
      <c r="P397" s="25" t="s">
        <v>1074</v>
      </c>
      <c r="Q397" s="25" t="s">
        <v>243</v>
      </c>
      <c r="R397" s="25">
        <v>1.8000000000000001E-4</v>
      </c>
      <c r="S397" s="25"/>
      <c r="T397" s="25"/>
      <c r="U397" s="25"/>
      <c r="V397" s="25"/>
      <c r="W397" s="25"/>
      <c r="X397" s="20" t="str">
        <f t="shared" si="23"/>
        <v>一酸化二窒素(N2O)耕地における農作物の残さの肥料としての使用</v>
      </c>
      <c r="Y397" s="20" t="str">
        <f t="shared" si="22"/>
        <v>一酸化二窒素(N2O)耕地における農作物の残さの肥料としての使用裸麦</v>
      </c>
      <c r="Z397" s="47"/>
      <c r="AA397" s="20"/>
      <c r="AB397" s="20"/>
      <c r="AC397" s="20"/>
      <c r="AD397" s="20"/>
      <c r="AF397" s="25"/>
      <c r="AG397" s="25"/>
      <c r="AH397" s="25"/>
      <c r="AI397" s="25"/>
      <c r="AJ397" s="25"/>
      <c r="AK397" s="25"/>
    </row>
    <row r="398" spans="12:37">
      <c r="L398" s="25" t="s">
        <v>857</v>
      </c>
      <c r="M398" s="25" t="s">
        <v>859</v>
      </c>
      <c r="N398" s="25" t="s">
        <v>269</v>
      </c>
      <c r="O398" s="25"/>
      <c r="P398" s="25" t="s">
        <v>1074</v>
      </c>
      <c r="Q398" s="25" t="s">
        <v>243</v>
      </c>
      <c r="R398" s="25">
        <v>1.2E-4</v>
      </c>
      <c r="S398" s="25"/>
      <c r="T398" s="25"/>
      <c r="U398" s="25"/>
      <c r="V398" s="25"/>
      <c r="W398" s="25"/>
      <c r="X398" s="20" t="str">
        <f t="shared" si="23"/>
        <v>一酸化二窒素(N2O)耕地における農作物の残さの肥料としての使用</v>
      </c>
      <c r="Y398" s="20" t="str">
        <f t="shared" si="22"/>
        <v>一酸化二窒素(N2O)耕地における農作物の残さの肥料としての使用えん麦</v>
      </c>
      <c r="Z398" s="47"/>
      <c r="AA398" s="20"/>
      <c r="AB398" s="20"/>
      <c r="AC398" s="20"/>
      <c r="AD398" s="20"/>
      <c r="AF398" s="25"/>
      <c r="AG398" s="25"/>
      <c r="AH398" s="25"/>
      <c r="AI398" s="25"/>
      <c r="AJ398" s="25"/>
      <c r="AK398" s="25"/>
    </row>
    <row r="399" spans="12:37">
      <c r="L399" s="25" t="s">
        <v>857</v>
      </c>
      <c r="M399" s="25" t="s">
        <v>859</v>
      </c>
      <c r="N399" s="25" t="s">
        <v>268</v>
      </c>
      <c r="O399" s="25"/>
      <c r="P399" s="25" t="s">
        <v>1074</v>
      </c>
      <c r="Q399" s="25" t="s">
        <v>243</v>
      </c>
      <c r="R399" s="25">
        <v>1.2E-4</v>
      </c>
      <c r="S399" s="25"/>
      <c r="T399" s="25"/>
      <c r="U399" s="25"/>
      <c r="V399" s="25"/>
      <c r="W399" s="25"/>
      <c r="X399" s="20" t="str">
        <f t="shared" si="23"/>
        <v>一酸化二窒素(N2O)耕地における農作物の残さの肥料としての使用</v>
      </c>
      <c r="Y399" s="20" t="str">
        <f t="shared" si="22"/>
        <v>一酸化二窒素(N2O)耕地における農作物の残さの肥料としての使用らい麦</v>
      </c>
      <c r="Z399" s="47"/>
      <c r="AA399" s="20"/>
      <c r="AB399" s="20"/>
      <c r="AC399" s="20"/>
      <c r="AD399" s="20"/>
      <c r="AF399" s="25"/>
      <c r="AG399" s="25"/>
      <c r="AH399" s="25"/>
      <c r="AI399" s="25"/>
      <c r="AJ399" s="25"/>
      <c r="AK399" s="25"/>
    </row>
    <row r="400" spans="12:37">
      <c r="L400" s="25" t="s">
        <v>857</v>
      </c>
      <c r="M400" s="25" t="s">
        <v>859</v>
      </c>
      <c r="N400" s="25" t="s">
        <v>267</v>
      </c>
      <c r="O400" s="25"/>
      <c r="P400" s="25" t="s">
        <v>1074</v>
      </c>
      <c r="Q400" s="25" t="s">
        <v>243</v>
      </c>
      <c r="R400" s="25">
        <v>1.9000000000000001E-4</v>
      </c>
      <c r="S400" s="25"/>
      <c r="T400" s="25"/>
      <c r="U400" s="25"/>
      <c r="V400" s="25"/>
      <c r="W400" s="25"/>
      <c r="X400" s="20" t="str">
        <f t="shared" si="23"/>
        <v>一酸化二窒素(N2O)耕地における農作物の残さの肥料としての使用</v>
      </c>
      <c r="Y400" s="20" t="str">
        <f t="shared" si="22"/>
        <v>一酸化二窒素(N2O)耕地における農作物の残さの肥料としての使用とうもろこし</v>
      </c>
      <c r="Z400" s="47"/>
      <c r="AA400" s="20"/>
      <c r="AB400" s="20"/>
      <c r="AC400" s="20"/>
      <c r="AD400" s="20"/>
      <c r="AF400" s="25"/>
      <c r="AG400" s="25"/>
      <c r="AH400" s="25"/>
      <c r="AI400" s="25"/>
      <c r="AJ400" s="25"/>
      <c r="AK400" s="25"/>
    </row>
    <row r="401" spans="12:37">
      <c r="L401" s="25" t="s">
        <v>857</v>
      </c>
      <c r="M401" s="25" t="s">
        <v>859</v>
      </c>
      <c r="N401" s="25" t="s">
        <v>310</v>
      </c>
      <c r="O401" s="25"/>
      <c r="P401" s="25" t="s">
        <v>1074</v>
      </c>
      <c r="Q401" s="25" t="s">
        <v>243</v>
      </c>
      <c r="R401" s="25">
        <v>1.2E-4</v>
      </c>
      <c r="S401" s="25"/>
      <c r="T401" s="25"/>
      <c r="U401" s="25"/>
      <c r="V401" s="25"/>
      <c r="W401" s="25"/>
      <c r="X401" s="20" t="str">
        <f t="shared" si="23"/>
        <v>一酸化二窒素(N2O)耕地における農作物の残さの肥料としての使用</v>
      </c>
      <c r="Y401" s="20" t="str">
        <f t="shared" si="22"/>
        <v>一酸化二窒素(N2O)耕地における農作物の残さの肥料としての使用そば</v>
      </c>
      <c r="Z401" s="47"/>
      <c r="AA401" s="20"/>
      <c r="AB401" s="20"/>
      <c r="AC401" s="20"/>
      <c r="AD401" s="20"/>
      <c r="AF401" s="25"/>
      <c r="AG401" s="25"/>
      <c r="AH401" s="25"/>
      <c r="AI401" s="25"/>
      <c r="AJ401" s="25"/>
      <c r="AK401" s="25"/>
    </row>
    <row r="402" spans="12:37">
      <c r="L402" s="25" t="s">
        <v>857</v>
      </c>
      <c r="M402" s="25" t="s">
        <v>859</v>
      </c>
      <c r="N402" s="25" t="s">
        <v>266</v>
      </c>
      <c r="O402" s="25"/>
      <c r="P402" s="25" t="s">
        <v>1074</v>
      </c>
      <c r="Q402" s="25" t="s">
        <v>243</v>
      </c>
      <c r="R402" s="25">
        <v>1.1E-4</v>
      </c>
      <c r="S402" s="25"/>
      <c r="T402" s="25"/>
      <c r="U402" s="25"/>
      <c r="V402" s="25"/>
      <c r="W402" s="25"/>
      <c r="X402" s="20" t="str">
        <f t="shared" si="23"/>
        <v>一酸化二窒素(N2O)耕地における農作物の残さの肥料としての使用</v>
      </c>
      <c r="Y402" s="20" t="str">
        <f t="shared" si="22"/>
        <v>一酸化二窒素(N2O)耕地における農作物の残さの肥料としての使用大豆</v>
      </c>
      <c r="Z402" s="47"/>
      <c r="AA402" s="20"/>
      <c r="AB402" s="20"/>
      <c r="AC402" s="20"/>
      <c r="AD402" s="20"/>
      <c r="AF402" s="25"/>
      <c r="AG402" s="25"/>
      <c r="AH402" s="25"/>
      <c r="AI402" s="25"/>
      <c r="AJ402" s="25"/>
      <c r="AK402" s="25"/>
    </row>
    <row r="403" spans="12:37">
      <c r="L403" s="25" t="s">
        <v>857</v>
      </c>
      <c r="M403" s="25" t="s">
        <v>859</v>
      </c>
      <c r="N403" s="25" t="s">
        <v>265</v>
      </c>
      <c r="O403" s="25"/>
      <c r="P403" s="25" t="s">
        <v>1074</v>
      </c>
      <c r="Q403" s="25" t="s">
        <v>243</v>
      </c>
      <c r="R403" s="25">
        <v>1.3999999999999999E-4</v>
      </c>
      <c r="S403" s="25"/>
      <c r="T403" s="25"/>
      <c r="U403" s="25"/>
      <c r="V403" s="25"/>
      <c r="W403" s="25"/>
      <c r="X403" s="20" t="str">
        <f t="shared" si="23"/>
        <v>一酸化二窒素(N2O)耕地における農作物の残さの肥料としての使用</v>
      </c>
      <c r="Y403" s="20" t="str">
        <f t="shared" si="22"/>
        <v>一酸化二窒素(N2O)耕地における農作物の残さの肥料としての使用小豆</v>
      </c>
      <c r="Z403" s="47"/>
      <c r="AA403" s="20"/>
      <c r="AB403" s="20"/>
      <c r="AC403" s="20"/>
      <c r="AD403" s="20"/>
      <c r="AF403" s="25"/>
      <c r="AG403" s="25"/>
      <c r="AH403" s="25"/>
      <c r="AI403" s="25"/>
      <c r="AJ403" s="25"/>
      <c r="AK403" s="25"/>
    </row>
    <row r="404" spans="12:37">
      <c r="L404" s="25" t="s">
        <v>857</v>
      </c>
      <c r="M404" s="25" t="s">
        <v>859</v>
      </c>
      <c r="N404" s="25" t="s">
        <v>264</v>
      </c>
      <c r="O404" s="25"/>
      <c r="P404" s="25" t="s">
        <v>1074</v>
      </c>
      <c r="Q404" s="25" t="s">
        <v>243</v>
      </c>
      <c r="R404" s="25">
        <v>1.2999999999999999E-4</v>
      </c>
      <c r="S404" s="25"/>
      <c r="T404" s="25"/>
      <c r="U404" s="25"/>
      <c r="V404" s="25"/>
      <c r="W404" s="25"/>
      <c r="X404" s="20" t="str">
        <f t="shared" si="23"/>
        <v>一酸化二窒素(N2O)耕地における農作物の残さの肥料としての使用</v>
      </c>
      <c r="Y404" s="20" t="str">
        <f t="shared" si="22"/>
        <v>一酸化二窒素(N2O)耕地における農作物の残さの肥料としての使用いんげんまめ</v>
      </c>
      <c r="Z404" s="47"/>
      <c r="AA404" s="20"/>
      <c r="AB404" s="20"/>
      <c r="AC404" s="20"/>
      <c r="AD404" s="20"/>
      <c r="AF404" s="25"/>
      <c r="AG404" s="25"/>
      <c r="AH404" s="25"/>
      <c r="AI404" s="25"/>
      <c r="AJ404" s="25"/>
      <c r="AK404" s="25"/>
    </row>
    <row r="405" spans="12:37">
      <c r="L405" s="25" t="s">
        <v>857</v>
      </c>
      <c r="M405" s="25" t="s">
        <v>859</v>
      </c>
      <c r="N405" s="25" t="s">
        <v>730</v>
      </c>
      <c r="O405" s="25"/>
      <c r="P405" s="25" t="s">
        <v>1074</v>
      </c>
      <c r="Q405" s="25" t="s">
        <v>243</v>
      </c>
      <c r="R405" s="25">
        <v>1.6000000000000001E-4</v>
      </c>
      <c r="S405" s="25"/>
      <c r="T405" s="25"/>
      <c r="U405" s="25"/>
      <c r="V405" s="25"/>
      <c r="W405" s="25"/>
      <c r="X405" s="20" t="str">
        <f t="shared" si="23"/>
        <v>一酸化二窒素(N2O)耕地における農作物の残さの肥料としての使用</v>
      </c>
      <c r="Y405" s="20" t="str">
        <f t="shared" si="22"/>
        <v>一酸化二窒素(N2O)耕地における農作物の残さの肥料としての使用さやえんどう</v>
      </c>
      <c r="Z405" s="47"/>
      <c r="AA405" s="20"/>
      <c r="AB405" s="20"/>
      <c r="AC405" s="20"/>
      <c r="AD405" s="20"/>
      <c r="AF405" s="25"/>
      <c r="AG405" s="25"/>
      <c r="AH405" s="25"/>
      <c r="AI405" s="25"/>
      <c r="AJ405" s="25"/>
      <c r="AK405" s="25"/>
    </row>
    <row r="406" spans="12:37">
      <c r="L406" s="25" t="s">
        <v>857</v>
      </c>
      <c r="M406" s="25" t="s">
        <v>859</v>
      </c>
      <c r="N406" s="25" t="s">
        <v>309</v>
      </c>
      <c r="O406" s="25"/>
      <c r="P406" s="25" t="s">
        <v>1074</v>
      </c>
      <c r="Q406" s="25" t="s">
        <v>243</v>
      </c>
      <c r="R406" s="25">
        <v>1.6000000000000001E-4</v>
      </c>
      <c r="S406" s="25"/>
      <c r="T406" s="25"/>
      <c r="U406" s="25"/>
      <c r="V406" s="25"/>
      <c r="W406" s="25"/>
      <c r="X406" s="20" t="str">
        <f t="shared" si="23"/>
        <v>一酸化二窒素(N2O)耕地における農作物の残さの肥料としての使用</v>
      </c>
      <c r="Y406" s="20" t="str">
        <f t="shared" si="22"/>
        <v>一酸化二窒素(N2O)耕地における農作物の残さの肥料としての使用そらまめ</v>
      </c>
      <c r="Z406" s="47"/>
      <c r="AA406" s="20"/>
      <c r="AB406" s="20"/>
      <c r="AC406" s="20"/>
      <c r="AD406" s="20"/>
      <c r="AF406" s="25"/>
      <c r="AG406" s="25"/>
      <c r="AH406" s="25"/>
      <c r="AI406" s="25"/>
      <c r="AJ406" s="25"/>
      <c r="AK406" s="25"/>
    </row>
    <row r="407" spans="12:37">
      <c r="L407" s="25" t="s">
        <v>857</v>
      </c>
      <c r="M407" s="25" t="s">
        <v>859</v>
      </c>
      <c r="N407" s="25" t="s">
        <v>263</v>
      </c>
      <c r="O407" s="25"/>
      <c r="P407" s="25" t="s">
        <v>1074</v>
      </c>
      <c r="Q407" s="25" t="s">
        <v>243</v>
      </c>
      <c r="R407" s="25">
        <v>2.3000000000000001E-4</v>
      </c>
      <c r="S407" s="25"/>
      <c r="T407" s="25"/>
      <c r="U407" s="25"/>
      <c r="V407" s="25"/>
      <c r="W407" s="25"/>
      <c r="X407" s="20" t="str">
        <f t="shared" si="23"/>
        <v>一酸化二窒素(N2O)耕地における農作物の残さの肥料としての使用</v>
      </c>
      <c r="Y407" s="20" t="str">
        <f t="shared" si="22"/>
        <v>一酸化二窒素(N2O)耕地における農作物の残さの肥料としての使用らっかせい</v>
      </c>
      <c r="Z407" s="47"/>
      <c r="AA407" s="20"/>
      <c r="AB407" s="20"/>
      <c r="AC407" s="20"/>
      <c r="AD407" s="20"/>
      <c r="AF407" s="25"/>
      <c r="AG407" s="25"/>
      <c r="AH407" s="25"/>
      <c r="AI407" s="25"/>
      <c r="AJ407" s="25"/>
      <c r="AK407" s="25"/>
    </row>
    <row r="408" spans="12:37">
      <c r="L408" s="25" t="s">
        <v>857</v>
      </c>
      <c r="M408" s="25" t="s">
        <v>859</v>
      </c>
      <c r="N408" s="25" t="s">
        <v>308</v>
      </c>
      <c r="O408" s="25"/>
      <c r="P408" s="25" t="s">
        <v>1074</v>
      </c>
      <c r="Q408" s="25" t="s">
        <v>243</v>
      </c>
      <c r="R408" s="25">
        <v>1.6000000000000001E-4</v>
      </c>
      <c r="S408" s="25"/>
      <c r="T408" s="25"/>
      <c r="U408" s="25"/>
      <c r="V408" s="25"/>
      <c r="W408" s="25"/>
      <c r="X408" s="20" t="str">
        <f t="shared" si="23"/>
        <v>一酸化二窒素(N2O)耕地における農作物の残さの肥料としての使用</v>
      </c>
      <c r="Y408" s="20" t="str">
        <f t="shared" si="22"/>
        <v>一酸化二窒素(N2O)耕地における農作物の残さの肥料としての使用えだまめ</v>
      </c>
      <c r="Z408" s="47"/>
      <c r="AA408" s="20"/>
      <c r="AB408" s="20"/>
      <c r="AC408" s="20"/>
      <c r="AD408" s="20"/>
      <c r="AF408" s="25"/>
      <c r="AG408" s="25"/>
      <c r="AH408" s="25"/>
      <c r="AI408" s="25"/>
      <c r="AJ408" s="25"/>
      <c r="AK408" s="25"/>
    </row>
    <row r="409" spans="12:37">
      <c r="L409" s="25" t="s">
        <v>857</v>
      </c>
      <c r="M409" s="25" t="s">
        <v>859</v>
      </c>
      <c r="N409" s="25" t="s">
        <v>307</v>
      </c>
      <c r="O409" s="25"/>
      <c r="P409" s="25" t="s">
        <v>1074</v>
      </c>
      <c r="Q409" s="25" t="s">
        <v>243</v>
      </c>
      <c r="R409" s="25">
        <v>1.6000000000000001E-4</v>
      </c>
      <c r="S409" s="25"/>
      <c r="T409" s="25"/>
      <c r="U409" s="25"/>
      <c r="V409" s="25"/>
      <c r="W409" s="25"/>
      <c r="X409" s="20" t="str">
        <f t="shared" si="23"/>
        <v>一酸化二窒素(N2O)耕地における農作物の残さの肥料としての使用</v>
      </c>
      <c r="Y409" s="20" t="str">
        <f t="shared" si="22"/>
        <v>一酸化二窒素(N2O)耕地における農作物の残さの肥料としての使用さやいんげん</v>
      </c>
      <c r="Z409" s="47"/>
      <c r="AA409" s="20"/>
      <c r="AB409" s="20"/>
      <c r="AC409" s="20"/>
      <c r="AD409" s="20"/>
      <c r="AF409" s="25"/>
      <c r="AG409" s="25"/>
      <c r="AH409" s="25"/>
      <c r="AI409" s="25"/>
      <c r="AJ409" s="25"/>
      <c r="AK409" s="25"/>
    </row>
    <row r="410" spans="12:37">
      <c r="L410" s="25" t="s">
        <v>857</v>
      </c>
      <c r="M410" s="25" t="s">
        <v>859</v>
      </c>
      <c r="N410" s="25" t="s">
        <v>306</v>
      </c>
      <c r="O410" s="25"/>
      <c r="P410" s="25" t="s">
        <v>1074</v>
      </c>
      <c r="Q410" s="25" t="s">
        <v>243</v>
      </c>
      <c r="R410" s="25">
        <v>2.5000000000000001E-4</v>
      </c>
      <c r="S410" s="25"/>
      <c r="T410" s="25"/>
      <c r="U410" s="25"/>
      <c r="V410" s="25"/>
      <c r="W410" s="25"/>
      <c r="X410" s="20" t="str">
        <f t="shared" si="23"/>
        <v>一酸化二窒素(N2O)耕地における農作物の残さの肥料としての使用</v>
      </c>
      <c r="Y410" s="20" t="str">
        <f t="shared" si="22"/>
        <v>一酸化二窒素(N2O)耕地における農作物の残さの肥料としての使用かんしょ</v>
      </c>
      <c r="Z410" s="47"/>
      <c r="AA410" s="20"/>
      <c r="AB410" s="20"/>
      <c r="AC410" s="20"/>
      <c r="AD410" s="20"/>
      <c r="AF410" s="25"/>
      <c r="AG410" s="25"/>
      <c r="AH410" s="25"/>
      <c r="AI410" s="25"/>
      <c r="AJ410" s="25"/>
      <c r="AK410" s="25"/>
    </row>
    <row r="411" spans="12:37">
      <c r="L411" s="25" t="s">
        <v>857</v>
      </c>
      <c r="M411" s="25" t="s">
        <v>859</v>
      </c>
      <c r="N411" s="25" t="s">
        <v>305</v>
      </c>
      <c r="O411" s="25"/>
      <c r="P411" s="25" t="s">
        <v>1074</v>
      </c>
      <c r="Q411" s="25" t="s">
        <v>243</v>
      </c>
      <c r="R411" s="25">
        <v>2.4000000000000001E-4</v>
      </c>
      <c r="S411" s="25"/>
      <c r="T411" s="25"/>
      <c r="U411" s="25"/>
      <c r="V411" s="25"/>
      <c r="W411" s="25"/>
      <c r="X411" s="20" t="str">
        <f t="shared" si="23"/>
        <v>一酸化二窒素(N2O)耕地における農作物の残さの肥料としての使用</v>
      </c>
      <c r="Y411" s="20" t="str">
        <f t="shared" si="22"/>
        <v>一酸化二窒素(N2O)耕地における農作物の残さの肥料としての使用こんにゃく</v>
      </c>
      <c r="Z411" s="47"/>
      <c r="AA411" s="20"/>
      <c r="AB411" s="20"/>
      <c r="AC411" s="20"/>
      <c r="AD411" s="20"/>
      <c r="AF411" s="25"/>
      <c r="AG411" s="25"/>
      <c r="AH411" s="25"/>
      <c r="AI411" s="25"/>
      <c r="AJ411" s="25"/>
      <c r="AK411" s="25"/>
    </row>
    <row r="412" spans="12:37">
      <c r="L412" s="25" t="s">
        <v>857</v>
      </c>
      <c r="M412" s="25" t="s">
        <v>859</v>
      </c>
      <c r="N412" s="25" t="s">
        <v>304</v>
      </c>
      <c r="O412" s="25"/>
      <c r="P412" s="25" t="s">
        <v>1074</v>
      </c>
      <c r="Q412" s="25" t="s">
        <v>243</v>
      </c>
      <c r="R412" s="25">
        <v>2.7E-4</v>
      </c>
      <c r="S412" s="25"/>
      <c r="T412" s="25"/>
      <c r="U412" s="25"/>
      <c r="V412" s="25"/>
      <c r="W412" s="25"/>
      <c r="X412" s="20" t="str">
        <f t="shared" si="23"/>
        <v>一酸化二窒素(N2O)耕地における農作物の残さの肥料としての使用</v>
      </c>
      <c r="Y412" s="20" t="str">
        <f t="shared" si="22"/>
        <v>一酸化二窒素(N2O)耕地における農作物の残さの肥料としての使用さといも</v>
      </c>
      <c r="Z412" s="47"/>
      <c r="AA412" s="20"/>
      <c r="AB412" s="20"/>
      <c r="AC412" s="20"/>
      <c r="AD412" s="20"/>
      <c r="AF412" s="25"/>
      <c r="AG412" s="25"/>
      <c r="AH412" s="25"/>
      <c r="AI412" s="25"/>
      <c r="AJ412" s="25"/>
      <c r="AK412" s="25"/>
    </row>
    <row r="413" spans="12:37">
      <c r="L413" s="25" t="s">
        <v>857</v>
      </c>
      <c r="M413" s="25" t="s">
        <v>859</v>
      </c>
      <c r="N413" s="25" t="s">
        <v>262</v>
      </c>
      <c r="O413" s="25"/>
      <c r="P413" s="25" t="s">
        <v>1074</v>
      </c>
      <c r="Q413" s="25" t="s">
        <v>243</v>
      </c>
      <c r="R413" s="25">
        <v>2.7999999999999998E-4</v>
      </c>
      <c r="S413" s="25"/>
      <c r="T413" s="25"/>
      <c r="U413" s="25"/>
      <c r="V413" s="25"/>
      <c r="W413" s="25"/>
      <c r="X413" s="20" t="str">
        <f t="shared" si="23"/>
        <v>一酸化二窒素(N2O)耕地における農作物の残さの肥料としての使用</v>
      </c>
      <c r="Y413" s="20" t="str">
        <f t="shared" si="22"/>
        <v>一酸化二窒素(N2O)耕地における農作物の残さの肥料としての使用ばれいしょ</v>
      </c>
      <c r="Z413" s="47"/>
      <c r="AA413" s="20"/>
      <c r="AB413" s="20"/>
      <c r="AC413" s="20"/>
      <c r="AD413" s="20"/>
      <c r="AF413" s="25"/>
      <c r="AG413" s="25"/>
      <c r="AH413" s="25"/>
      <c r="AI413" s="25"/>
      <c r="AJ413" s="25"/>
      <c r="AK413" s="25"/>
    </row>
    <row r="414" spans="12:37">
      <c r="L414" s="25" t="s">
        <v>857</v>
      </c>
      <c r="M414" s="25" t="s">
        <v>859</v>
      </c>
      <c r="N414" s="25" t="s">
        <v>303</v>
      </c>
      <c r="O414" s="25"/>
      <c r="P414" s="25" t="s">
        <v>1074</v>
      </c>
      <c r="Q414" s="25" t="s">
        <v>243</v>
      </c>
      <c r="R414" s="25">
        <v>2.0000000000000001E-4</v>
      </c>
      <c r="S414" s="25"/>
      <c r="T414" s="25"/>
      <c r="U414" s="25"/>
      <c r="V414" s="25"/>
      <c r="W414" s="25"/>
      <c r="X414" s="20" t="str">
        <f t="shared" si="23"/>
        <v>一酸化二窒素(N2O)耕地における農作物の残さの肥料としての使用</v>
      </c>
      <c r="Y414" s="20" t="str">
        <f t="shared" si="22"/>
        <v>一酸化二窒素(N2O)耕地における農作物の残さの肥料としての使用やまのいも</v>
      </c>
      <c r="Z414" s="47"/>
      <c r="AA414" s="20"/>
      <c r="AB414" s="20"/>
      <c r="AC414" s="20"/>
      <c r="AD414" s="20"/>
      <c r="AF414" s="25"/>
      <c r="AG414" s="25"/>
      <c r="AH414" s="25"/>
      <c r="AI414" s="25"/>
      <c r="AJ414" s="25"/>
      <c r="AK414" s="25"/>
    </row>
    <row r="415" spans="12:37">
      <c r="L415" s="25" t="s">
        <v>857</v>
      </c>
      <c r="M415" s="25" t="s">
        <v>859</v>
      </c>
      <c r="N415" s="25" t="s">
        <v>302</v>
      </c>
      <c r="O415" s="25"/>
      <c r="P415" s="25" t="s">
        <v>1074</v>
      </c>
      <c r="Q415" s="25" t="s">
        <v>243</v>
      </c>
      <c r="R415" s="38">
        <v>6.3E-5</v>
      </c>
      <c r="S415" s="25"/>
      <c r="T415" s="25"/>
      <c r="U415" s="25"/>
      <c r="V415" s="25"/>
      <c r="W415" s="25"/>
      <c r="X415" s="20" t="str">
        <f t="shared" si="23"/>
        <v>一酸化二窒素(N2O)耕地における農作物の残さの肥料としての使用</v>
      </c>
      <c r="Y415" s="20" t="str">
        <f t="shared" si="22"/>
        <v>一酸化二窒素(N2O)耕地における農作物の残さの肥料としての使用いちご</v>
      </c>
      <c r="Z415" s="47"/>
      <c r="AA415" s="20"/>
      <c r="AB415" s="20"/>
      <c r="AC415" s="20"/>
      <c r="AD415" s="20"/>
      <c r="AF415" s="25"/>
      <c r="AG415" s="25"/>
      <c r="AH415" s="25"/>
      <c r="AI415" s="25"/>
      <c r="AJ415" s="25"/>
      <c r="AK415" s="25"/>
    </row>
    <row r="416" spans="12:37">
      <c r="L416" s="25" t="s">
        <v>857</v>
      </c>
      <c r="M416" s="25" t="s">
        <v>859</v>
      </c>
      <c r="N416" s="25" t="s">
        <v>301</v>
      </c>
      <c r="O416" s="25"/>
      <c r="P416" s="25" t="s">
        <v>1074</v>
      </c>
      <c r="Q416" s="25" t="s">
        <v>243</v>
      </c>
      <c r="R416" s="25">
        <v>6.3E-5</v>
      </c>
      <c r="S416" s="25"/>
      <c r="T416" s="25"/>
      <c r="U416" s="25"/>
      <c r="V416" s="25"/>
      <c r="W416" s="25"/>
      <c r="X416" s="20" t="str">
        <f t="shared" si="23"/>
        <v>一酸化二窒素(N2O)耕地における農作物の残さの肥料としての使用</v>
      </c>
      <c r="Y416" s="20" t="str">
        <f t="shared" si="22"/>
        <v>一酸化二窒素(N2O)耕地における農作物の残さの肥料としての使用すいか</v>
      </c>
      <c r="Z416" s="47"/>
      <c r="AA416" s="20"/>
      <c r="AB416" s="20"/>
      <c r="AC416" s="20"/>
      <c r="AD416" s="20"/>
      <c r="AF416" s="25"/>
      <c r="AG416" s="25"/>
      <c r="AH416" s="25"/>
      <c r="AI416" s="25"/>
      <c r="AJ416" s="25"/>
      <c r="AK416" s="25"/>
    </row>
    <row r="417" spans="12:37">
      <c r="L417" s="25" t="s">
        <v>857</v>
      </c>
      <c r="M417" s="25" t="s">
        <v>859</v>
      </c>
      <c r="N417" s="25" t="s">
        <v>300</v>
      </c>
      <c r="O417" s="25"/>
      <c r="P417" s="25" t="s">
        <v>1074</v>
      </c>
      <c r="Q417" s="25" t="s">
        <v>243</v>
      </c>
      <c r="R417" s="25">
        <v>6.3E-5</v>
      </c>
      <c r="S417" s="25"/>
      <c r="T417" s="25"/>
      <c r="U417" s="25"/>
      <c r="V417" s="25"/>
      <c r="W417" s="25"/>
      <c r="X417" s="20" t="str">
        <f t="shared" si="23"/>
        <v>一酸化二窒素(N2O)耕地における農作物の残さの肥料としての使用</v>
      </c>
      <c r="Y417" s="20" t="str">
        <f t="shared" si="22"/>
        <v>一酸化二窒素(N2O)耕地における農作物の残さの肥料としての使用メロン</v>
      </c>
      <c r="Z417" s="47"/>
      <c r="AA417" s="20"/>
      <c r="AB417" s="20"/>
      <c r="AC417" s="20"/>
      <c r="AD417" s="20"/>
      <c r="AF417" s="25"/>
      <c r="AG417" s="25"/>
      <c r="AH417" s="25"/>
      <c r="AI417" s="25"/>
      <c r="AJ417" s="25"/>
      <c r="AK417" s="25"/>
    </row>
    <row r="418" spans="12:37">
      <c r="L418" s="25" t="s">
        <v>857</v>
      </c>
      <c r="M418" s="25" t="s">
        <v>859</v>
      </c>
      <c r="N418" s="25" t="s">
        <v>299</v>
      </c>
      <c r="O418" s="25"/>
      <c r="P418" s="25" t="s">
        <v>1074</v>
      </c>
      <c r="Q418" s="25" t="s">
        <v>243</v>
      </c>
      <c r="R418" s="25">
        <v>6.3E-5</v>
      </c>
      <c r="S418" s="25"/>
      <c r="T418" s="25"/>
      <c r="U418" s="25"/>
      <c r="V418" s="25"/>
      <c r="W418" s="25"/>
      <c r="X418" s="20" t="str">
        <f t="shared" si="23"/>
        <v>一酸化二窒素(N2O)耕地における農作物の残さの肥料としての使用</v>
      </c>
      <c r="Y418" s="20" t="str">
        <f t="shared" si="22"/>
        <v>一酸化二窒素(N2O)耕地における農作物の残さの肥料としての使用きゅうり</v>
      </c>
      <c r="Z418" s="47"/>
      <c r="AA418" s="20"/>
      <c r="AB418" s="20"/>
      <c r="AC418" s="20"/>
      <c r="AD418" s="20"/>
      <c r="AF418" s="25"/>
      <c r="AG418" s="25"/>
      <c r="AH418" s="25"/>
      <c r="AI418" s="25"/>
      <c r="AJ418" s="25"/>
      <c r="AK418" s="25"/>
    </row>
    <row r="419" spans="12:37">
      <c r="L419" s="25" t="s">
        <v>857</v>
      </c>
      <c r="M419" s="25" t="s">
        <v>859</v>
      </c>
      <c r="N419" s="25" t="s">
        <v>298</v>
      </c>
      <c r="O419" s="25"/>
      <c r="P419" s="25" t="s">
        <v>1074</v>
      </c>
      <c r="Q419" s="25" t="s">
        <v>243</v>
      </c>
      <c r="R419" s="25">
        <v>6.3E-5</v>
      </c>
      <c r="S419" s="25"/>
      <c r="T419" s="25"/>
      <c r="U419" s="25"/>
      <c r="V419" s="25"/>
      <c r="W419" s="25"/>
      <c r="X419" s="20" t="str">
        <f t="shared" si="23"/>
        <v>一酸化二窒素(N2O)耕地における農作物の残さの肥料としての使用</v>
      </c>
      <c r="Y419" s="20" t="str">
        <f t="shared" si="22"/>
        <v>一酸化二窒素(N2O)耕地における農作物の残さの肥料としての使用トマト</v>
      </c>
      <c r="Z419" s="47"/>
      <c r="AA419" s="20"/>
      <c r="AB419" s="20"/>
      <c r="AC419" s="20"/>
      <c r="AD419" s="20"/>
      <c r="AF419" s="25"/>
      <c r="AG419" s="25"/>
      <c r="AH419" s="25"/>
      <c r="AI419" s="25"/>
      <c r="AJ419" s="25"/>
      <c r="AK419" s="25"/>
    </row>
    <row r="420" spans="12:37">
      <c r="L420" s="25" t="s">
        <v>857</v>
      </c>
      <c r="M420" s="25" t="s">
        <v>859</v>
      </c>
      <c r="N420" s="25" t="s">
        <v>297</v>
      </c>
      <c r="O420" s="25"/>
      <c r="P420" s="25" t="s">
        <v>1074</v>
      </c>
      <c r="Q420" s="25" t="s">
        <v>243</v>
      </c>
      <c r="R420" s="25">
        <v>6.3E-5</v>
      </c>
      <c r="S420" s="25"/>
      <c r="T420" s="25"/>
      <c r="U420" s="25"/>
      <c r="V420" s="25"/>
      <c r="W420" s="25"/>
      <c r="X420" s="20" t="str">
        <f t="shared" si="23"/>
        <v>一酸化二窒素(N2O)耕地における農作物の残さの肥料としての使用</v>
      </c>
      <c r="Y420" s="20" t="str">
        <f t="shared" si="22"/>
        <v>一酸化二窒素(N2O)耕地における農作物の残さの肥料としての使用なす</v>
      </c>
      <c r="Z420" s="47"/>
      <c r="AA420" s="20"/>
      <c r="AB420" s="20"/>
      <c r="AC420" s="20"/>
      <c r="AD420" s="20"/>
      <c r="AF420" s="25"/>
      <c r="AG420" s="25"/>
      <c r="AH420" s="25"/>
      <c r="AI420" s="25"/>
      <c r="AJ420" s="25"/>
      <c r="AK420" s="25"/>
    </row>
    <row r="421" spans="12:37">
      <c r="L421" s="25" t="s">
        <v>857</v>
      </c>
      <c r="M421" s="25" t="s">
        <v>859</v>
      </c>
      <c r="N421" s="25" t="s">
        <v>1271</v>
      </c>
      <c r="O421" s="25"/>
      <c r="P421" s="25" t="s">
        <v>1074</v>
      </c>
      <c r="Q421" s="25" t="s">
        <v>243</v>
      </c>
      <c r="R421" s="25">
        <v>6.3E-5</v>
      </c>
      <c r="S421" s="25"/>
      <c r="T421" s="25"/>
      <c r="U421" s="25"/>
      <c r="V421" s="25"/>
      <c r="W421" s="25"/>
      <c r="X421" s="20" t="str">
        <f t="shared" si="23"/>
        <v>一酸化二窒素(N2O)耕地における農作物の残さの肥料としての使用</v>
      </c>
      <c r="Y421" s="20" t="str">
        <f t="shared" si="22"/>
        <v>一酸化二窒素(N2O)耕地における農作物の残さの肥料としての使用ピマン</v>
      </c>
      <c r="Z421" s="47"/>
      <c r="AA421" s="20"/>
      <c r="AB421" s="20"/>
      <c r="AC421" s="20"/>
      <c r="AD421" s="20"/>
      <c r="AF421" s="25"/>
      <c r="AG421" s="25"/>
      <c r="AH421" s="25"/>
      <c r="AI421" s="25"/>
      <c r="AJ421" s="25"/>
      <c r="AK421" s="25"/>
    </row>
    <row r="422" spans="12:37">
      <c r="L422" s="25" t="s">
        <v>857</v>
      </c>
      <c r="M422" s="25" t="s">
        <v>859</v>
      </c>
      <c r="N422" s="25" t="s">
        <v>296</v>
      </c>
      <c r="O422" s="25"/>
      <c r="P422" s="25" t="s">
        <v>1074</v>
      </c>
      <c r="Q422" s="25" t="s">
        <v>243</v>
      </c>
      <c r="R422" s="25">
        <v>4.3000000000000002E-5</v>
      </c>
      <c r="S422" s="25"/>
      <c r="T422" s="25"/>
      <c r="U422" s="25"/>
      <c r="V422" s="25"/>
      <c r="W422" s="25"/>
      <c r="X422" s="20" t="str">
        <f t="shared" si="23"/>
        <v>一酸化二窒素(N2O)耕地における農作物の残さの肥料としての使用</v>
      </c>
      <c r="Y422" s="20" t="str">
        <f t="shared" si="22"/>
        <v>一酸化二窒素(N2O)耕地における農作物の残さの肥料としての使用キャベツ</v>
      </c>
      <c r="Z422" s="47"/>
      <c r="AA422" s="20"/>
      <c r="AB422" s="20"/>
      <c r="AC422" s="20"/>
      <c r="AD422" s="20"/>
      <c r="AF422" s="25"/>
      <c r="AG422" s="25"/>
      <c r="AH422" s="25"/>
      <c r="AI422" s="25"/>
      <c r="AJ422" s="25"/>
      <c r="AK422" s="25"/>
    </row>
    <row r="423" spans="12:37">
      <c r="L423" s="25" t="s">
        <v>857</v>
      </c>
      <c r="M423" s="25" t="s">
        <v>859</v>
      </c>
      <c r="N423" s="25" t="s">
        <v>295</v>
      </c>
      <c r="O423" s="25"/>
      <c r="P423" s="25" t="s">
        <v>1074</v>
      </c>
      <c r="Q423" s="25" t="s">
        <v>243</v>
      </c>
      <c r="R423" s="25">
        <v>6.3000000000000003E-4</v>
      </c>
      <c r="S423" s="25"/>
      <c r="T423" s="25"/>
      <c r="U423" s="25"/>
      <c r="V423" s="25"/>
      <c r="W423" s="25"/>
      <c r="X423" s="20" t="str">
        <f t="shared" si="23"/>
        <v>一酸化二窒素(N2O)耕地における農作物の残さの肥料としての使用</v>
      </c>
      <c r="Y423" s="20" t="str">
        <f t="shared" si="22"/>
        <v>一酸化二窒素(N2O)耕地における農作物の残さの肥料としての使用はくさい</v>
      </c>
      <c r="Z423" s="47"/>
      <c r="AA423" s="20"/>
      <c r="AB423" s="20"/>
      <c r="AC423" s="20"/>
      <c r="AD423" s="20"/>
      <c r="AF423" s="25"/>
      <c r="AG423" s="25"/>
      <c r="AH423" s="25"/>
      <c r="AI423" s="25"/>
      <c r="AJ423" s="25"/>
      <c r="AK423" s="25"/>
    </row>
    <row r="424" spans="12:37">
      <c r="L424" s="25" t="s">
        <v>857</v>
      </c>
      <c r="M424" s="25" t="s">
        <v>859</v>
      </c>
      <c r="N424" s="25" t="s">
        <v>294</v>
      </c>
      <c r="O424" s="25"/>
      <c r="P424" s="25" t="s">
        <v>1074</v>
      </c>
      <c r="Q424" s="25" t="s">
        <v>243</v>
      </c>
      <c r="R424" s="25">
        <v>8.2999999999999998E-5</v>
      </c>
      <c r="S424" s="25"/>
      <c r="T424" s="25"/>
      <c r="U424" s="25"/>
      <c r="V424" s="25"/>
      <c r="W424" s="25"/>
      <c r="X424" s="20" t="str">
        <f t="shared" si="23"/>
        <v>一酸化二窒素(N2O)耕地における農作物の残さの肥料としての使用</v>
      </c>
      <c r="Y424" s="20" t="str">
        <f t="shared" si="22"/>
        <v>一酸化二窒素(N2O)耕地における農作物の残さの肥料としての使用ほうれんそう</v>
      </c>
      <c r="Z424" s="47"/>
      <c r="AA424" s="45"/>
      <c r="AB424" s="45"/>
      <c r="AC424" s="45"/>
      <c r="AD424" s="45"/>
      <c r="AF424" s="25"/>
      <c r="AG424" s="25"/>
      <c r="AH424" s="25"/>
      <c r="AI424" s="25"/>
      <c r="AJ424" s="25"/>
      <c r="AK424" s="25"/>
    </row>
    <row r="425" spans="12:37">
      <c r="L425" s="25" t="s">
        <v>857</v>
      </c>
      <c r="M425" s="25" t="s">
        <v>859</v>
      </c>
      <c r="N425" s="25" t="s">
        <v>293</v>
      </c>
      <c r="O425" s="25"/>
      <c r="P425" s="25" t="s">
        <v>1074</v>
      </c>
      <c r="Q425" s="25" t="s">
        <v>243</v>
      </c>
      <c r="R425" s="25">
        <v>2.8E-5</v>
      </c>
      <c r="S425" s="25"/>
      <c r="T425" s="25"/>
      <c r="U425" s="25"/>
      <c r="V425" s="25"/>
      <c r="W425" s="25"/>
      <c r="X425" s="20" t="str">
        <f t="shared" si="23"/>
        <v>一酸化二窒素(N2O)耕地における農作物の残さの肥料としての使用</v>
      </c>
      <c r="Y425" s="20" t="str">
        <f t="shared" si="22"/>
        <v>一酸化二窒素(N2O)耕地における農作物の残さの肥料としての使用ねぎ</v>
      </c>
      <c r="Z425" s="47"/>
      <c r="AA425" s="20"/>
      <c r="AB425" s="20"/>
      <c r="AC425" s="20"/>
      <c r="AD425" s="20"/>
      <c r="AF425" s="25"/>
      <c r="AG425" s="25"/>
      <c r="AH425" s="25"/>
      <c r="AI425" s="25"/>
      <c r="AJ425" s="25"/>
      <c r="AK425" s="25"/>
    </row>
    <row r="426" spans="12:37">
      <c r="L426" s="25" t="s">
        <v>857</v>
      </c>
      <c r="M426" s="25" t="s">
        <v>859</v>
      </c>
      <c r="N426" s="25" t="s">
        <v>292</v>
      </c>
      <c r="O426" s="25"/>
      <c r="P426" s="25" t="s">
        <v>1074</v>
      </c>
      <c r="Q426" s="25" t="s">
        <v>243</v>
      </c>
      <c r="R426" s="25">
        <v>1.9000000000000001E-5</v>
      </c>
      <c r="S426" s="25"/>
      <c r="T426" s="25"/>
      <c r="U426" s="25"/>
      <c r="V426" s="25"/>
      <c r="W426" s="25"/>
      <c r="X426" s="20" t="str">
        <f t="shared" si="23"/>
        <v>一酸化二窒素(N2O)耕地における農作物の残さの肥料としての使用</v>
      </c>
      <c r="Y426" s="20" t="str">
        <f t="shared" si="22"/>
        <v>一酸化二窒素(N2O)耕地における農作物の残さの肥料としての使用たまねぎ</v>
      </c>
      <c r="Z426" s="47"/>
      <c r="AA426" s="20"/>
      <c r="AB426" s="20"/>
      <c r="AC426" s="20"/>
      <c r="AD426" s="20"/>
      <c r="AF426" s="25"/>
      <c r="AG426" s="25"/>
      <c r="AH426" s="25"/>
      <c r="AI426" s="25"/>
      <c r="AJ426" s="25"/>
      <c r="AK426" s="25"/>
    </row>
    <row r="427" spans="12:37">
      <c r="L427" s="25" t="s">
        <v>857</v>
      </c>
      <c r="M427" s="25" t="s">
        <v>859</v>
      </c>
      <c r="N427" s="25" t="s">
        <v>291</v>
      </c>
      <c r="O427" s="25"/>
      <c r="P427" s="25" t="s">
        <v>1074</v>
      </c>
      <c r="Q427" s="25" t="s">
        <v>243</v>
      </c>
      <c r="R427" s="25">
        <v>6.4000000000000005E-4</v>
      </c>
      <c r="S427" s="25"/>
      <c r="T427" s="25"/>
      <c r="U427" s="25"/>
      <c r="V427" s="25"/>
      <c r="W427" s="25"/>
      <c r="X427" s="20" t="str">
        <f t="shared" si="23"/>
        <v>一酸化二窒素(N2O)耕地における農作物の残さの肥料としての使用</v>
      </c>
      <c r="Y427" s="20" t="str">
        <f t="shared" si="22"/>
        <v>一酸化二窒素(N2O)耕地における農作物の残さの肥料としての使用レタス</v>
      </c>
      <c r="Z427" s="47"/>
      <c r="AA427" s="20"/>
      <c r="AB427" s="20"/>
      <c r="AC427" s="20"/>
      <c r="AD427" s="20"/>
      <c r="AF427" s="25"/>
      <c r="AG427" s="25"/>
      <c r="AH427" s="25"/>
      <c r="AI427" s="25"/>
      <c r="AJ427" s="25"/>
      <c r="AK427" s="25"/>
    </row>
    <row r="428" spans="12:37">
      <c r="L428" s="25" t="s">
        <v>857</v>
      </c>
      <c r="M428" s="25" t="s">
        <v>859</v>
      </c>
      <c r="N428" s="25" t="s">
        <v>290</v>
      </c>
      <c r="O428" s="25"/>
      <c r="P428" s="25" t="s">
        <v>1074</v>
      </c>
      <c r="Q428" s="25" t="s">
        <v>243</v>
      </c>
      <c r="R428" s="25">
        <v>4.4999999999999999E-4</v>
      </c>
      <c r="S428" s="25"/>
      <c r="T428" s="25"/>
      <c r="U428" s="25"/>
      <c r="V428" s="25"/>
      <c r="W428" s="25"/>
      <c r="X428" s="20" t="str">
        <f t="shared" si="23"/>
        <v>一酸化二窒素(N2O)耕地における農作物の残さの肥料としての使用</v>
      </c>
      <c r="Y428" s="20" t="str">
        <f t="shared" si="22"/>
        <v>一酸化二窒素(N2O)耕地における農作物の残さの肥料としての使用だいこん</v>
      </c>
      <c r="Z428" s="47"/>
      <c r="AA428" s="20"/>
      <c r="AB428" s="20"/>
      <c r="AC428" s="20"/>
      <c r="AD428" s="20"/>
      <c r="AF428" s="25"/>
      <c r="AG428" s="25"/>
      <c r="AH428" s="25"/>
      <c r="AI428" s="25"/>
      <c r="AJ428" s="25"/>
      <c r="AK428" s="25"/>
    </row>
    <row r="429" spans="12:37">
      <c r="L429" s="25" t="s">
        <v>857</v>
      </c>
      <c r="M429" s="25" t="s">
        <v>859</v>
      </c>
      <c r="N429" s="25" t="s">
        <v>289</v>
      </c>
      <c r="O429" s="25"/>
      <c r="P429" s="25" t="s">
        <v>1074</v>
      </c>
      <c r="Q429" s="25" t="s">
        <v>243</v>
      </c>
      <c r="R429" s="25">
        <v>7.4999999999999993E-5</v>
      </c>
      <c r="S429" s="25"/>
      <c r="T429" s="25"/>
      <c r="U429" s="25"/>
      <c r="V429" s="25"/>
      <c r="W429" s="25"/>
      <c r="X429" s="20" t="str">
        <f t="shared" si="23"/>
        <v>一酸化二窒素(N2O)耕地における農作物の残さの肥料としての使用</v>
      </c>
      <c r="Y429" s="20" t="str">
        <f t="shared" si="22"/>
        <v>一酸化二窒素(N2O)耕地における農作物の残さの肥料としての使用にんじん</v>
      </c>
      <c r="Z429" s="47"/>
      <c r="AA429" s="20"/>
      <c r="AB429" s="20"/>
      <c r="AC429" s="20"/>
      <c r="AD429" s="20"/>
      <c r="AF429" s="25"/>
      <c r="AG429" s="25"/>
      <c r="AH429" s="25"/>
      <c r="AI429" s="25"/>
      <c r="AJ429" s="25"/>
      <c r="AK429" s="25"/>
    </row>
    <row r="430" spans="12:37">
      <c r="L430" s="25" t="s">
        <v>857</v>
      </c>
      <c r="M430" s="25" t="s">
        <v>859</v>
      </c>
      <c r="N430" s="25" t="s">
        <v>288</v>
      </c>
      <c r="O430" s="25"/>
      <c r="P430" s="25" t="s">
        <v>1074</v>
      </c>
      <c r="Q430" s="25" t="s">
        <v>243</v>
      </c>
      <c r="R430" s="25">
        <v>6.3E-5</v>
      </c>
      <c r="S430" s="25"/>
      <c r="T430" s="25"/>
      <c r="U430" s="25"/>
      <c r="V430" s="25"/>
      <c r="W430" s="25"/>
      <c r="X430" s="20" t="str">
        <f t="shared" si="23"/>
        <v>一酸化二窒素(N2O)耕地における農作物の残さの肥料としての使用</v>
      </c>
      <c r="Y430" s="20" t="str">
        <f t="shared" si="22"/>
        <v>一酸化二窒素(N2O)耕地における農作物の残さの肥料としての使用かぼちゃ</v>
      </c>
      <c r="Z430" s="47"/>
      <c r="AA430" s="20"/>
      <c r="AB430" s="20"/>
      <c r="AC430" s="20"/>
      <c r="AD430" s="20"/>
      <c r="AF430" s="25"/>
      <c r="AG430" s="25"/>
      <c r="AH430" s="25"/>
      <c r="AI430" s="25"/>
      <c r="AJ430" s="25"/>
      <c r="AK430" s="25"/>
    </row>
    <row r="431" spans="12:37">
      <c r="L431" s="25" t="s">
        <v>857</v>
      </c>
      <c r="M431" s="25" t="s">
        <v>859</v>
      </c>
      <c r="N431" s="25" t="s">
        <v>287</v>
      </c>
      <c r="O431" s="25"/>
      <c r="P431" s="25" t="s">
        <v>1074</v>
      </c>
      <c r="Q431" s="25" t="s">
        <v>243</v>
      </c>
      <c r="R431" s="25">
        <v>8.2999999999999998E-5</v>
      </c>
      <c r="S431" s="25"/>
      <c r="T431" s="25"/>
      <c r="U431" s="25"/>
      <c r="V431" s="25"/>
      <c r="W431" s="25"/>
      <c r="X431" s="20" t="str">
        <f t="shared" si="23"/>
        <v>一酸化二窒素(N2O)耕地における農作物の残さの肥料としての使用</v>
      </c>
      <c r="Y431" s="20" t="str">
        <f t="shared" si="22"/>
        <v>一酸化二窒素(N2O)耕地における農作物の残さの肥料としての使用こまつな</v>
      </c>
      <c r="Z431" s="47"/>
      <c r="AA431" s="20"/>
      <c r="AB431" s="20"/>
      <c r="AC431" s="20"/>
      <c r="AD431" s="20"/>
      <c r="AF431" s="25"/>
      <c r="AG431" s="25"/>
      <c r="AH431" s="25"/>
      <c r="AI431" s="25"/>
      <c r="AJ431" s="25"/>
      <c r="AK431" s="25"/>
    </row>
    <row r="432" spans="12:37">
      <c r="L432" s="25" t="s">
        <v>857</v>
      </c>
      <c r="M432" s="25" t="s">
        <v>859</v>
      </c>
      <c r="N432" s="25" t="s">
        <v>286</v>
      </c>
      <c r="O432" s="25"/>
      <c r="P432" s="25" t="s">
        <v>1074</v>
      </c>
      <c r="Q432" s="25" t="s">
        <v>243</v>
      </c>
      <c r="R432" s="25">
        <v>8.2999999999999998E-5</v>
      </c>
      <c r="S432" s="25"/>
      <c r="T432" s="25"/>
      <c r="U432" s="25"/>
      <c r="V432" s="25"/>
      <c r="W432" s="25"/>
      <c r="X432" s="20" t="str">
        <f t="shared" si="23"/>
        <v>一酸化二窒素(N2O)耕地における農作物の残さの肥料としての使用</v>
      </c>
      <c r="Y432" s="20" t="str">
        <f t="shared" si="22"/>
        <v>一酸化二窒素(N2O)耕地における農作物の残さの肥料としての使用ちんげんさい</v>
      </c>
      <c r="Z432" s="47"/>
      <c r="AA432" s="20"/>
      <c r="AB432" s="20"/>
      <c r="AC432" s="20"/>
      <c r="AD432" s="20"/>
      <c r="AF432" s="25"/>
      <c r="AG432" s="25"/>
      <c r="AH432" s="25"/>
      <c r="AI432" s="25"/>
      <c r="AJ432" s="25"/>
      <c r="AK432" s="25"/>
    </row>
    <row r="433" spans="12:37">
      <c r="L433" s="25" t="s">
        <v>857</v>
      </c>
      <c r="M433" s="25" t="s">
        <v>859</v>
      </c>
      <c r="N433" s="25" t="s">
        <v>285</v>
      </c>
      <c r="O433" s="25"/>
      <c r="P433" s="25" t="s">
        <v>1074</v>
      </c>
      <c r="Q433" s="25" t="s">
        <v>243</v>
      </c>
      <c r="R433" s="25">
        <v>8.2999999999999998E-5</v>
      </c>
      <c r="S433" s="25"/>
      <c r="T433" s="25"/>
      <c r="U433" s="25"/>
      <c r="V433" s="25"/>
      <c r="W433" s="25"/>
      <c r="X433" s="20" t="str">
        <f t="shared" si="23"/>
        <v>一酸化二窒素(N2O)耕地における農作物の残さの肥料としての使用</v>
      </c>
      <c r="Y433" s="20" t="str">
        <f t="shared" si="22"/>
        <v>一酸化二窒素(N2O)耕地における農作物の残さの肥料としての使用ふき</v>
      </c>
      <c r="Z433" s="47"/>
      <c r="AA433" s="20"/>
      <c r="AB433" s="20"/>
      <c r="AC433" s="20"/>
      <c r="AD433" s="20"/>
      <c r="AF433" s="25"/>
      <c r="AG433" s="25"/>
      <c r="AH433" s="25"/>
      <c r="AI433" s="25"/>
      <c r="AJ433" s="25"/>
      <c r="AK433" s="25"/>
    </row>
    <row r="434" spans="12:37">
      <c r="L434" s="25" t="s">
        <v>857</v>
      </c>
      <c r="M434" s="25" t="s">
        <v>859</v>
      </c>
      <c r="N434" s="25" t="s">
        <v>284</v>
      </c>
      <c r="O434" s="25"/>
      <c r="P434" s="25" t="s">
        <v>1074</v>
      </c>
      <c r="Q434" s="25" t="s">
        <v>243</v>
      </c>
      <c r="R434" s="25">
        <v>8.2999999999999998E-5</v>
      </c>
      <c r="S434" s="25"/>
      <c r="T434" s="25"/>
      <c r="U434" s="25"/>
      <c r="V434" s="25"/>
      <c r="W434" s="25"/>
      <c r="X434" s="20" t="str">
        <f t="shared" si="23"/>
        <v>一酸化二窒素(N2O)耕地における農作物の残さの肥料としての使用</v>
      </c>
      <c r="Y434" s="20" t="str">
        <f t="shared" si="22"/>
        <v>一酸化二窒素(N2O)耕地における農作物の残さの肥料としての使用みつば</v>
      </c>
      <c r="Z434" s="47"/>
      <c r="AA434" s="20"/>
      <c r="AB434" s="20"/>
      <c r="AC434" s="20"/>
      <c r="AD434" s="20"/>
      <c r="AF434" s="25"/>
      <c r="AG434" s="25"/>
      <c r="AH434" s="25"/>
      <c r="AI434" s="25"/>
      <c r="AJ434" s="25"/>
      <c r="AK434" s="25"/>
    </row>
    <row r="435" spans="12:37">
      <c r="L435" s="25" t="s">
        <v>857</v>
      </c>
      <c r="M435" s="25" t="s">
        <v>859</v>
      </c>
      <c r="N435" s="25" t="s">
        <v>283</v>
      </c>
      <c r="O435" s="25"/>
      <c r="P435" s="25" t="s">
        <v>1074</v>
      </c>
      <c r="Q435" s="25" t="s">
        <v>243</v>
      </c>
      <c r="R435" s="25">
        <v>8.2999999999999998E-5</v>
      </c>
      <c r="S435" s="25"/>
      <c r="T435" s="25"/>
      <c r="U435" s="25"/>
      <c r="V435" s="25"/>
      <c r="W435" s="25"/>
      <c r="X435" s="20" t="str">
        <f t="shared" si="23"/>
        <v>一酸化二窒素(N2O)耕地における農作物の残さの肥料としての使用</v>
      </c>
      <c r="Y435" s="20" t="str">
        <f t="shared" si="22"/>
        <v>一酸化二窒素(N2O)耕地における農作物の残さの肥料としての使用しゅんぎく</v>
      </c>
      <c r="Z435" s="47"/>
      <c r="AA435" s="20"/>
      <c r="AB435" s="20"/>
      <c r="AC435" s="20"/>
      <c r="AD435" s="20"/>
      <c r="AF435" s="25"/>
      <c r="AG435" s="25"/>
      <c r="AH435" s="25"/>
      <c r="AI435" s="25"/>
      <c r="AJ435" s="25"/>
      <c r="AK435" s="25"/>
    </row>
    <row r="436" spans="12:37">
      <c r="L436" s="25" t="s">
        <v>857</v>
      </c>
      <c r="M436" s="25" t="s">
        <v>859</v>
      </c>
      <c r="N436" s="25" t="s">
        <v>731</v>
      </c>
      <c r="O436" s="25"/>
      <c r="P436" s="25" t="s">
        <v>1074</v>
      </c>
      <c r="Q436" s="25" t="s">
        <v>243</v>
      </c>
      <c r="R436" s="25">
        <v>8.2999999999999998E-5</v>
      </c>
      <c r="S436" s="25"/>
      <c r="T436" s="25"/>
      <c r="U436" s="25"/>
      <c r="V436" s="25"/>
      <c r="W436" s="25"/>
      <c r="X436" s="20" t="str">
        <f t="shared" si="23"/>
        <v>一酸化二窒素(N2O)耕地における農作物の残さの肥料としての使用</v>
      </c>
      <c r="Y436" s="20" t="str">
        <f t="shared" si="22"/>
        <v>一酸化二窒素(N2O)耕地における農作物の残さの肥料としての使用みずな</v>
      </c>
      <c r="Z436" s="48"/>
      <c r="AA436" s="20"/>
      <c r="AB436" s="20"/>
      <c r="AC436" s="20"/>
      <c r="AD436" s="20"/>
      <c r="AF436" s="25"/>
      <c r="AG436" s="25"/>
      <c r="AH436" s="25"/>
      <c r="AI436" s="25"/>
      <c r="AJ436" s="25"/>
      <c r="AK436" s="25"/>
    </row>
    <row r="437" spans="12:37">
      <c r="L437" s="25" t="s">
        <v>857</v>
      </c>
      <c r="M437" s="25" t="s">
        <v>859</v>
      </c>
      <c r="N437" s="25" t="s">
        <v>282</v>
      </c>
      <c r="O437" s="25"/>
      <c r="P437" s="25" t="s">
        <v>1074</v>
      </c>
      <c r="Q437" s="25" t="s">
        <v>243</v>
      </c>
      <c r="R437" s="25">
        <v>2.8E-5</v>
      </c>
      <c r="S437" s="25"/>
      <c r="T437" s="25"/>
      <c r="U437" s="25"/>
      <c r="V437" s="25"/>
      <c r="W437" s="25"/>
      <c r="X437" s="20" t="str">
        <f t="shared" si="23"/>
        <v>一酸化二窒素(N2O)耕地における農作物の残さの肥料としての使用</v>
      </c>
      <c r="Y437" s="20" t="str">
        <f t="shared" si="22"/>
        <v>一酸化二窒素(N2O)耕地における農作物の残さの肥料としての使用にら</v>
      </c>
      <c r="Z437" s="47"/>
      <c r="AA437" s="20"/>
      <c r="AB437" s="20"/>
      <c r="AC437" s="20"/>
      <c r="AD437" s="20"/>
      <c r="AF437" s="25"/>
      <c r="AG437" s="25"/>
      <c r="AH437" s="25"/>
      <c r="AI437" s="25"/>
      <c r="AJ437" s="25"/>
      <c r="AK437" s="25"/>
    </row>
    <row r="438" spans="12:37">
      <c r="L438" s="25" t="s">
        <v>857</v>
      </c>
      <c r="M438" s="25" t="s">
        <v>859</v>
      </c>
      <c r="N438" s="25" t="s">
        <v>281</v>
      </c>
      <c r="O438" s="25"/>
      <c r="P438" s="25" t="s">
        <v>1074</v>
      </c>
      <c r="Q438" s="25" t="s">
        <v>243</v>
      </c>
      <c r="R438" s="25">
        <v>2.8E-5</v>
      </c>
      <c r="S438" s="25"/>
      <c r="T438" s="25"/>
      <c r="U438" s="25"/>
      <c r="V438" s="25"/>
      <c r="W438" s="25"/>
      <c r="X438" s="20" t="str">
        <f t="shared" si="23"/>
        <v>一酸化二窒素(N2O)耕地における農作物の残さの肥料としての使用</v>
      </c>
      <c r="Y438" s="20" t="str">
        <f t="shared" si="22"/>
        <v>一酸化二窒素(N2O)耕地における農作物の残さの肥料としての使用にんにく</v>
      </c>
      <c r="Z438" s="47"/>
      <c r="AA438" s="20"/>
      <c r="AB438" s="20"/>
      <c r="AC438" s="20"/>
      <c r="AD438" s="20"/>
      <c r="AF438" s="25"/>
      <c r="AG438" s="25"/>
      <c r="AH438" s="25"/>
      <c r="AI438" s="25"/>
      <c r="AJ438" s="25"/>
      <c r="AK438" s="25"/>
    </row>
    <row r="439" spans="12:37">
      <c r="L439" s="25" t="s">
        <v>857</v>
      </c>
      <c r="M439" s="25" t="s">
        <v>859</v>
      </c>
      <c r="N439" s="25" t="s">
        <v>1272</v>
      </c>
      <c r="O439" s="25"/>
      <c r="P439" s="25" t="s">
        <v>1074</v>
      </c>
      <c r="Q439" s="25" t="s">
        <v>243</v>
      </c>
      <c r="R439" s="25">
        <v>8.2999999999999998E-5</v>
      </c>
      <c r="S439" s="25"/>
      <c r="T439" s="25"/>
      <c r="U439" s="25"/>
      <c r="V439" s="25"/>
      <c r="W439" s="25"/>
      <c r="X439" s="20" t="str">
        <f t="shared" si="23"/>
        <v>一酸化二窒素(N2O)耕地における農作物の残さの肥料としての使用</v>
      </c>
      <c r="Y439" s="20" t="str">
        <f t="shared" si="22"/>
        <v>一酸化二窒素(N2O)耕地における農作物の残さの肥料としての使用セルリ</v>
      </c>
      <c r="Z439" s="47"/>
      <c r="AA439" s="20"/>
      <c r="AB439" s="20"/>
      <c r="AC439" s="20"/>
      <c r="AD439" s="20"/>
      <c r="AF439" s="25"/>
      <c r="AG439" s="25"/>
      <c r="AH439" s="25"/>
      <c r="AI439" s="25"/>
      <c r="AJ439" s="25"/>
      <c r="AK439" s="25"/>
    </row>
    <row r="440" spans="12:37">
      <c r="L440" s="25" t="s">
        <v>857</v>
      </c>
      <c r="M440" s="25" t="s">
        <v>859</v>
      </c>
      <c r="N440" s="25" t="s">
        <v>1273</v>
      </c>
      <c r="O440" s="25"/>
      <c r="P440" s="25" t="s">
        <v>1074</v>
      </c>
      <c r="Q440" s="25" t="s">
        <v>243</v>
      </c>
      <c r="R440" s="25">
        <v>4.3000000000000002E-5</v>
      </c>
      <c r="S440" s="25"/>
      <c r="T440" s="25"/>
      <c r="U440" s="25"/>
      <c r="V440" s="25"/>
      <c r="W440" s="25"/>
      <c r="X440" s="20" t="str">
        <f t="shared" si="23"/>
        <v>一酸化二窒素(N2O)耕地における農作物の残さの肥料としての使用</v>
      </c>
      <c r="Y440" s="20" t="str">
        <f t="shared" si="22"/>
        <v>一酸化二窒素(N2O)耕地における農作物の残さの肥料としての使用カリフラワ</v>
      </c>
      <c r="Z440" s="47"/>
      <c r="AA440" s="20"/>
      <c r="AB440" s="20"/>
      <c r="AC440" s="20"/>
      <c r="AD440" s="20"/>
      <c r="AF440" s="25"/>
      <c r="AG440" s="25"/>
      <c r="AH440" s="25"/>
      <c r="AI440" s="25"/>
      <c r="AJ440" s="25"/>
      <c r="AK440" s="25"/>
    </row>
    <row r="441" spans="12:37">
      <c r="L441" s="25" t="s">
        <v>857</v>
      </c>
      <c r="M441" s="25" t="s">
        <v>859</v>
      </c>
      <c r="N441" s="25" t="s">
        <v>1274</v>
      </c>
      <c r="O441" s="25"/>
      <c r="P441" s="25" t="s">
        <v>1074</v>
      </c>
      <c r="Q441" s="25" t="s">
        <v>243</v>
      </c>
      <c r="R441" s="25">
        <v>4.3000000000000002E-5</v>
      </c>
      <c r="S441" s="25"/>
      <c r="T441" s="25"/>
      <c r="U441" s="25"/>
      <c r="V441" s="25"/>
      <c r="W441" s="25"/>
      <c r="X441" s="20" t="str">
        <f t="shared" si="23"/>
        <v>一酸化二窒素(N2O)耕地における農作物の残さの肥料としての使用</v>
      </c>
      <c r="Y441" s="20" t="str">
        <f t="shared" si="22"/>
        <v>一酸化二窒素(N2O)耕地における農作物の残さの肥料としての使用ブロッコリ</v>
      </c>
      <c r="Z441" s="47"/>
      <c r="AA441" s="20"/>
      <c r="AB441" s="20"/>
      <c r="AC441" s="20"/>
      <c r="AD441" s="20"/>
      <c r="AF441" s="25"/>
      <c r="AG441" s="25"/>
      <c r="AH441" s="25"/>
      <c r="AI441" s="25"/>
      <c r="AJ441" s="25"/>
      <c r="AK441" s="25"/>
    </row>
    <row r="442" spans="12:37">
      <c r="L442" s="25" t="s">
        <v>857</v>
      </c>
      <c r="M442" s="25" t="s">
        <v>859</v>
      </c>
      <c r="N442" s="25" t="s">
        <v>280</v>
      </c>
      <c r="O442" s="25"/>
      <c r="P442" s="25" t="s">
        <v>1074</v>
      </c>
      <c r="Q442" s="25" t="s">
        <v>243</v>
      </c>
      <c r="R442" s="25">
        <v>2.8E-5</v>
      </c>
      <c r="S442" s="25"/>
      <c r="T442" s="25"/>
      <c r="U442" s="25"/>
      <c r="V442" s="25"/>
      <c r="W442" s="25"/>
      <c r="X442" s="20" t="str">
        <f t="shared" si="23"/>
        <v>一酸化二窒素(N2O)耕地における農作物の残さの肥料としての使用</v>
      </c>
      <c r="Y442" s="20" t="str">
        <f t="shared" si="22"/>
        <v>一酸化二窒素(N2O)耕地における農作物の残さの肥料としての使用アスパラガス</v>
      </c>
      <c r="Z442" s="47"/>
      <c r="AA442" s="20"/>
      <c r="AB442" s="20"/>
      <c r="AC442" s="20"/>
      <c r="AD442" s="20"/>
      <c r="AF442" s="25"/>
      <c r="AG442" s="25"/>
      <c r="AH442" s="25"/>
      <c r="AI442" s="25"/>
      <c r="AJ442" s="25"/>
      <c r="AK442" s="25"/>
    </row>
    <row r="443" spans="12:37">
      <c r="L443" s="25" t="s">
        <v>857</v>
      </c>
      <c r="M443" s="25" t="s">
        <v>859</v>
      </c>
      <c r="N443" s="25" t="s">
        <v>279</v>
      </c>
      <c r="O443" s="25"/>
      <c r="P443" s="25" t="s">
        <v>1074</v>
      </c>
      <c r="Q443" s="25" t="s">
        <v>243</v>
      </c>
      <c r="R443" s="25">
        <v>4.4999999999999999E-4</v>
      </c>
      <c r="S443" s="25"/>
      <c r="T443" s="25"/>
      <c r="U443" s="25"/>
      <c r="V443" s="25"/>
      <c r="W443" s="25"/>
      <c r="X443" s="20" t="str">
        <f t="shared" si="23"/>
        <v>一酸化二窒素(N2O)耕地における農作物の残さの肥料としての使用</v>
      </c>
      <c r="Y443" s="20" t="str">
        <f t="shared" si="22"/>
        <v>一酸化二窒素(N2O)耕地における農作物の残さの肥料としての使用かぶ</v>
      </c>
      <c r="Z443" s="47"/>
      <c r="AA443" s="20"/>
      <c r="AB443" s="20"/>
      <c r="AC443" s="20"/>
      <c r="AD443" s="20"/>
      <c r="AF443" s="25"/>
      <c r="AG443" s="25"/>
      <c r="AH443" s="25"/>
      <c r="AI443" s="25"/>
      <c r="AJ443" s="25"/>
      <c r="AK443" s="25"/>
    </row>
    <row r="444" spans="12:37">
      <c r="L444" s="25" t="s">
        <v>857</v>
      </c>
      <c r="M444" s="25" t="s">
        <v>859</v>
      </c>
      <c r="N444" s="25" t="s">
        <v>278</v>
      </c>
      <c r="O444" s="25"/>
      <c r="P444" s="25" t="s">
        <v>1074</v>
      </c>
      <c r="Q444" s="25" t="s">
        <v>243</v>
      </c>
      <c r="R444" s="25">
        <v>7.4999999999999993E-5</v>
      </c>
      <c r="S444" s="25"/>
      <c r="T444" s="25"/>
      <c r="U444" s="25"/>
      <c r="V444" s="25"/>
      <c r="W444" s="25"/>
      <c r="X444" s="20" t="str">
        <f t="shared" si="23"/>
        <v>一酸化二窒素(N2O)耕地における農作物の残さの肥料としての使用</v>
      </c>
      <c r="Y444" s="20" t="str">
        <f t="shared" ref="Y444:Y507" si="24">L444&amp;M444&amp;N444&amp;O444</f>
        <v>一酸化二窒素(N2O)耕地における農作物の残さの肥料としての使用ごぼう</v>
      </c>
      <c r="Z444" s="47"/>
      <c r="AA444" s="20"/>
      <c r="AB444" s="20"/>
      <c r="AC444" s="20"/>
      <c r="AD444" s="20"/>
      <c r="AF444" s="25"/>
      <c r="AG444" s="25"/>
      <c r="AH444" s="25"/>
      <c r="AI444" s="25"/>
      <c r="AJ444" s="25"/>
      <c r="AK444" s="25"/>
    </row>
    <row r="445" spans="12:37">
      <c r="L445" s="25" t="s">
        <v>857</v>
      </c>
      <c r="M445" s="25" t="s">
        <v>859</v>
      </c>
      <c r="N445" s="25" t="s">
        <v>277</v>
      </c>
      <c r="O445" s="25"/>
      <c r="P445" s="25" t="s">
        <v>1074</v>
      </c>
      <c r="Q445" s="25" t="s">
        <v>243</v>
      </c>
      <c r="R445" s="25">
        <v>7.4999999999999993E-5</v>
      </c>
      <c r="S445" s="25"/>
      <c r="T445" s="25"/>
      <c r="U445" s="25"/>
      <c r="V445" s="25"/>
      <c r="W445" s="25"/>
      <c r="X445" s="20" t="str">
        <f t="shared" ref="X445:X508" si="25">L445&amp;M445</f>
        <v>一酸化二窒素(N2O)耕地における農作物の残さの肥料としての使用</v>
      </c>
      <c r="Y445" s="20" t="str">
        <f t="shared" si="24"/>
        <v>一酸化二窒素(N2O)耕地における農作物の残さの肥料としての使用れんこん</v>
      </c>
      <c r="Z445" s="47"/>
      <c r="AA445" s="20"/>
      <c r="AB445" s="20"/>
      <c r="AC445" s="20"/>
      <c r="AD445" s="20"/>
      <c r="AF445" s="25"/>
      <c r="AG445" s="25"/>
      <c r="AH445" s="25"/>
      <c r="AI445" s="25"/>
      <c r="AJ445" s="25"/>
      <c r="AK445" s="25"/>
    </row>
    <row r="446" spans="12:37">
      <c r="L446" s="25" t="s">
        <v>857</v>
      </c>
      <c r="M446" s="25" t="s">
        <v>859</v>
      </c>
      <c r="N446" s="25" t="s">
        <v>276</v>
      </c>
      <c r="O446" s="25"/>
      <c r="P446" s="25" t="s">
        <v>1074</v>
      </c>
      <c r="Q446" s="25" t="s">
        <v>243</v>
      </c>
      <c r="R446" s="25">
        <v>2.5999999999999998E-4</v>
      </c>
      <c r="S446" s="25"/>
      <c r="T446" s="25"/>
      <c r="U446" s="25"/>
      <c r="V446" s="25"/>
      <c r="W446" s="25"/>
      <c r="X446" s="20" t="str">
        <f t="shared" si="25"/>
        <v>一酸化二窒素(N2O)耕地における農作物の残さの肥料としての使用</v>
      </c>
      <c r="Y446" s="20" t="str">
        <f t="shared" si="24"/>
        <v>一酸化二窒素(N2O)耕地における農作物の残さの肥料としての使用しょうが</v>
      </c>
      <c r="Z446" s="47"/>
      <c r="AA446" s="20"/>
      <c r="AB446" s="20"/>
      <c r="AC446" s="20"/>
      <c r="AD446" s="20"/>
      <c r="AF446" s="25"/>
      <c r="AG446" s="25"/>
      <c r="AH446" s="25"/>
      <c r="AI446" s="25"/>
      <c r="AJ446" s="25"/>
      <c r="AK446" s="25"/>
    </row>
    <row r="447" spans="12:37">
      <c r="L447" s="25" t="s">
        <v>857</v>
      </c>
      <c r="M447" s="25" t="s">
        <v>859</v>
      </c>
      <c r="N447" s="25" t="s">
        <v>275</v>
      </c>
      <c r="O447" s="25"/>
      <c r="P447" s="25" t="s">
        <v>1074</v>
      </c>
      <c r="Q447" s="25" t="s">
        <v>243</v>
      </c>
      <c r="R447" s="25">
        <v>2.7E-4</v>
      </c>
      <c r="S447" s="25"/>
      <c r="T447" s="25"/>
      <c r="U447" s="25"/>
      <c r="V447" s="25"/>
      <c r="W447" s="25"/>
      <c r="X447" s="20" t="str">
        <f t="shared" si="25"/>
        <v>一酸化二窒素(N2O)耕地における農作物の残さの肥料としての使用</v>
      </c>
      <c r="Y447" s="20" t="str">
        <f t="shared" si="24"/>
        <v>一酸化二窒素(N2O)耕地における農作物の残さの肥料としての使用茶</v>
      </c>
      <c r="Z447" s="47"/>
      <c r="AA447" s="20"/>
      <c r="AB447" s="20"/>
      <c r="AC447" s="20"/>
      <c r="AD447" s="20"/>
      <c r="AF447" s="25"/>
      <c r="AG447" s="25"/>
      <c r="AH447" s="25"/>
      <c r="AI447" s="25"/>
      <c r="AJ447" s="25"/>
      <c r="AK447" s="25"/>
    </row>
    <row r="448" spans="12:37">
      <c r="L448" s="25" t="s">
        <v>857</v>
      </c>
      <c r="M448" s="25" t="s">
        <v>859</v>
      </c>
      <c r="N448" s="25" t="s">
        <v>261</v>
      </c>
      <c r="O448" s="25"/>
      <c r="P448" s="25" t="s">
        <v>1074</v>
      </c>
      <c r="Q448" s="25" t="s">
        <v>243</v>
      </c>
      <c r="R448" s="25">
        <v>2.4000000000000001E-4</v>
      </c>
      <c r="S448" s="25"/>
      <c r="T448" s="25"/>
      <c r="U448" s="25"/>
      <c r="V448" s="25"/>
      <c r="W448" s="25"/>
      <c r="X448" s="20" t="str">
        <f t="shared" si="25"/>
        <v>一酸化二窒素(N2O)耕地における農作物の残さの肥料としての使用</v>
      </c>
      <c r="Y448" s="20" t="str">
        <f t="shared" si="24"/>
        <v>一酸化二窒素(N2O)耕地における農作物の残さの肥料としての使用てんさい</v>
      </c>
      <c r="Z448" s="47"/>
      <c r="AA448" s="20"/>
      <c r="AB448" s="20"/>
      <c r="AC448" s="20"/>
      <c r="AD448" s="20"/>
      <c r="AF448" s="25"/>
      <c r="AG448" s="25"/>
      <c r="AH448" s="25"/>
      <c r="AI448" s="25"/>
      <c r="AJ448" s="25"/>
      <c r="AK448" s="25"/>
    </row>
    <row r="449" spans="12:37">
      <c r="L449" s="25" t="s">
        <v>857</v>
      </c>
      <c r="M449" s="25" t="s">
        <v>859</v>
      </c>
      <c r="N449" s="25" t="s">
        <v>260</v>
      </c>
      <c r="O449" s="25"/>
      <c r="P449" s="25" t="s">
        <v>1074</v>
      </c>
      <c r="Q449" s="25" t="s">
        <v>243</v>
      </c>
      <c r="R449" s="25">
        <v>8.6000000000000003E-5</v>
      </c>
      <c r="S449" s="25"/>
      <c r="T449" s="25"/>
      <c r="U449" s="25"/>
      <c r="V449" s="25"/>
      <c r="W449" s="25"/>
      <c r="X449" s="20" t="str">
        <f t="shared" si="25"/>
        <v>一酸化二窒素(N2O)耕地における農作物の残さの肥料としての使用</v>
      </c>
      <c r="Y449" s="20" t="str">
        <f t="shared" si="24"/>
        <v>一酸化二窒素(N2O)耕地における農作物の残さの肥料としての使用さとうきび</v>
      </c>
      <c r="Z449" s="47"/>
      <c r="AA449" s="20"/>
      <c r="AB449" s="20"/>
      <c r="AC449" s="20"/>
      <c r="AD449" s="20"/>
      <c r="AF449" s="25"/>
      <c r="AG449" s="25"/>
      <c r="AH449" s="25"/>
      <c r="AI449" s="25"/>
      <c r="AJ449" s="25"/>
      <c r="AK449" s="25"/>
    </row>
    <row r="450" spans="12:37">
      <c r="L450" s="25" t="s">
        <v>857</v>
      </c>
      <c r="M450" s="25" t="s">
        <v>859</v>
      </c>
      <c r="N450" s="25" t="s">
        <v>274</v>
      </c>
      <c r="O450" s="25"/>
      <c r="P450" s="25" t="s">
        <v>1074</v>
      </c>
      <c r="Q450" s="25" t="s">
        <v>243</v>
      </c>
      <c r="R450" s="25">
        <v>4.4000000000000002E-4</v>
      </c>
      <c r="S450" s="25"/>
      <c r="T450" s="25"/>
      <c r="U450" s="25"/>
      <c r="V450" s="25"/>
      <c r="W450" s="25"/>
      <c r="X450" s="20" t="str">
        <f t="shared" si="25"/>
        <v>一酸化二窒素(N2O)耕地における農作物の残さの肥料としての使用</v>
      </c>
      <c r="Y450" s="20" t="str">
        <f t="shared" si="24"/>
        <v>一酸化二窒素(N2O)耕地における農作物の残さの肥料としての使用葉たばこ</v>
      </c>
      <c r="Z450" s="47"/>
      <c r="AA450" s="20"/>
      <c r="AB450" s="20"/>
      <c r="AC450" s="20"/>
      <c r="AD450" s="20"/>
      <c r="AF450" s="25"/>
      <c r="AG450" s="25"/>
      <c r="AH450" s="25"/>
      <c r="AI450" s="25"/>
      <c r="AJ450" s="25"/>
      <c r="AK450" s="25"/>
    </row>
    <row r="451" spans="12:37">
      <c r="L451" s="25" t="s">
        <v>857</v>
      </c>
      <c r="M451" s="25" t="s">
        <v>859</v>
      </c>
      <c r="N451" s="25" t="s">
        <v>273</v>
      </c>
      <c r="O451" s="25"/>
      <c r="P451" s="25" t="s">
        <v>1074</v>
      </c>
      <c r="Q451" s="25" t="s">
        <v>243</v>
      </c>
      <c r="R451" s="25">
        <v>4.4000000000000002E-4</v>
      </c>
      <c r="S451" s="25"/>
      <c r="T451" s="25"/>
      <c r="U451" s="25"/>
      <c r="V451" s="25"/>
      <c r="W451" s="25"/>
      <c r="X451" s="20" t="str">
        <f t="shared" si="25"/>
        <v>一酸化二窒素(N2O)耕地における農作物の残さの肥料としての使用</v>
      </c>
      <c r="Y451" s="20" t="str">
        <f t="shared" si="24"/>
        <v>一酸化二窒素(N2O)耕地における農作物の残さの肥料としての使用なたね</v>
      </c>
      <c r="Z451" s="47"/>
      <c r="AA451" s="20"/>
      <c r="AB451" s="20"/>
      <c r="AC451" s="20"/>
      <c r="AD451" s="20"/>
      <c r="AF451" s="25"/>
      <c r="AG451" s="25"/>
      <c r="AH451" s="25"/>
      <c r="AI451" s="25"/>
      <c r="AJ451" s="25"/>
      <c r="AK451" s="25"/>
    </row>
    <row r="452" spans="12:37">
      <c r="L452" s="25" t="s">
        <v>857</v>
      </c>
      <c r="M452" s="25" t="s">
        <v>859</v>
      </c>
      <c r="N452" s="25" t="s">
        <v>732</v>
      </c>
      <c r="O452" s="25"/>
      <c r="P452" s="25" t="s">
        <v>1074</v>
      </c>
      <c r="Q452" s="25" t="s">
        <v>243</v>
      </c>
      <c r="R452" s="25">
        <v>1.9000000000000001E-4</v>
      </c>
      <c r="S452" s="25"/>
      <c r="T452" s="25"/>
      <c r="U452" s="25"/>
      <c r="V452" s="25"/>
      <c r="W452" s="25"/>
      <c r="X452" s="20" t="str">
        <f t="shared" si="25"/>
        <v>一酸化二窒素(N2O)耕地における農作物の残さの肥料としての使用</v>
      </c>
      <c r="Y452" s="20" t="str">
        <f t="shared" si="24"/>
        <v>一酸化二窒素(N2O)耕地における農作物の残さの肥料としての使用牧草(飼料用)</v>
      </c>
      <c r="Z452" s="47"/>
      <c r="AA452" s="20"/>
      <c r="AB452" s="20"/>
      <c r="AC452" s="20"/>
      <c r="AD452" s="20"/>
      <c r="AF452" s="25"/>
      <c r="AG452" s="25"/>
      <c r="AH452" s="25"/>
      <c r="AI452" s="25"/>
      <c r="AJ452" s="25"/>
      <c r="AK452" s="25"/>
    </row>
    <row r="453" spans="12:37">
      <c r="L453" s="25" t="s">
        <v>857</v>
      </c>
      <c r="M453" s="25" t="s">
        <v>859</v>
      </c>
      <c r="N453" s="25" t="s">
        <v>733</v>
      </c>
      <c r="O453" s="25"/>
      <c r="P453" s="25" t="s">
        <v>1074</v>
      </c>
      <c r="Q453" s="25" t="s">
        <v>243</v>
      </c>
      <c r="R453" s="25">
        <v>2.0000000000000001E-4</v>
      </c>
      <c r="S453" s="25"/>
      <c r="T453" s="25"/>
      <c r="U453" s="25"/>
      <c r="V453" s="25"/>
      <c r="W453" s="25"/>
      <c r="X453" s="20" t="str">
        <f t="shared" si="25"/>
        <v>一酸化二窒素(N2O)耕地における農作物の残さの肥料としての使用</v>
      </c>
      <c r="Y453" s="20" t="str">
        <f t="shared" si="24"/>
        <v>一酸化二窒素(N2O)耕地における農作物の残さの肥料としての使用牧草(肥料用)</v>
      </c>
      <c r="Z453" s="47"/>
      <c r="AA453" s="20"/>
      <c r="AB453" s="20"/>
      <c r="AC453" s="20"/>
      <c r="AD453" s="20"/>
      <c r="AF453" s="25"/>
      <c r="AG453" s="25"/>
      <c r="AH453" s="25"/>
      <c r="AI453" s="25"/>
      <c r="AJ453" s="25"/>
      <c r="AK453" s="25"/>
    </row>
    <row r="454" spans="12:37">
      <c r="L454" s="25" t="s">
        <v>857</v>
      </c>
      <c r="M454" s="25" t="s">
        <v>859</v>
      </c>
      <c r="N454" s="25" t="s">
        <v>734</v>
      </c>
      <c r="O454" s="25"/>
      <c r="P454" s="25" t="s">
        <v>1074</v>
      </c>
      <c r="Q454" s="25" t="s">
        <v>243</v>
      </c>
      <c r="R454" s="25">
        <v>1.1E-4</v>
      </c>
      <c r="S454" s="25"/>
      <c r="T454" s="25"/>
      <c r="U454" s="25"/>
      <c r="V454" s="25"/>
      <c r="W454" s="25"/>
      <c r="X454" s="20" t="str">
        <f t="shared" si="25"/>
        <v>一酸化二窒素(N2O)耕地における農作物の残さの肥料としての使用</v>
      </c>
      <c r="Y454" s="20" t="str">
        <f t="shared" si="24"/>
        <v>一酸化二窒素(N2O)耕地における農作物の残さの肥料としての使用青刈りとうもろこし(飼料用)</v>
      </c>
      <c r="Z454" s="47"/>
      <c r="AA454" s="20"/>
      <c r="AB454" s="20"/>
      <c r="AC454" s="20"/>
      <c r="AD454" s="20"/>
      <c r="AF454" s="25"/>
      <c r="AG454" s="25"/>
      <c r="AH454" s="25"/>
      <c r="AI454" s="25"/>
      <c r="AJ454" s="25"/>
      <c r="AK454" s="25"/>
    </row>
    <row r="455" spans="12:37">
      <c r="L455" s="25" t="s">
        <v>857</v>
      </c>
      <c r="M455" s="25" t="s">
        <v>859</v>
      </c>
      <c r="N455" s="25" t="s">
        <v>735</v>
      </c>
      <c r="O455" s="25"/>
      <c r="P455" s="25" t="s">
        <v>1074</v>
      </c>
      <c r="Q455" s="25" t="s">
        <v>243</v>
      </c>
      <c r="R455" s="25">
        <v>9.8999999999999994E-5</v>
      </c>
      <c r="S455" s="25"/>
      <c r="T455" s="25"/>
      <c r="U455" s="25"/>
      <c r="V455" s="25"/>
      <c r="W455" s="25"/>
      <c r="X455" s="20" t="str">
        <f t="shared" si="25"/>
        <v>一酸化二窒素(N2O)耕地における農作物の残さの肥料としての使用</v>
      </c>
      <c r="Y455" s="20" t="str">
        <f t="shared" si="24"/>
        <v>一酸化二窒素(N2O)耕地における農作物の残さの肥料としての使用青刈りとうもろこし(肥料用)</v>
      </c>
      <c r="Z455" s="47"/>
      <c r="AA455" s="20"/>
      <c r="AB455" s="20"/>
      <c r="AC455" s="20"/>
      <c r="AD455" s="20"/>
      <c r="AF455" s="25"/>
      <c r="AG455" s="25"/>
      <c r="AH455" s="25"/>
      <c r="AI455" s="25"/>
      <c r="AJ455" s="25"/>
      <c r="AK455" s="25"/>
    </row>
    <row r="456" spans="12:37">
      <c r="L456" s="25" t="s">
        <v>857</v>
      </c>
      <c r="M456" s="25" t="s">
        <v>859</v>
      </c>
      <c r="N456" s="25" t="s">
        <v>736</v>
      </c>
      <c r="O456" s="25"/>
      <c r="P456" s="25" t="s">
        <v>1074</v>
      </c>
      <c r="Q456" s="25" t="s">
        <v>243</v>
      </c>
      <c r="R456" s="25">
        <v>9.3999999999999994E-5</v>
      </c>
      <c r="S456" s="25"/>
      <c r="T456" s="25"/>
      <c r="U456" s="25"/>
      <c r="V456" s="25"/>
      <c r="W456" s="25"/>
      <c r="X456" s="20" t="str">
        <f t="shared" si="25"/>
        <v>一酸化二窒素(N2O)耕地における農作物の残さの肥料としての使用</v>
      </c>
      <c r="Y456" s="20" t="str">
        <f t="shared" si="24"/>
        <v>一酸化二窒素(N2O)耕地における農作物の残さの肥料としての使用ソルガム(飼料用)</v>
      </c>
      <c r="Z456" s="47"/>
      <c r="AA456" s="20"/>
      <c r="AB456" s="20"/>
      <c r="AC456" s="20"/>
      <c r="AD456" s="20"/>
      <c r="AF456" s="25"/>
      <c r="AG456" s="25"/>
      <c r="AH456" s="25"/>
      <c r="AI456" s="25"/>
      <c r="AJ456" s="25"/>
      <c r="AK456" s="25"/>
    </row>
    <row r="457" spans="12:37">
      <c r="L457" s="25" t="s">
        <v>857</v>
      </c>
      <c r="M457" s="25" t="s">
        <v>859</v>
      </c>
      <c r="N457" s="25" t="s">
        <v>737</v>
      </c>
      <c r="O457" s="25"/>
      <c r="P457" s="25" t="s">
        <v>1074</v>
      </c>
      <c r="Q457" s="25" t="s">
        <v>243</v>
      </c>
      <c r="R457" s="25">
        <v>1E-4</v>
      </c>
      <c r="S457" s="25"/>
      <c r="T457" s="25"/>
      <c r="U457" s="25"/>
      <c r="V457" s="25"/>
      <c r="W457" s="25"/>
      <c r="X457" s="20" t="str">
        <f t="shared" si="25"/>
        <v>一酸化二窒素(N2O)耕地における農作物の残さの肥料としての使用</v>
      </c>
      <c r="Y457" s="20" t="str">
        <f t="shared" si="24"/>
        <v>一酸化二窒素(N2O)耕地における農作物の残さの肥料としての使用ソルガム(肥料用)</v>
      </c>
      <c r="Z457" s="47"/>
      <c r="AA457" s="20"/>
      <c r="AB457" s="20"/>
      <c r="AC457" s="20"/>
      <c r="AD457" s="20"/>
      <c r="AF457" s="25"/>
      <c r="AG457" s="25"/>
      <c r="AH457" s="25"/>
      <c r="AI457" s="25"/>
      <c r="AJ457" s="25"/>
      <c r="AK457" s="25"/>
    </row>
    <row r="458" spans="12:37">
      <c r="L458" s="25" t="s">
        <v>857</v>
      </c>
      <c r="M458" s="25" t="s">
        <v>859</v>
      </c>
      <c r="N458" s="25" t="s">
        <v>738</v>
      </c>
      <c r="O458" s="25"/>
      <c r="P458" s="25" t="s">
        <v>1074</v>
      </c>
      <c r="Q458" s="25" t="s">
        <v>243</v>
      </c>
      <c r="R458" s="38">
        <v>1.2999999999999999E-4</v>
      </c>
      <c r="S458" s="25"/>
      <c r="T458" s="25"/>
      <c r="U458" s="25"/>
      <c r="V458" s="25"/>
      <c r="W458" s="25"/>
      <c r="X458" s="20" t="str">
        <f t="shared" si="25"/>
        <v>一酸化二窒素(N2O)耕地における農作物の残さの肥料としての使用</v>
      </c>
      <c r="Y458" s="20" t="str">
        <f t="shared" si="24"/>
        <v>一酸化二窒素(N2O)耕地における農作物の残さの肥料としての使用青刈りえん麦(飼料用)</v>
      </c>
      <c r="Z458" s="47"/>
      <c r="AA458" s="20"/>
      <c r="AB458" s="20"/>
      <c r="AC458" s="20"/>
      <c r="AD458" s="20"/>
      <c r="AF458" s="25"/>
      <c r="AG458" s="25"/>
      <c r="AH458" s="25"/>
      <c r="AI458" s="25"/>
      <c r="AJ458" s="25"/>
      <c r="AK458" s="25"/>
    </row>
    <row r="459" spans="12:37">
      <c r="L459" s="25" t="s">
        <v>857</v>
      </c>
      <c r="M459" s="25" t="s">
        <v>859</v>
      </c>
      <c r="N459" s="25" t="s">
        <v>739</v>
      </c>
      <c r="O459" s="25"/>
      <c r="P459" s="25" t="s">
        <v>1074</v>
      </c>
      <c r="Q459" s="25" t="s">
        <v>243</v>
      </c>
      <c r="R459" s="25">
        <v>1.2E-4</v>
      </c>
      <c r="S459" s="25"/>
      <c r="T459" s="25"/>
      <c r="U459" s="25"/>
      <c r="V459" s="25"/>
      <c r="W459" s="25"/>
      <c r="X459" s="20" t="str">
        <f t="shared" si="25"/>
        <v>一酸化二窒素(N2O)耕地における農作物の残さの肥料としての使用</v>
      </c>
      <c r="Y459" s="20" t="str">
        <f t="shared" si="24"/>
        <v>一酸化二窒素(N2O)耕地における農作物の残さの肥料としての使用青刈りえん麦(肥料用)</v>
      </c>
      <c r="Z459" s="47"/>
      <c r="AA459" s="20"/>
      <c r="AB459" s="20"/>
      <c r="AC459" s="20"/>
      <c r="AD459" s="20"/>
      <c r="AF459" s="25"/>
      <c r="AG459" s="25"/>
      <c r="AH459" s="25"/>
      <c r="AI459" s="25"/>
      <c r="AJ459" s="25"/>
      <c r="AK459" s="25"/>
    </row>
    <row r="460" spans="12:37">
      <c r="L460" s="25" t="s">
        <v>857</v>
      </c>
      <c r="M460" s="25" t="s">
        <v>859</v>
      </c>
      <c r="N460" s="25" t="s">
        <v>740</v>
      </c>
      <c r="O460" s="25"/>
      <c r="P460" s="25" t="s">
        <v>1074</v>
      </c>
      <c r="Q460" s="25" t="s">
        <v>243</v>
      </c>
      <c r="R460" s="25">
        <v>1.7000000000000001E-4</v>
      </c>
      <c r="S460" s="25"/>
      <c r="T460" s="25"/>
      <c r="U460" s="25"/>
      <c r="V460" s="25"/>
      <c r="W460" s="25"/>
      <c r="X460" s="20" t="str">
        <f t="shared" si="25"/>
        <v>一酸化二窒素(N2O)耕地における農作物の残さの肥料としての使用</v>
      </c>
      <c r="Y460" s="20" t="str">
        <f t="shared" si="24"/>
        <v>一酸化二窒素(N2O)耕地における農作物の残さの肥料としての使用青刈りらい麦(飼料用)</v>
      </c>
      <c r="Z460" s="47"/>
      <c r="AA460" s="20"/>
      <c r="AB460" s="20"/>
      <c r="AC460" s="20"/>
      <c r="AD460" s="20"/>
      <c r="AF460" s="25"/>
      <c r="AG460" s="25"/>
      <c r="AH460" s="25"/>
      <c r="AI460" s="25"/>
      <c r="AJ460" s="25"/>
      <c r="AK460" s="25"/>
    </row>
    <row r="461" spans="12:37">
      <c r="L461" s="25" t="s">
        <v>857</v>
      </c>
      <c r="M461" s="25" t="s">
        <v>859</v>
      </c>
      <c r="N461" s="25" t="s">
        <v>741</v>
      </c>
      <c r="O461" s="25"/>
      <c r="P461" s="25" t="s">
        <v>1074</v>
      </c>
      <c r="Q461" s="25" t="s">
        <v>243</v>
      </c>
      <c r="R461" s="25">
        <v>1.1E-4</v>
      </c>
      <c r="S461" s="25"/>
      <c r="T461" s="25"/>
      <c r="U461" s="25"/>
      <c r="V461" s="25"/>
      <c r="W461" s="25"/>
      <c r="X461" s="20" t="str">
        <f t="shared" si="25"/>
        <v>一酸化二窒素(N2O)耕地における農作物の残さの肥料としての使用</v>
      </c>
      <c r="Y461" s="20" t="str">
        <f t="shared" si="24"/>
        <v>一酸化二窒素(N2O)耕地における農作物の残さの肥料としての使用青刈りらい麦(肥料用)</v>
      </c>
      <c r="Z461" s="47"/>
      <c r="AA461" s="20"/>
      <c r="AB461" s="20"/>
      <c r="AC461" s="20"/>
      <c r="AD461" s="20"/>
      <c r="AF461" s="25"/>
      <c r="AG461" s="25"/>
      <c r="AH461" s="25"/>
      <c r="AI461" s="25"/>
      <c r="AJ461" s="25"/>
      <c r="AK461" s="25"/>
    </row>
    <row r="462" spans="12:37">
      <c r="L462" s="25" t="s">
        <v>857</v>
      </c>
      <c r="M462" s="25" t="s">
        <v>859</v>
      </c>
      <c r="N462" s="25" t="s">
        <v>742</v>
      </c>
      <c r="O462" s="25"/>
      <c r="P462" s="25" t="s">
        <v>1074</v>
      </c>
      <c r="Q462" s="25" t="s">
        <v>243</v>
      </c>
      <c r="R462" s="25">
        <v>1.4999999999999999E-4</v>
      </c>
      <c r="S462" s="25"/>
      <c r="T462" s="25"/>
      <c r="U462" s="25"/>
      <c r="V462" s="25"/>
      <c r="W462" s="25"/>
      <c r="X462" s="20" t="str">
        <f t="shared" si="25"/>
        <v>一酸化二窒素(N2O)耕地における農作物の残さの肥料としての使用</v>
      </c>
      <c r="Y462" s="20" t="str">
        <f t="shared" si="24"/>
        <v>一酸化二窒素(N2O)耕地における農作物の残さの肥料としての使用青刈りの麦(飼料用)(青刈りえん麦及び青刈りらい麦を除く)</v>
      </c>
      <c r="Z462" s="47"/>
      <c r="AA462" s="20"/>
      <c r="AB462" s="20"/>
      <c r="AC462" s="20"/>
      <c r="AD462" s="20"/>
      <c r="AF462" s="25"/>
      <c r="AG462" s="25"/>
      <c r="AH462" s="25"/>
      <c r="AI462" s="25"/>
      <c r="AJ462" s="25"/>
      <c r="AK462" s="25"/>
    </row>
    <row r="463" spans="12:37">
      <c r="L463" s="25" t="s">
        <v>857</v>
      </c>
      <c r="M463" s="25" t="s">
        <v>859</v>
      </c>
      <c r="N463" s="25" t="s">
        <v>743</v>
      </c>
      <c r="O463" s="25"/>
      <c r="P463" s="25" t="s">
        <v>1074</v>
      </c>
      <c r="Q463" s="25" t="s">
        <v>243</v>
      </c>
      <c r="R463" s="25">
        <v>1.1E-4</v>
      </c>
      <c r="S463" s="25"/>
      <c r="T463" s="25"/>
      <c r="U463" s="25"/>
      <c r="V463" s="25"/>
      <c r="W463" s="25"/>
      <c r="X463" s="20" t="str">
        <f t="shared" si="25"/>
        <v>一酸化二窒素(N2O)耕地における農作物の残さの肥料としての使用</v>
      </c>
      <c r="Y463" s="20" t="str">
        <f t="shared" si="24"/>
        <v>一酸化二窒素(N2O)耕地における農作物の残さの肥料としての使用青刈りの麦(肥料用)(青刈りえん麦及び青刈りらい麦を除く)</v>
      </c>
      <c r="Z463" s="47"/>
      <c r="AA463" s="20"/>
      <c r="AB463" s="20"/>
      <c r="AC463" s="20"/>
      <c r="AD463" s="20"/>
      <c r="AF463" s="25"/>
      <c r="AG463" s="25"/>
      <c r="AH463" s="25"/>
      <c r="AI463" s="25"/>
      <c r="AJ463" s="25"/>
      <c r="AK463" s="25"/>
    </row>
    <row r="464" spans="12:37">
      <c r="L464" s="25" t="s">
        <v>857</v>
      </c>
      <c r="M464" s="25" t="s">
        <v>859</v>
      </c>
      <c r="N464" s="25" t="s">
        <v>272</v>
      </c>
      <c r="O464" s="25"/>
      <c r="P464" s="25" t="s">
        <v>1074</v>
      </c>
      <c r="Q464" s="25" t="s">
        <v>243</v>
      </c>
      <c r="R464" s="25">
        <v>4.2000000000000002E-4</v>
      </c>
      <c r="S464" s="25"/>
      <c r="T464" s="25"/>
      <c r="U464" s="25"/>
      <c r="V464" s="25"/>
      <c r="W464" s="25"/>
      <c r="X464" s="20" t="str">
        <f t="shared" si="25"/>
        <v>一酸化二窒素(N2O)耕地における農作物の残さの肥料としての使用</v>
      </c>
      <c r="Y464" s="20" t="str">
        <f t="shared" si="24"/>
        <v>一酸化二窒素(N2O)耕地における農作物の残さの肥料としての使用いぐさ</v>
      </c>
      <c r="Z464" s="47"/>
      <c r="AA464" s="20"/>
      <c r="AB464" s="20"/>
      <c r="AC464" s="20"/>
      <c r="AD464" s="20"/>
      <c r="AF464" s="25"/>
      <c r="AG464" s="25"/>
      <c r="AH464" s="25"/>
      <c r="AI464" s="25"/>
      <c r="AJ464" s="25"/>
      <c r="AK464" s="25"/>
    </row>
    <row r="465" spans="12:37">
      <c r="L465" s="25" t="s">
        <v>857</v>
      </c>
      <c r="M465" s="25" t="s">
        <v>744</v>
      </c>
      <c r="N465" s="25"/>
      <c r="O465" s="25"/>
      <c r="P465" s="25" t="s">
        <v>1087</v>
      </c>
      <c r="Q465" s="25" t="s">
        <v>188</v>
      </c>
      <c r="R465" s="25">
        <v>9.7000000000000003E-3</v>
      </c>
      <c r="S465" s="25"/>
      <c r="T465" s="25"/>
      <c r="U465" s="25"/>
      <c r="V465" s="25" t="s">
        <v>745</v>
      </c>
      <c r="W465" s="25"/>
      <c r="X465" s="20" t="str">
        <f t="shared" si="25"/>
        <v>一酸化二窒素(N2O)森林における肥料の使用</v>
      </c>
      <c r="Y465" s="20" t="str">
        <f t="shared" si="24"/>
        <v>一酸化二窒素(N2O)森林における肥料の使用</v>
      </c>
      <c r="Z465" s="47"/>
      <c r="AA465" s="20"/>
      <c r="AB465" s="20"/>
      <c r="AC465" s="20"/>
      <c r="AD465" s="20"/>
      <c r="AF465" s="25"/>
      <c r="AG465" s="25"/>
      <c r="AH465" s="25"/>
      <c r="AI465" s="25"/>
      <c r="AJ465" s="25"/>
      <c r="AK465" s="25"/>
    </row>
    <row r="466" spans="12:37">
      <c r="L466" s="25" t="s">
        <v>857</v>
      </c>
      <c r="M466" s="25" t="s">
        <v>635</v>
      </c>
      <c r="N466" s="25" t="s">
        <v>638</v>
      </c>
      <c r="O466" s="25"/>
      <c r="P466" s="25" t="s">
        <v>1074</v>
      </c>
      <c r="Q466" s="25" t="s">
        <v>243</v>
      </c>
      <c r="R466" s="25">
        <v>5.5999999999999999E-5</v>
      </c>
      <c r="S466" s="25"/>
      <c r="T466" s="25"/>
      <c r="U466" s="25"/>
      <c r="V466" s="25" t="s">
        <v>636</v>
      </c>
      <c r="W466" s="25" t="s">
        <v>745</v>
      </c>
      <c r="X466" s="20" t="str">
        <f t="shared" si="25"/>
        <v>一酸化二窒素(N2O)農業廃棄物の焼却</v>
      </c>
      <c r="Y466" s="20" t="str">
        <f t="shared" si="24"/>
        <v>一酸化二窒素(N2O)農業廃棄物の焼却とうもろこし、いも類、その他作物(そば、たばこ等)</v>
      </c>
      <c r="Z466" s="47"/>
      <c r="AA466" s="20"/>
      <c r="AB466" s="20"/>
      <c r="AC466" s="20"/>
      <c r="AD466" s="20"/>
      <c r="AF466" s="25"/>
      <c r="AG466" s="25"/>
      <c r="AH466" s="25"/>
      <c r="AI466" s="25"/>
      <c r="AJ466" s="25"/>
      <c r="AK466" s="25"/>
    </row>
    <row r="467" spans="12:37">
      <c r="L467" s="25" t="s">
        <v>857</v>
      </c>
      <c r="M467" s="25" t="s">
        <v>190</v>
      </c>
      <c r="N467" s="25" t="s">
        <v>314</v>
      </c>
      <c r="O467" s="25"/>
      <c r="P467" s="25" t="s">
        <v>1074</v>
      </c>
      <c r="Q467" s="25" t="s">
        <v>243</v>
      </c>
      <c r="R467" s="25">
        <v>5.5999999999999999E-5</v>
      </c>
      <c r="S467" s="25"/>
      <c r="T467" s="25"/>
      <c r="U467" s="25"/>
      <c r="V467" s="25"/>
      <c r="W467" s="25" t="s">
        <v>636</v>
      </c>
      <c r="X467" s="20" t="str">
        <f t="shared" si="25"/>
        <v>一酸化二窒素(N2O)農業廃棄物の焼却</v>
      </c>
      <c r="Y467" s="20" t="str">
        <f t="shared" si="24"/>
        <v>一酸化二窒素(N2O)農業廃棄物の焼却豆類</v>
      </c>
      <c r="Z467" s="47"/>
      <c r="AA467" s="20"/>
      <c r="AB467" s="20"/>
      <c r="AC467" s="20"/>
      <c r="AD467" s="20"/>
      <c r="AF467" s="25"/>
      <c r="AG467" s="25"/>
      <c r="AH467" s="25"/>
      <c r="AI467" s="25"/>
      <c r="AJ467" s="25"/>
      <c r="AK467" s="25"/>
    </row>
    <row r="468" spans="12:37">
      <c r="L468" s="25" t="s">
        <v>857</v>
      </c>
      <c r="M468" s="25" t="s">
        <v>190</v>
      </c>
      <c r="N468" s="25" t="s">
        <v>261</v>
      </c>
      <c r="O468" s="25"/>
      <c r="P468" s="25" t="s">
        <v>1074</v>
      </c>
      <c r="Q468" s="25" t="s">
        <v>243</v>
      </c>
      <c r="R468" s="25">
        <v>5.5999999999999999E-5</v>
      </c>
      <c r="S468" s="25"/>
      <c r="T468" s="25"/>
      <c r="U468" s="25"/>
      <c r="V468" s="25"/>
      <c r="W468" s="25"/>
      <c r="X468" s="20" t="str">
        <f t="shared" si="25"/>
        <v>一酸化二窒素(N2O)農業廃棄物の焼却</v>
      </c>
      <c r="Y468" s="20" t="str">
        <f t="shared" si="24"/>
        <v>一酸化二窒素(N2O)農業廃棄物の焼却てんさい</v>
      </c>
      <c r="Z468" s="47"/>
      <c r="AA468" s="20"/>
      <c r="AB468" s="20"/>
      <c r="AC468" s="20"/>
      <c r="AD468" s="20"/>
      <c r="AF468" s="25"/>
      <c r="AG468" s="25"/>
      <c r="AH468" s="25"/>
      <c r="AI468" s="25"/>
      <c r="AJ468" s="25"/>
      <c r="AK468" s="25"/>
    </row>
    <row r="469" spans="12:37">
      <c r="L469" s="25" t="s">
        <v>857</v>
      </c>
      <c r="M469" s="25" t="s">
        <v>190</v>
      </c>
      <c r="N469" s="25" t="s">
        <v>260</v>
      </c>
      <c r="O469" s="25"/>
      <c r="P469" s="25" t="s">
        <v>1074</v>
      </c>
      <c r="Q469" s="25" t="s">
        <v>243</v>
      </c>
      <c r="R469" s="25">
        <v>5.5999999999999999E-5</v>
      </c>
      <c r="S469" s="25"/>
      <c r="T469" s="25"/>
      <c r="U469" s="25"/>
      <c r="V469" s="25"/>
      <c r="W469" s="25"/>
      <c r="X469" s="20" t="str">
        <f t="shared" si="25"/>
        <v>一酸化二窒素(N2O)農業廃棄物の焼却</v>
      </c>
      <c r="Y469" s="20" t="str">
        <f t="shared" si="24"/>
        <v>一酸化二窒素(N2O)農業廃棄物の焼却さとうきび</v>
      </c>
      <c r="Z469" s="47"/>
      <c r="AA469" s="20"/>
      <c r="AB469" s="20"/>
      <c r="AC469" s="20"/>
      <c r="AD469" s="20"/>
      <c r="AF469" s="25"/>
      <c r="AG469" s="25"/>
      <c r="AH469" s="25"/>
      <c r="AI469" s="25"/>
      <c r="AJ469" s="25"/>
      <c r="AK469" s="25"/>
    </row>
    <row r="470" spans="12:37">
      <c r="L470" s="25" t="s">
        <v>857</v>
      </c>
      <c r="M470" s="25" t="s">
        <v>190</v>
      </c>
      <c r="N470" s="25" t="s">
        <v>639</v>
      </c>
      <c r="O470" s="25"/>
      <c r="P470" s="25" t="s">
        <v>1074</v>
      </c>
      <c r="Q470" s="25" t="s">
        <v>243</v>
      </c>
      <c r="R470" s="25">
        <v>5.5999999999999999E-5</v>
      </c>
      <c r="S470" s="25"/>
      <c r="T470" s="25"/>
      <c r="U470" s="25"/>
      <c r="V470" s="25"/>
      <c r="W470" s="25"/>
      <c r="X470" s="20" t="str">
        <f t="shared" si="25"/>
        <v>一酸化二窒素(N2O)農業廃棄物の焼却</v>
      </c>
      <c r="Y470" s="20" t="str">
        <f t="shared" si="24"/>
        <v>一酸化二窒素(N2O)農業廃棄物の焼却野菜類</v>
      </c>
      <c r="Z470" s="47"/>
      <c r="AA470" s="20"/>
      <c r="AB470" s="20"/>
      <c r="AC470" s="20"/>
      <c r="AD470" s="20"/>
      <c r="AF470" s="25"/>
      <c r="AG470" s="25"/>
      <c r="AH470" s="25"/>
      <c r="AI470" s="25"/>
      <c r="AJ470" s="25"/>
      <c r="AK470" s="25"/>
    </row>
    <row r="471" spans="12:37">
      <c r="L471" s="25" t="s">
        <v>857</v>
      </c>
      <c r="M471" s="25" t="s">
        <v>662</v>
      </c>
      <c r="N471" s="25" t="s">
        <v>164</v>
      </c>
      <c r="O471" s="25"/>
      <c r="P471" s="25" t="s">
        <v>1087</v>
      </c>
      <c r="Q471" s="25" t="s">
        <v>188</v>
      </c>
      <c r="R471" s="25">
        <v>4.6999999999999999E-4</v>
      </c>
      <c r="S471" s="25"/>
      <c r="T471" s="25"/>
      <c r="U471" s="25"/>
      <c r="V471" s="25" t="s">
        <v>746</v>
      </c>
      <c r="W471" s="25"/>
      <c r="X471" s="20" t="str">
        <f t="shared" si="25"/>
        <v>一酸化二窒素(N2O)工場廃水の処理</v>
      </c>
      <c r="Y471" s="20" t="str">
        <f t="shared" si="24"/>
        <v>一酸化二窒素(N2O)工場廃水の処理食料品製造業</v>
      </c>
      <c r="Z471" s="47"/>
      <c r="AA471" s="20"/>
      <c r="AB471" s="20"/>
      <c r="AC471" s="20"/>
      <c r="AD471" s="20"/>
      <c r="AF471" s="25"/>
      <c r="AG471" s="25"/>
      <c r="AH471" s="25"/>
      <c r="AI471" s="25"/>
      <c r="AJ471" s="25"/>
      <c r="AK471" s="25"/>
    </row>
    <row r="472" spans="12:37">
      <c r="L472" s="25" t="s">
        <v>857</v>
      </c>
      <c r="M472" s="25" t="s">
        <v>189</v>
      </c>
      <c r="N472" s="25" t="s">
        <v>163</v>
      </c>
      <c r="O472" s="25"/>
      <c r="P472" s="25" t="s">
        <v>1087</v>
      </c>
      <c r="Q472" s="25" t="s">
        <v>188</v>
      </c>
      <c r="R472" s="25">
        <v>1.4E-5</v>
      </c>
      <c r="S472" s="25"/>
      <c r="T472" s="25"/>
      <c r="U472" s="25"/>
      <c r="V472" s="25"/>
      <c r="W472" s="25" t="s">
        <v>746</v>
      </c>
      <c r="X472" s="20" t="str">
        <f t="shared" si="25"/>
        <v>一酸化二窒素(N2O)工場廃水の処理</v>
      </c>
      <c r="Y472" s="20" t="str">
        <f t="shared" si="24"/>
        <v>一酸化二窒素(N2O)工場廃水の処理パルプ・紙・紙加工品製造業</v>
      </c>
      <c r="Z472" s="47"/>
      <c r="AA472" s="20"/>
      <c r="AB472" s="20"/>
      <c r="AC472" s="20"/>
      <c r="AD472" s="20"/>
      <c r="AF472" s="25"/>
      <c r="AG472" s="25"/>
      <c r="AH472" s="25"/>
      <c r="AI472" s="25"/>
      <c r="AJ472" s="25"/>
      <c r="AK472" s="25"/>
    </row>
    <row r="473" spans="12:37">
      <c r="L473" s="25" t="s">
        <v>857</v>
      </c>
      <c r="M473" s="25" t="s">
        <v>189</v>
      </c>
      <c r="N473" s="25" t="s">
        <v>162</v>
      </c>
      <c r="O473" s="25"/>
      <c r="P473" s="25" t="s">
        <v>1087</v>
      </c>
      <c r="Q473" s="25" t="s">
        <v>188</v>
      </c>
      <c r="R473" s="25">
        <v>1.7000000000000001E-2</v>
      </c>
      <c r="S473" s="25"/>
      <c r="T473" s="25"/>
      <c r="U473" s="25"/>
      <c r="V473" s="25"/>
      <c r="W473" s="25"/>
      <c r="X473" s="20" t="str">
        <f t="shared" si="25"/>
        <v>一酸化二窒素(N2O)工場廃水の処理</v>
      </c>
      <c r="Y473" s="20" t="str">
        <f t="shared" si="24"/>
        <v>一酸化二窒素(N2O)工場廃水の処理化学工業</v>
      </c>
      <c r="Z473" s="47"/>
      <c r="AA473" s="20"/>
      <c r="AB473" s="20"/>
      <c r="AC473" s="20"/>
      <c r="AD473" s="20"/>
      <c r="AF473" s="25"/>
      <c r="AG473" s="25"/>
      <c r="AH473" s="25"/>
      <c r="AI473" s="25"/>
      <c r="AJ473" s="25"/>
      <c r="AK473" s="25"/>
    </row>
    <row r="474" spans="12:37">
      <c r="L474" s="25" t="s">
        <v>857</v>
      </c>
      <c r="M474" s="25" t="s">
        <v>189</v>
      </c>
      <c r="N474" s="25" t="s">
        <v>161</v>
      </c>
      <c r="O474" s="25"/>
      <c r="P474" s="25" t="s">
        <v>1087</v>
      </c>
      <c r="Q474" s="25" t="s">
        <v>188</v>
      </c>
      <c r="R474" s="25">
        <v>4.0000000000000001E-3</v>
      </c>
      <c r="S474" s="25"/>
      <c r="T474" s="25"/>
      <c r="U474" s="25"/>
      <c r="V474" s="25"/>
      <c r="W474" s="25"/>
      <c r="X474" s="20" t="str">
        <f t="shared" si="25"/>
        <v>一酸化二窒素(N2O)工場廃水の処理</v>
      </c>
      <c r="Y474" s="20" t="str">
        <f t="shared" si="24"/>
        <v>一酸化二窒素(N2O)工場廃水の処理鉄鋼業</v>
      </c>
      <c r="Z474" s="47"/>
      <c r="AA474" s="20"/>
      <c r="AB474" s="20"/>
      <c r="AC474" s="20"/>
      <c r="AD474" s="20"/>
      <c r="AF474" s="25"/>
      <c r="AG474" s="25"/>
      <c r="AH474" s="25"/>
      <c r="AI474" s="25"/>
      <c r="AJ474" s="25"/>
      <c r="AK474" s="25"/>
    </row>
    <row r="475" spans="12:37">
      <c r="L475" s="25" t="s">
        <v>857</v>
      </c>
      <c r="M475" s="25" t="s">
        <v>189</v>
      </c>
      <c r="N475" s="25" t="s">
        <v>665</v>
      </c>
      <c r="O475" s="25"/>
      <c r="P475" s="25" t="s">
        <v>1087</v>
      </c>
      <c r="Q475" s="25" t="s">
        <v>188</v>
      </c>
      <c r="R475" s="39">
        <v>5.3E-3</v>
      </c>
      <c r="S475" s="25"/>
      <c r="T475" s="25"/>
      <c r="U475" s="25"/>
      <c r="V475" s="25"/>
      <c r="W475" s="25"/>
      <c r="X475" s="20" t="str">
        <f t="shared" si="25"/>
        <v>一酸化二窒素(N2O)工場廃水の処理</v>
      </c>
      <c r="Y475" s="20" t="str">
        <f t="shared" si="24"/>
        <v>一酸化二窒素(N2O)工場廃水の処理その他業種</v>
      </c>
      <c r="Z475" s="47"/>
      <c r="AA475" s="20"/>
      <c r="AB475" s="20"/>
      <c r="AC475" s="20"/>
      <c r="AD475" s="20"/>
      <c r="AF475" s="25"/>
      <c r="AG475" s="25"/>
      <c r="AH475" s="25"/>
      <c r="AI475" s="25"/>
      <c r="AJ475" s="25"/>
      <c r="AK475" s="25"/>
    </row>
    <row r="476" spans="12:37">
      <c r="L476" s="25" t="s">
        <v>857</v>
      </c>
      <c r="M476" s="25" t="s">
        <v>747</v>
      </c>
      <c r="N476" s="25" t="s">
        <v>748</v>
      </c>
      <c r="O476" s="25"/>
      <c r="P476" s="25" t="s">
        <v>1076</v>
      </c>
      <c r="Q476" s="25" t="s">
        <v>258</v>
      </c>
      <c r="R476" s="25">
        <v>1.4000000000000001E-7</v>
      </c>
      <c r="S476" s="25"/>
      <c r="T476" s="25"/>
      <c r="U476" s="25"/>
      <c r="V476" s="25" t="s">
        <v>666</v>
      </c>
      <c r="W476" s="25"/>
      <c r="X476" s="20" t="str">
        <f t="shared" si="25"/>
        <v>一酸化二窒素(N2O)下水、し尿等の処理</v>
      </c>
      <c r="Y476" s="20" t="str">
        <f t="shared" si="24"/>
        <v>一酸化二窒素(N2O)下水、し尿等の処理終末処理場(標準活性汚泥法)</v>
      </c>
      <c r="Z476" s="47"/>
      <c r="AA476" s="20"/>
      <c r="AB476" s="20"/>
      <c r="AC476" s="20"/>
      <c r="AD476" s="20"/>
      <c r="AF476" s="25"/>
      <c r="AG476" s="25"/>
      <c r="AH476" s="25"/>
      <c r="AI476" s="25"/>
      <c r="AJ476" s="25"/>
      <c r="AK476" s="25"/>
    </row>
    <row r="477" spans="12:37">
      <c r="L477" s="25" t="s">
        <v>857</v>
      </c>
      <c r="M477" s="25" t="s">
        <v>187</v>
      </c>
      <c r="N477" s="25" t="s">
        <v>749</v>
      </c>
      <c r="O477" s="25"/>
      <c r="P477" s="25" t="s">
        <v>1076</v>
      </c>
      <c r="Q477" s="25" t="s">
        <v>258</v>
      </c>
      <c r="R477" s="25">
        <v>2.9999999999999997E-8</v>
      </c>
      <c r="S477" s="25"/>
      <c r="T477" s="25"/>
      <c r="U477" s="25"/>
      <c r="V477" s="25"/>
      <c r="W477" s="25" t="s">
        <v>666</v>
      </c>
      <c r="X477" s="20" t="str">
        <f t="shared" si="25"/>
        <v>一酸化二窒素(N2O)下水、し尿等の処理</v>
      </c>
      <c r="Y477" s="20" t="str">
        <f t="shared" si="24"/>
        <v>一酸化二窒素(N2O)下水、し尿等の処理終末処理場(嫌気好気活性汚泥法)</v>
      </c>
      <c r="Z477" s="47"/>
      <c r="AA477" s="20"/>
      <c r="AB477" s="20"/>
      <c r="AC477" s="20"/>
      <c r="AD477" s="20"/>
      <c r="AF477" s="25"/>
      <c r="AG477" s="25"/>
      <c r="AH477" s="25"/>
      <c r="AI477" s="25"/>
      <c r="AJ477" s="25"/>
      <c r="AK477" s="25"/>
    </row>
    <row r="478" spans="12:37">
      <c r="L478" s="25" t="s">
        <v>857</v>
      </c>
      <c r="M478" s="25" t="s">
        <v>187</v>
      </c>
      <c r="N478" s="25" t="s">
        <v>750</v>
      </c>
      <c r="O478" s="25"/>
      <c r="P478" s="25" t="s">
        <v>1076</v>
      </c>
      <c r="Q478" s="25" t="s">
        <v>258</v>
      </c>
      <c r="R478" s="25">
        <v>1.2E-8</v>
      </c>
      <c r="S478" s="25"/>
      <c r="T478" s="25"/>
      <c r="U478" s="25"/>
      <c r="V478" s="25"/>
      <c r="W478" s="25"/>
      <c r="X478" s="20" t="str">
        <f t="shared" si="25"/>
        <v>一酸化二窒素(N2O)下水、し尿等の処理</v>
      </c>
      <c r="Y478" s="20" t="str">
        <f t="shared" si="24"/>
        <v>一酸化二窒素(N2O)下水、し尿等の処理終末処理場(嫌気無酸素好気法及び循環式硝化脱窒法)</v>
      </c>
      <c r="Z478" s="47"/>
      <c r="AA478" s="20"/>
      <c r="AB478" s="20"/>
      <c r="AC478" s="20"/>
      <c r="AD478" s="20"/>
      <c r="AF478" s="25"/>
      <c r="AG478" s="25"/>
      <c r="AH478" s="25"/>
      <c r="AI478" s="25"/>
      <c r="AJ478" s="25"/>
      <c r="AK478" s="25"/>
    </row>
    <row r="479" spans="12:37">
      <c r="L479" s="25" t="s">
        <v>857</v>
      </c>
      <c r="M479" s="25" t="s">
        <v>187</v>
      </c>
      <c r="N479" s="25" t="s">
        <v>751</v>
      </c>
      <c r="O479" s="25"/>
      <c r="P479" s="25" t="s">
        <v>1076</v>
      </c>
      <c r="Q479" s="25" t="s">
        <v>258</v>
      </c>
      <c r="R479" s="25">
        <v>1.0999999999999999E-9</v>
      </c>
      <c r="S479" s="25"/>
      <c r="T479" s="25"/>
      <c r="U479" s="25"/>
      <c r="V479" s="25"/>
      <c r="W479" s="25"/>
      <c r="X479" s="20" t="str">
        <f t="shared" si="25"/>
        <v>一酸化二窒素(N2O)下水、し尿等の処理</v>
      </c>
      <c r="Y479" s="20" t="str">
        <f t="shared" si="24"/>
        <v>一酸化二窒素(N2O)下水、し尿等の処理終末処理場(循環式硝化脱窒型膜分離活性汚泥法)</v>
      </c>
      <c r="Z479" s="47"/>
      <c r="AA479" s="20"/>
      <c r="AB479" s="20"/>
      <c r="AC479" s="20"/>
      <c r="AD479" s="20"/>
      <c r="AF479" s="25"/>
      <c r="AG479" s="25"/>
      <c r="AH479" s="25"/>
      <c r="AI479" s="25"/>
      <c r="AJ479" s="25"/>
      <c r="AK479" s="25"/>
    </row>
    <row r="480" spans="12:37">
      <c r="L480" s="25" t="s">
        <v>857</v>
      </c>
      <c r="M480" s="25" t="s">
        <v>187</v>
      </c>
      <c r="N480" s="25" t="s">
        <v>257</v>
      </c>
      <c r="O480" s="25"/>
      <c r="P480" s="25" t="s">
        <v>1087</v>
      </c>
      <c r="Q480" s="25" t="s">
        <v>188</v>
      </c>
      <c r="R480" s="44">
        <v>4.5000000000000001E-6</v>
      </c>
      <c r="S480" s="25"/>
      <c r="T480" s="25"/>
      <c r="U480" s="25"/>
      <c r="V480" s="25" t="s">
        <v>752</v>
      </c>
      <c r="W480" s="25"/>
      <c r="X480" s="20" t="str">
        <f t="shared" si="25"/>
        <v>一酸化二窒素(N2O)下水、し尿等の処理</v>
      </c>
      <c r="Y480" s="20" t="str">
        <f t="shared" si="24"/>
        <v>一酸化二窒素(N2O)下水、し尿等の処理し尿処理施設(嫌気性消化処理)</v>
      </c>
      <c r="Z480" s="47"/>
      <c r="AA480" s="20"/>
      <c r="AB480" s="20"/>
      <c r="AC480" s="20"/>
      <c r="AD480" s="20"/>
      <c r="AF480" s="25"/>
      <c r="AG480" s="25"/>
      <c r="AH480" s="25"/>
      <c r="AI480" s="25"/>
      <c r="AJ480" s="25"/>
      <c r="AK480" s="25"/>
    </row>
    <row r="481" spans="12:37">
      <c r="L481" s="25" t="s">
        <v>857</v>
      </c>
      <c r="M481" s="25" t="s">
        <v>187</v>
      </c>
      <c r="N481" s="25" t="s">
        <v>256</v>
      </c>
      <c r="O481" s="25"/>
      <c r="P481" s="25" t="s">
        <v>1087</v>
      </c>
      <c r="Q481" s="25" t="s">
        <v>188</v>
      </c>
      <c r="R481" s="25">
        <v>4.5000000000000001E-6</v>
      </c>
      <c r="S481" s="25"/>
      <c r="T481" s="25"/>
      <c r="U481" s="25"/>
      <c r="V481" s="25"/>
      <c r="W481" s="25" t="s">
        <v>752</v>
      </c>
      <c r="X481" s="20" t="str">
        <f t="shared" si="25"/>
        <v>一酸化二窒素(N2O)下水、し尿等の処理</v>
      </c>
      <c r="Y481" s="20" t="str">
        <f t="shared" si="24"/>
        <v>一酸化二窒素(N2O)下水、し尿等の処理し尿処理施設(好気性消化処理)</v>
      </c>
      <c r="Z481" s="47"/>
      <c r="AA481" s="20"/>
      <c r="AB481" s="20"/>
      <c r="AC481" s="20"/>
      <c r="AD481" s="20"/>
      <c r="AF481" s="25"/>
      <c r="AG481" s="25"/>
      <c r="AH481" s="25"/>
      <c r="AI481" s="25"/>
      <c r="AJ481" s="25"/>
      <c r="AK481" s="25"/>
    </row>
    <row r="482" spans="12:37">
      <c r="L482" s="25" t="s">
        <v>857</v>
      </c>
      <c r="M482" s="25" t="s">
        <v>187</v>
      </c>
      <c r="N482" s="25" t="s">
        <v>255</v>
      </c>
      <c r="O482" s="25"/>
      <c r="P482" s="25" t="s">
        <v>1087</v>
      </c>
      <c r="Q482" s="25" t="s">
        <v>188</v>
      </c>
      <c r="R482" s="25">
        <v>2.8999999999999998E-3</v>
      </c>
      <c r="S482" s="25"/>
      <c r="T482" s="25"/>
      <c r="U482" s="25"/>
      <c r="V482" s="25"/>
      <c r="W482" s="25"/>
      <c r="X482" s="20" t="str">
        <f t="shared" si="25"/>
        <v>一酸化二窒素(N2O)下水、し尿等の処理</v>
      </c>
      <c r="Y482" s="20" t="str">
        <f t="shared" si="24"/>
        <v>一酸化二窒素(N2O)下水、し尿等の処理し尿処理施設(高負荷生物学的脱窒素処理)</v>
      </c>
      <c r="Z482" s="47"/>
      <c r="AA482" s="20"/>
      <c r="AB482" s="20"/>
      <c r="AC482" s="20"/>
      <c r="AD482" s="20"/>
      <c r="AF482" s="25"/>
      <c r="AG482" s="25"/>
      <c r="AH482" s="25"/>
      <c r="AI482" s="25"/>
      <c r="AJ482" s="25"/>
      <c r="AK482" s="25"/>
    </row>
    <row r="483" spans="12:37">
      <c r="L483" s="25" t="s">
        <v>857</v>
      </c>
      <c r="M483" s="25" t="s">
        <v>187</v>
      </c>
      <c r="N483" s="25" t="s">
        <v>254</v>
      </c>
      <c r="O483" s="25"/>
      <c r="P483" s="25" t="s">
        <v>1087</v>
      </c>
      <c r="Q483" s="25" t="s">
        <v>188</v>
      </c>
      <c r="R483" s="25">
        <v>4.5000000000000001E-6</v>
      </c>
      <c r="S483" s="25"/>
      <c r="T483" s="25"/>
      <c r="U483" s="25"/>
      <c r="V483" s="25"/>
      <c r="W483" s="25"/>
      <c r="X483" s="20" t="str">
        <f t="shared" si="25"/>
        <v>一酸化二窒素(N2O)下水、し尿等の処理</v>
      </c>
      <c r="Y483" s="20" t="str">
        <f t="shared" si="24"/>
        <v>一酸化二窒素(N2O)下水、し尿等の処理し尿処理施設(生物学的脱窒素処理(標準脱窒素処理))</v>
      </c>
      <c r="Z483" s="47"/>
      <c r="AA483" s="20"/>
      <c r="AB483" s="20"/>
      <c r="AC483" s="20"/>
      <c r="AD483" s="20"/>
      <c r="AF483" s="25"/>
      <c r="AG483" s="25"/>
      <c r="AH483" s="25"/>
      <c r="AI483" s="25"/>
      <c r="AJ483" s="25"/>
      <c r="AK483" s="25"/>
    </row>
    <row r="484" spans="12:37">
      <c r="L484" s="25" t="s">
        <v>857</v>
      </c>
      <c r="M484" s="25" t="s">
        <v>187</v>
      </c>
      <c r="N484" s="25" t="s">
        <v>253</v>
      </c>
      <c r="O484" s="25"/>
      <c r="P484" s="25" t="s">
        <v>1087</v>
      </c>
      <c r="Q484" s="25" t="s">
        <v>188</v>
      </c>
      <c r="R484" s="25">
        <v>2.3999999999999998E-3</v>
      </c>
      <c r="S484" s="25"/>
      <c r="T484" s="25"/>
      <c r="U484" s="25"/>
      <c r="V484" s="25"/>
      <c r="W484" s="25"/>
      <c r="X484" s="20" t="str">
        <f t="shared" si="25"/>
        <v>一酸化二窒素(N2O)下水、し尿等の処理</v>
      </c>
      <c r="Y484" s="20" t="str">
        <f t="shared" si="24"/>
        <v>一酸化二窒素(N2O)下水、し尿等の処理し尿処理施設(膜分離処理)</v>
      </c>
      <c r="Z484" s="47"/>
      <c r="AA484" s="20"/>
      <c r="AB484" s="20"/>
      <c r="AC484" s="20"/>
      <c r="AD484" s="20"/>
      <c r="AF484" s="25"/>
      <c r="AG484" s="25"/>
      <c r="AH484" s="25"/>
      <c r="AI484" s="25"/>
      <c r="AJ484" s="25"/>
      <c r="AK484" s="25"/>
    </row>
    <row r="485" spans="12:37">
      <c r="L485" s="25" t="s">
        <v>857</v>
      </c>
      <c r="M485" s="25" t="s">
        <v>187</v>
      </c>
      <c r="N485" s="25" t="s">
        <v>668</v>
      </c>
      <c r="O485" s="25"/>
      <c r="P485" s="25" t="s">
        <v>1087</v>
      </c>
      <c r="Q485" s="25" t="s">
        <v>188</v>
      </c>
      <c r="R485" s="25">
        <v>4.5000000000000001E-6</v>
      </c>
      <c r="S485" s="25"/>
      <c r="T485" s="25"/>
      <c r="U485" s="25"/>
      <c r="V485" s="25"/>
      <c r="W485" s="25"/>
      <c r="X485" s="20" t="str">
        <f t="shared" si="25"/>
        <v>一酸化二窒素(N2O)下水、し尿等の処理</v>
      </c>
      <c r="Y485" s="20" t="str">
        <f t="shared" si="24"/>
        <v>一酸化二窒素(N2O)下水、し尿等の処理し尿処理施設(その他処理)</v>
      </c>
      <c r="Z485" s="47"/>
      <c r="AA485" s="20"/>
      <c r="AB485" s="20"/>
      <c r="AC485" s="20"/>
      <c r="AD485" s="20"/>
      <c r="AF485" s="25"/>
      <c r="AG485" s="25"/>
      <c r="AH485" s="25"/>
      <c r="AI485" s="25"/>
      <c r="AJ485" s="25"/>
      <c r="AK485" s="25"/>
    </row>
    <row r="486" spans="12:37">
      <c r="L486" s="25" t="s">
        <v>857</v>
      </c>
      <c r="M486" s="25" t="s">
        <v>187</v>
      </c>
      <c r="N486" s="25" t="s">
        <v>252</v>
      </c>
      <c r="O486" s="25"/>
      <c r="P486" s="25" t="s">
        <v>1084</v>
      </c>
      <c r="Q486" s="25" t="s">
        <v>250</v>
      </c>
      <c r="R486" s="25">
        <v>4.7999999999999998E-6</v>
      </c>
      <c r="S486" s="25"/>
      <c r="T486" s="25"/>
      <c r="U486" s="25"/>
      <c r="V486" s="25" t="s">
        <v>670</v>
      </c>
      <c r="W486" s="25"/>
      <c r="X486" s="20" t="str">
        <f t="shared" si="25"/>
        <v>一酸化二窒素(N2O)下水、し尿等の処理</v>
      </c>
      <c r="Y486" s="20" t="str">
        <f t="shared" si="24"/>
        <v>一酸化二窒素(N2O)下水、し尿等の処理コミュニティ・プラント</v>
      </c>
      <c r="Z486" s="47"/>
      <c r="AA486" s="20"/>
      <c r="AB486" s="20"/>
      <c r="AC486" s="20"/>
      <c r="AD486" s="20"/>
      <c r="AF486" s="25"/>
      <c r="AG486" s="25"/>
      <c r="AH486" s="25"/>
      <c r="AI486" s="25"/>
      <c r="AJ486" s="25"/>
      <c r="AK486" s="25"/>
    </row>
    <row r="487" spans="12:37">
      <c r="L487" s="25" t="s">
        <v>857</v>
      </c>
      <c r="M487" s="25" t="s">
        <v>187</v>
      </c>
      <c r="N487" s="25" t="s">
        <v>753</v>
      </c>
      <c r="O487" s="25"/>
      <c r="P487" s="25" t="s">
        <v>1084</v>
      </c>
      <c r="Q487" s="25" t="s">
        <v>250</v>
      </c>
      <c r="R487" s="25">
        <v>3.8999999999999999E-5</v>
      </c>
      <c r="S487" s="25"/>
      <c r="T487" s="25"/>
      <c r="U487" s="25"/>
      <c r="V487" s="25"/>
      <c r="W487" s="25" t="s">
        <v>670</v>
      </c>
      <c r="X487" s="20" t="str">
        <f t="shared" si="25"/>
        <v>一酸化二窒素(N2O)下水、し尿等の処理</v>
      </c>
      <c r="Y487" s="20" t="str">
        <f t="shared" si="24"/>
        <v>一酸化二窒素(N2O)下水、し尿等の処理単独処理浄化槽</v>
      </c>
      <c r="Z487" s="47"/>
      <c r="AA487" s="20"/>
      <c r="AB487" s="20"/>
      <c r="AC487" s="20"/>
      <c r="AD487" s="20"/>
      <c r="AF487" s="25"/>
      <c r="AG487" s="25"/>
      <c r="AH487" s="25"/>
      <c r="AI487" s="25"/>
      <c r="AJ487" s="25"/>
      <c r="AK487" s="25"/>
    </row>
    <row r="488" spans="12:37">
      <c r="L488" s="25" t="s">
        <v>857</v>
      </c>
      <c r="M488" s="25" t="s">
        <v>187</v>
      </c>
      <c r="N488" s="25" t="s">
        <v>669</v>
      </c>
      <c r="O488" s="25"/>
      <c r="P488" s="25" t="s">
        <v>1084</v>
      </c>
      <c r="Q488" s="25" t="s">
        <v>250</v>
      </c>
      <c r="R488" s="25">
        <v>1.2E-4</v>
      </c>
      <c r="S488" s="25"/>
      <c r="T488" s="25"/>
      <c r="U488" s="25"/>
      <c r="V488" s="25"/>
      <c r="W488" s="25"/>
      <c r="X488" s="20" t="str">
        <f t="shared" si="25"/>
        <v>一酸化二窒素(N2O)下水、し尿等の処理</v>
      </c>
      <c r="Y488" s="20" t="str">
        <f t="shared" si="24"/>
        <v>一酸化二窒素(N2O)下水、し尿等の処理合併処理浄化槽(窒素除去型高度処理、窒素・リン除去型高度処理又はBOD除去型高度処理の性能評価型に限る。)</v>
      </c>
      <c r="Z488" s="47"/>
      <c r="AA488" s="20"/>
      <c r="AB488" s="20"/>
      <c r="AC488" s="20"/>
      <c r="AD488" s="20"/>
      <c r="AF488" s="25"/>
      <c r="AG488" s="25"/>
      <c r="AH488" s="25"/>
      <c r="AI488" s="25"/>
      <c r="AJ488" s="25"/>
      <c r="AK488" s="25"/>
    </row>
    <row r="489" spans="12:37">
      <c r="L489" s="25" t="s">
        <v>857</v>
      </c>
      <c r="M489" s="25" t="s">
        <v>187</v>
      </c>
      <c r="N489" s="25" t="s">
        <v>671</v>
      </c>
      <c r="O489" s="25"/>
      <c r="P489" s="25" t="s">
        <v>1084</v>
      </c>
      <c r="Q489" s="25" t="s">
        <v>250</v>
      </c>
      <c r="R489" s="25">
        <v>5.5000000000000002E-5</v>
      </c>
      <c r="S489" s="25"/>
      <c r="T489" s="25"/>
      <c r="U489" s="25"/>
      <c r="V489" s="25"/>
      <c r="W489" s="25"/>
      <c r="X489" s="20" t="str">
        <f t="shared" si="25"/>
        <v>一酸化二窒素(N2O)下水、し尿等の処理</v>
      </c>
      <c r="Y489" s="20" t="str">
        <f t="shared" si="24"/>
        <v>一酸化二窒素(N2O)下水、し尿等の処理合併処理浄化槽(その他性能評価型)</v>
      </c>
      <c r="Z489" s="47"/>
      <c r="AA489" s="20"/>
      <c r="AB489" s="20"/>
      <c r="AC489" s="20"/>
      <c r="AD489" s="20"/>
      <c r="AF489" s="25"/>
      <c r="AG489" s="25"/>
      <c r="AH489" s="25"/>
      <c r="AI489" s="25"/>
      <c r="AJ489" s="25"/>
      <c r="AK489" s="25"/>
    </row>
    <row r="490" spans="12:37">
      <c r="L490" s="25" t="s">
        <v>857</v>
      </c>
      <c r="M490" s="25" t="s">
        <v>187</v>
      </c>
      <c r="N490" s="25" t="s">
        <v>672</v>
      </c>
      <c r="O490" s="25"/>
      <c r="P490" s="25" t="s">
        <v>1084</v>
      </c>
      <c r="Q490" s="25" t="s">
        <v>250</v>
      </c>
      <c r="R490" s="25">
        <v>7.2000000000000002E-5</v>
      </c>
      <c r="S490" s="25"/>
      <c r="T490" s="25"/>
      <c r="U490" s="25"/>
      <c r="V490" s="25"/>
      <c r="W490" s="25"/>
      <c r="X490" s="20" t="str">
        <f t="shared" si="25"/>
        <v>一酸化二窒素(N2O)下水、し尿等の処理</v>
      </c>
      <c r="Y490" s="20" t="str">
        <f t="shared" si="24"/>
        <v>一酸化二窒素(N2O)下水、し尿等の処理合併処理浄化槽(構造例示型)</v>
      </c>
      <c r="Z490" s="47"/>
      <c r="AA490" s="20"/>
      <c r="AB490" s="20"/>
      <c r="AC490" s="20"/>
      <c r="AD490" s="20"/>
      <c r="AF490" s="25"/>
      <c r="AG490" s="25"/>
      <c r="AH490" s="25"/>
      <c r="AI490" s="25"/>
      <c r="AJ490" s="25"/>
      <c r="AK490" s="25"/>
    </row>
    <row r="491" spans="12:37">
      <c r="L491" s="25" t="s">
        <v>857</v>
      </c>
      <c r="M491" s="25" t="s">
        <v>187</v>
      </c>
      <c r="N491" s="25" t="s">
        <v>251</v>
      </c>
      <c r="O491" s="25"/>
      <c r="P491" s="25" t="s">
        <v>1084</v>
      </c>
      <c r="Q491" s="25" t="s">
        <v>250</v>
      </c>
      <c r="R491" s="25">
        <v>2.1999999999999998E-8</v>
      </c>
      <c r="S491" s="25"/>
      <c r="T491" s="25"/>
      <c r="U491" s="25"/>
      <c r="V491" s="25"/>
      <c r="W491" s="25"/>
      <c r="X491" s="20" t="str">
        <f t="shared" si="25"/>
        <v>一酸化二窒素(N2O)下水、し尿等の処理</v>
      </c>
      <c r="Y491" s="20" t="str">
        <f t="shared" si="24"/>
        <v>一酸化二窒素(N2O)下水、し尿等の処理くみ取便所の便槽</v>
      </c>
      <c r="Z491" s="47"/>
      <c r="AA491" s="20"/>
      <c r="AB491" s="20"/>
      <c r="AC491" s="20"/>
      <c r="AD491" s="20"/>
      <c r="AF491" s="25"/>
      <c r="AG491" s="25"/>
      <c r="AH491" s="25"/>
      <c r="AI491" s="25"/>
      <c r="AJ491" s="25"/>
      <c r="AK491" s="25"/>
    </row>
    <row r="492" spans="12:37">
      <c r="L492" s="25" t="s">
        <v>857</v>
      </c>
      <c r="M492" s="25" t="s">
        <v>754</v>
      </c>
      <c r="N492" s="25" t="s">
        <v>674</v>
      </c>
      <c r="O492" s="25"/>
      <c r="P492" s="25" t="s">
        <v>1074</v>
      </c>
      <c r="Q492" s="25" t="s">
        <v>243</v>
      </c>
      <c r="R492" s="25">
        <v>3.8000000000000002E-5</v>
      </c>
      <c r="S492" s="25"/>
      <c r="T492" s="25"/>
      <c r="U492" s="25"/>
      <c r="V492" s="25" t="s">
        <v>675</v>
      </c>
      <c r="W492" s="25"/>
      <c r="X492" s="20" t="str">
        <f t="shared" si="25"/>
        <v>一酸化二窒素(N2O)廃棄物の焼却又は堆肥化処理</v>
      </c>
      <c r="Y492" s="20" t="str">
        <f t="shared" si="24"/>
        <v>一酸化二窒素(N2O)廃棄物の焼却又は堆肥化処理一般廃棄物の焼却：全連続燃焼式焼却施設</v>
      </c>
      <c r="Z492" s="47"/>
      <c r="AA492" s="20"/>
      <c r="AB492" s="20"/>
      <c r="AC492" s="20"/>
      <c r="AD492" s="20"/>
      <c r="AF492" s="25"/>
      <c r="AG492" s="25"/>
      <c r="AH492" s="25"/>
      <c r="AI492" s="25"/>
      <c r="AJ492" s="25"/>
      <c r="AK492" s="25"/>
    </row>
    <row r="493" spans="12:37">
      <c r="L493" s="25" t="s">
        <v>857</v>
      </c>
      <c r="M493" s="25" t="s">
        <v>754</v>
      </c>
      <c r="N493" s="25" t="s">
        <v>676</v>
      </c>
      <c r="O493" s="25"/>
      <c r="P493" s="25" t="s">
        <v>1074</v>
      </c>
      <c r="Q493" s="25" t="s">
        <v>243</v>
      </c>
      <c r="R493" s="25">
        <v>7.2999999999999999E-5</v>
      </c>
      <c r="S493" s="25"/>
      <c r="T493" s="25"/>
      <c r="U493" s="25"/>
      <c r="V493" s="25"/>
      <c r="W493" s="25" t="s">
        <v>675</v>
      </c>
      <c r="X493" s="20" t="str">
        <f t="shared" si="25"/>
        <v>一酸化二窒素(N2O)廃棄物の焼却又は堆肥化処理</v>
      </c>
      <c r="Y493" s="20" t="str">
        <f t="shared" si="24"/>
        <v>一酸化二窒素(N2O)廃棄物の焼却又は堆肥化処理一般廃棄物の焼却：准連続燃焼式焼却施設</v>
      </c>
      <c r="Z493" s="47"/>
      <c r="AA493" s="20"/>
      <c r="AB493" s="20"/>
      <c r="AC493" s="20"/>
      <c r="AD493" s="20"/>
      <c r="AF493" s="25"/>
      <c r="AG493" s="25"/>
      <c r="AH493" s="25"/>
      <c r="AI493" s="25"/>
      <c r="AJ493" s="25"/>
      <c r="AK493" s="25"/>
    </row>
    <row r="494" spans="12:37">
      <c r="L494" s="25" t="s">
        <v>857</v>
      </c>
      <c r="M494" s="25" t="s">
        <v>754</v>
      </c>
      <c r="N494" s="25" t="s">
        <v>677</v>
      </c>
      <c r="O494" s="25"/>
      <c r="P494" s="25" t="s">
        <v>1074</v>
      </c>
      <c r="Q494" s="25" t="s">
        <v>243</v>
      </c>
      <c r="R494" s="25">
        <v>7.6000000000000004E-5</v>
      </c>
      <c r="S494" s="25"/>
      <c r="T494" s="25"/>
      <c r="U494" s="25"/>
      <c r="V494" s="25"/>
      <c r="W494" s="25"/>
      <c r="X494" s="20" t="str">
        <f t="shared" si="25"/>
        <v>一酸化二窒素(N2O)廃棄物の焼却又は堆肥化処理</v>
      </c>
      <c r="Y494" s="20" t="str">
        <f t="shared" si="24"/>
        <v>一酸化二窒素(N2O)廃棄物の焼却又は堆肥化処理一般廃棄物の焼却：バッチ燃焼式焼却施設</v>
      </c>
      <c r="Z494" s="47"/>
      <c r="AA494" s="20"/>
      <c r="AB494" s="20"/>
      <c r="AC494" s="20"/>
      <c r="AD494" s="20"/>
      <c r="AF494" s="25"/>
      <c r="AG494" s="25"/>
      <c r="AH494" s="25"/>
      <c r="AI494" s="25"/>
      <c r="AJ494" s="25"/>
      <c r="AK494" s="25"/>
    </row>
    <row r="495" spans="12:37">
      <c r="L495" s="25" t="s">
        <v>857</v>
      </c>
      <c r="M495" s="25" t="s">
        <v>754</v>
      </c>
      <c r="N495" s="25" t="s">
        <v>678</v>
      </c>
      <c r="O495" s="25"/>
      <c r="P495" s="25" t="s">
        <v>1074</v>
      </c>
      <c r="Q495" s="25" t="s">
        <v>243</v>
      </c>
      <c r="R495" s="25">
        <v>1.2E-5</v>
      </c>
      <c r="S495" s="25"/>
      <c r="T495" s="25"/>
      <c r="U495" s="25"/>
      <c r="V495" s="25"/>
      <c r="W495" s="25"/>
      <c r="X495" s="20" t="str">
        <f t="shared" si="25"/>
        <v>一酸化二窒素(N2O)廃棄物の焼却又は堆肥化処理</v>
      </c>
      <c r="Y495" s="20" t="str">
        <f t="shared" si="24"/>
        <v>一酸化二窒素(N2O)廃棄物の焼却又は堆肥化処理一般廃棄物の焼却：ガス化溶融炉</v>
      </c>
      <c r="Z495" s="47"/>
      <c r="AA495" s="20"/>
      <c r="AB495" s="20"/>
      <c r="AC495" s="20"/>
      <c r="AD495" s="20"/>
      <c r="AF495" s="25"/>
      <c r="AG495" s="25"/>
      <c r="AH495" s="25"/>
      <c r="AI495" s="25"/>
      <c r="AJ495" s="25"/>
      <c r="AK495" s="25"/>
    </row>
    <row r="496" spans="12:37">
      <c r="L496" s="25" t="s">
        <v>857</v>
      </c>
      <c r="M496" s="25" t="s">
        <v>754</v>
      </c>
      <c r="N496" s="25" t="s">
        <v>755</v>
      </c>
      <c r="O496" s="25"/>
      <c r="P496" s="25" t="s">
        <v>1074</v>
      </c>
      <c r="Q496" s="25" t="s">
        <v>243</v>
      </c>
      <c r="R496" s="25">
        <v>1.5E-3</v>
      </c>
      <c r="S496" s="25"/>
      <c r="T496" s="25"/>
      <c r="U496" s="25"/>
      <c r="V496" s="25"/>
      <c r="W496" s="25"/>
      <c r="X496" s="20" t="str">
        <f t="shared" si="25"/>
        <v>一酸化二窒素(N2O)廃棄物の焼却又は堆肥化処理</v>
      </c>
      <c r="Y496" s="20" t="str">
        <f t="shared" si="24"/>
        <v>一酸化二窒素(N2O)廃棄物の焼却又は堆肥化処理下水汚泥(高分子凝集剤を添加して脱水したもの)の流動床炉での焼却(通常燃焼)</v>
      </c>
      <c r="Z496" s="47"/>
      <c r="AA496" s="20"/>
      <c r="AB496" s="20"/>
      <c r="AC496" s="20"/>
      <c r="AD496" s="20"/>
      <c r="AF496" s="25"/>
      <c r="AG496" s="25"/>
      <c r="AH496" s="25"/>
      <c r="AI496" s="25"/>
      <c r="AJ496" s="25"/>
      <c r="AK496" s="25"/>
    </row>
    <row r="497" spans="12:37">
      <c r="L497" s="25" t="s">
        <v>857</v>
      </c>
      <c r="M497" s="25" t="s">
        <v>754</v>
      </c>
      <c r="N497" s="25" t="s">
        <v>756</v>
      </c>
      <c r="O497" s="25"/>
      <c r="P497" s="25" t="s">
        <v>1074</v>
      </c>
      <c r="Q497" s="25" t="s">
        <v>243</v>
      </c>
      <c r="R497" s="25">
        <v>6.4999999999999997E-4</v>
      </c>
      <c r="S497" s="25"/>
      <c r="T497" s="25"/>
      <c r="U497" s="25"/>
      <c r="V497" s="25"/>
      <c r="W497" s="25"/>
      <c r="X497" s="20" t="str">
        <f t="shared" si="25"/>
        <v>一酸化二窒素(N2O)廃棄物の焼却又は堆肥化処理</v>
      </c>
      <c r="Y497" s="20" t="str">
        <f t="shared" si="24"/>
        <v>一酸化二窒素(N2O)廃棄物の焼却又は堆肥化処理下水汚泥(高分子凝集剤を添加して脱水したもの)の流動床炉での焼却(高温燃焼)</v>
      </c>
      <c r="Z497" s="47"/>
      <c r="AA497" s="20"/>
      <c r="AB497" s="20"/>
      <c r="AC497" s="20"/>
      <c r="AD497" s="20"/>
      <c r="AF497" s="25"/>
      <c r="AG497" s="25"/>
      <c r="AH497" s="25"/>
      <c r="AI497" s="25"/>
      <c r="AJ497" s="25"/>
      <c r="AK497" s="25"/>
    </row>
    <row r="498" spans="12:37">
      <c r="L498" s="25" t="s">
        <v>857</v>
      </c>
      <c r="M498" s="25" t="s">
        <v>754</v>
      </c>
      <c r="N498" s="25" t="s">
        <v>248</v>
      </c>
      <c r="O498" s="25"/>
      <c r="P498" s="25" t="s">
        <v>1074</v>
      </c>
      <c r="Q498" s="25" t="s">
        <v>243</v>
      </c>
      <c r="R498" s="25">
        <v>8.8000000000000003E-4</v>
      </c>
      <c r="S498" s="25"/>
      <c r="T498" s="25"/>
      <c r="U498" s="25"/>
      <c r="V498" s="25"/>
      <c r="W498" s="25"/>
      <c r="X498" s="20" t="str">
        <f t="shared" si="25"/>
        <v>一酸化二窒素(N2O)廃棄物の焼却又は堆肥化処理</v>
      </c>
      <c r="Y498" s="20" t="str">
        <f t="shared" si="24"/>
        <v>一酸化二窒素(N2O)廃棄物の焼却又は堆肥化処理下水汚泥(高分子凝集剤を添加して脱水したもの)の多段炉での焼却</v>
      </c>
      <c r="Z498" s="47"/>
      <c r="AA498" s="20"/>
      <c r="AB498" s="20"/>
      <c r="AC498" s="20"/>
      <c r="AD498" s="20"/>
      <c r="AF498" s="25"/>
      <c r="AG498" s="25"/>
      <c r="AH498" s="25"/>
      <c r="AI498" s="25"/>
      <c r="AJ498" s="25"/>
      <c r="AK498" s="25"/>
    </row>
    <row r="499" spans="12:37">
      <c r="L499" s="25" t="s">
        <v>857</v>
      </c>
      <c r="M499" s="25" t="s">
        <v>754</v>
      </c>
      <c r="N499" s="25" t="s">
        <v>247</v>
      </c>
      <c r="O499" s="25"/>
      <c r="P499" s="25" t="s">
        <v>1074</v>
      </c>
      <c r="Q499" s="25" t="s">
        <v>243</v>
      </c>
      <c r="R499" s="25">
        <v>2.9E-4</v>
      </c>
      <c r="S499" s="25"/>
      <c r="T499" s="25"/>
      <c r="U499" s="25"/>
      <c r="V499" s="25"/>
      <c r="W499" s="25"/>
      <c r="X499" s="20" t="str">
        <f t="shared" si="25"/>
        <v>一酸化二窒素(N2O)廃棄物の焼却又は堆肥化処理</v>
      </c>
      <c r="Y499" s="20" t="str">
        <f t="shared" si="24"/>
        <v>一酸化二窒素(N2O)廃棄物の焼却又は堆肥化処理下水汚泥(石灰系凝集剤を添加して脱水したもの)の焼却</v>
      </c>
      <c r="Z499" s="47"/>
      <c r="AA499" s="20"/>
      <c r="AB499" s="20"/>
      <c r="AC499" s="20"/>
      <c r="AD499" s="20"/>
      <c r="AF499" s="25"/>
      <c r="AG499" s="25"/>
      <c r="AH499" s="25"/>
      <c r="AI499" s="25"/>
      <c r="AJ499" s="25"/>
      <c r="AK499" s="25"/>
    </row>
    <row r="500" spans="12:37">
      <c r="L500" s="25" t="s">
        <v>857</v>
      </c>
      <c r="M500" s="25" t="s">
        <v>754</v>
      </c>
      <c r="N500" s="25" t="s">
        <v>1275</v>
      </c>
      <c r="O500" s="25"/>
      <c r="P500" s="25" t="s">
        <v>1074</v>
      </c>
      <c r="Q500" s="25" t="s">
        <v>243</v>
      </c>
      <c r="R500" s="25">
        <v>2.5999999999999998E-4</v>
      </c>
      <c r="S500" s="25"/>
      <c r="T500" s="25"/>
      <c r="U500" s="25"/>
      <c r="V500" s="25"/>
      <c r="W500" s="25"/>
      <c r="X500" s="20" t="str">
        <f t="shared" si="25"/>
        <v>一酸化二窒素(N2O)廃棄物の焼却又は堆肥化処理</v>
      </c>
      <c r="Y500" s="20" t="str">
        <f t="shared" si="24"/>
        <v>一酸化二窒素(N2O)廃棄物の焼却又は堆肥化処理下水汚泥の多段吹込燃焼式流動床炉、二段燃焼式循環流動床炉又はストカ炉での焼却</v>
      </c>
      <c r="Z500" s="47"/>
      <c r="AA500" s="20"/>
      <c r="AB500" s="20"/>
      <c r="AC500" s="20"/>
      <c r="AD500" s="20"/>
      <c r="AF500" s="25"/>
      <c r="AG500" s="25"/>
      <c r="AH500" s="25"/>
      <c r="AI500" s="25"/>
      <c r="AJ500" s="25"/>
      <c r="AK500" s="25"/>
    </row>
    <row r="501" spans="12:37">
      <c r="L501" s="25" t="s">
        <v>857</v>
      </c>
      <c r="M501" s="25" t="s">
        <v>754</v>
      </c>
      <c r="N501" s="25" t="s">
        <v>757</v>
      </c>
      <c r="O501" s="25"/>
      <c r="P501" s="25" t="s">
        <v>1074</v>
      </c>
      <c r="Q501" s="25" t="s">
        <v>243</v>
      </c>
      <c r="R501" s="25">
        <v>3.1000000000000001E-5</v>
      </c>
      <c r="S501" s="25"/>
      <c r="T501" s="25"/>
      <c r="U501" s="25"/>
      <c r="V501" s="25"/>
      <c r="W501" s="25"/>
      <c r="X501" s="20" t="str">
        <f t="shared" si="25"/>
        <v>一酸化二窒素(N2O)廃棄物の焼却又は堆肥化処理</v>
      </c>
      <c r="Y501" s="20" t="str">
        <f t="shared" si="24"/>
        <v>一酸化二窒素(N2O)廃棄物の焼却又は堆肥化処理下水汚泥の炭化固形燃料化炉での焼却</v>
      </c>
      <c r="Z501" s="47"/>
      <c r="AA501" s="20"/>
      <c r="AB501" s="20"/>
      <c r="AC501" s="20"/>
      <c r="AD501" s="20"/>
      <c r="AF501" s="25"/>
      <c r="AG501" s="25"/>
      <c r="AH501" s="25"/>
      <c r="AI501" s="25"/>
      <c r="AJ501" s="25"/>
      <c r="AK501" s="25"/>
    </row>
    <row r="502" spans="12:37">
      <c r="L502" s="25" t="s">
        <v>857</v>
      </c>
      <c r="M502" s="25" t="s">
        <v>754</v>
      </c>
      <c r="N502" s="25" t="s">
        <v>758</v>
      </c>
      <c r="O502" s="25"/>
      <c r="P502" s="25" t="s">
        <v>1074</v>
      </c>
      <c r="Q502" s="25" t="s">
        <v>243</v>
      </c>
      <c r="R502" s="25">
        <v>8.8000000000000003E-4</v>
      </c>
      <c r="S502" s="25"/>
      <c r="T502" s="25"/>
      <c r="U502" s="25"/>
      <c r="V502" s="25"/>
      <c r="W502" s="25"/>
      <c r="X502" s="20" t="str">
        <f t="shared" si="25"/>
        <v>一酸化二窒素(N2O)廃棄物の焼却又は堆肥化処理</v>
      </c>
      <c r="Y502" s="20" t="str">
        <f t="shared" si="24"/>
        <v>一酸化二窒素(N2O)廃棄物の焼却又は堆肥化処理その他下水汚泥の焼却</v>
      </c>
      <c r="Z502" s="47"/>
      <c r="AA502" s="20"/>
      <c r="AB502" s="20"/>
      <c r="AC502" s="20"/>
      <c r="AD502" s="20"/>
      <c r="AF502" s="25"/>
      <c r="AG502" s="25"/>
      <c r="AH502" s="25"/>
      <c r="AI502" s="25"/>
      <c r="AJ502" s="25"/>
      <c r="AK502" s="25"/>
    </row>
    <row r="503" spans="12:37">
      <c r="L503" s="25" t="s">
        <v>857</v>
      </c>
      <c r="M503" s="25" t="s">
        <v>754</v>
      </c>
      <c r="N503" s="25" t="s">
        <v>759</v>
      </c>
      <c r="O503" s="25"/>
      <c r="P503" s="25" t="s">
        <v>1074</v>
      </c>
      <c r="Q503" s="25" t="s">
        <v>243</v>
      </c>
      <c r="R503" s="25">
        <v>9.8999999999999994E-5</v>
      </c>
      <c r="S503" s="25"/>
      <c r="T503" s="25"/>
      <c r="U503" s="25"/>
      <c r="V503" s="25"/>
      <c r="W503" s="25"/>
      <c r="X503" s="20" t="str">
        <f t="shared" si="25"/>
        <v>一酸化二窒素(N2O)廃棄物の焼却又は堆肥化処理</v>
      </c>
      <c r="Y503" s="20" t="str">
        <f t="shared" si="24"/>
        <v>一酸化二窒素(N2O)廃棄物の焼却又は堆肥化処理汚泥(下水汚泥を除く)の焼却</v>
      </c>
      <c r="Z503" s="47"/>
      <c r="AA503" s="20"/>
      <c r="AB503" s="20"/>
      <c r="AC503" s="20"/>
      <c r="AD503" s="20"/>
      <c r="AF503" s="25"/>
      <c r="AG503" s="25"/>
      <c r="AH503" s="25"/>
      <c r="AI503" s="25"/>
      <c r="AJ503" s="25"/>
      <c r="AK503" s="25"/>
    </row>
    <row r="504" spans="12:37">
      <c r="L504" s="25" t="s">
        <v>857</v>
      </c>
      <c r="M504" s="25" t="s">
        <v>754</v>
      </c>
      <c r="N504" s="25" t="s">
        <v>246</v>
      </c>
      <c r="O504" s="25"/>
      <c r="P504" s="25" t="s">
        <v>1074</v>
      </c>
      <c r="Q504" s="25" t="s">
        <v>243</v>
      </c>
      <c r="R504" s="25">
        <v>6.2000000000000003E-5</v>
      </c>
      <c r="S504" s="25"/>
      <c r="T504" s="25"/>
      <c r="U504" s="25"/>
      <c r="V504" s="25"/>
      <c r="W504" s="25"/>
      <c r="X504" s="20" t="str">
        <f t="shared" si="25"/>
        <v>一酸化二窒素(N2O)廃棄物の焼却又は堆肥化処理</v>
      </c>
      <c r="Y504" s="20" t="str">
        <f t="shared" si="24"/>
        <v>一酸化二窒素(N2O)廃棄物の焼却又は堆肥化処理廃油の焼却</v>
      </c>
      <c r="Z504" s="47"/>
      <c r="AA504" s="20"/>
      <c r="AB504" s="20"/>
      <c r="AC504" s="20"/>
      <c r="AD504" s="20"/>
      <c r="AF504" s="25"/>
      <c r="AG504" s="25"/>
      <c r="AH504" s="25"/>
      <c r="AI504" s="25"/>
      <c r="AJ504" s="25"/>
      <c r="AK504" s="25"/>
    </row>
    <row r="505" spans="12:37">
      <c r="L505" s="25" t="s">
        <v>857</v>
      </c>
      <c r="M505" s="25" t="s">
        <v>754</v>
      </c>
      <c r="N505" s="25" t="s">
        <v>760</v>
      </c>
      <c r="O505" s="25"/>
      <c r="P505" s="25" t="s">
        <v>1074</v>
      </c>
      <c r="Q505" s="25" t="s">
        <v>243</v>
      </c>
      <c r="R505" s="25">
        <v>1.5E-5</v>
      </c>
      <c r="S505" s="25"/>
      <c r="T505" s="25"/>
      <c r="U505" s="25"/>
      <c r="V505" s="25"/>
      <c r="W505" s="25"/>
      <c r="X505" s="20" t="str">
        <f t="shared" si="25"/>
        <v>一酸化二窒素(N2O)廃棄物の焼却又は堆肥化処理</v>
      </c>
      <c r="Y505" s="20" t="str">
        <f t="shared" si="24"/>
        <v>一酸化二窒素(N2O)廃棄物の焼却又は堆肥化処理廃プラスチック類(廃ゴムタイヤを除く)の焼却</v>
      </c>
      <c r="Z505" s="47"/>
      <c r="AA505" s="20"/>
      <c r="AB505" s="20"/>
      <c r="AC505" s="20"/>
      <c r="AD505" s="20"/>
      <c r="AF505" s="25"/>
      <c r="AG505" s="25"/>
      <c r="AH505" s="25"/>
      <c r="AI505" s="25"/>
      <c r="AJ505" s="25"/>
      <c r="AK505" s="25"/>
    </row>
    <row r="506" spans="12:37">
      <c r="L506" s="25" t="s">
        <v>857</v>
      </c>
      <c r="M506" s="25" t="s">
        <v>754</v>
      </c>
      <c r="N506" s="25" t="s">
        <v>245</v>
      </c>
      <c r="O506" s="25"/>
      <c r="P506" s="25" t="s">
        <v>1074</v>
      </c>
      <c r="Q506" s="25" t="s">
        <v>243</v>
      </c>
      <c r="R506" s="25">
        <v>7.7000000000000001E-5</v>
      </c>
      <c r="S506" s="25"/>
      <c r="T506" s="25"/>
      <c r="U506" s="25"/>
      <c r="V506" s="25"/>
      <c r="W506" s="25"/>
      <c r="X506" s="20" t="str">
        <f t="shared" si="25"/>
        <v>一酸化二窒素(N2O)廃棄物の焼却又は堆肥化処理</v>
      </c>
      <c r="Y506" s="20" t="str">
        <f t="shared" si="24"/>
        <v>一酸化二窒素(N2O)廃棄物の焼却又は堆肥化処理紙くず又は木くずの焼却</v>
      </c>
      <c r="Z506" s="47"/>
      <c r="AA506" s="20"/>
      <c r="AB506" s="20"/>
      <c r="AC506" s="20"/>
      <c r="AD506" s="20"/>
      <c r="AF506" s="25"/>
      <c r="AG506" s="25"/>
      <c r="AH506" s="25"/>
      <c r="AI506" s="25"/>
      <c r="AJ506" s="25"/>
      <c r="AK506" s="25"/>
    </row>
    <row r="507" spans="12:37">
      <c r="L507" s="25" t="s">
        <v>857</v>
      </c>
      <c r="M507" s="25" t="s">
        <v>754</v>
      </c>
      <c r="N507" s="25" t="s">
        <v>761</v>
      </c>
      <c r="O507" s="25"/>
      <c r="P507" s="25" t="s">
        <v>1074</v>
      </c>
      <c r="Q507" s="25" t="s">
        <v>243</v>
      </c>
      <c r="R507" s="25">
        <v>7.7000000000000001E-5</v>
      </c>
      <c r="S507" s="25"/>
      <c r="T507" s="25"/>
      <c r="U507" s="25"/>
      <c r="V507" s="25"/>
      <c r="W507" s="25"/>
      <c r="X507" s="20" t="str">
        <f t="shared" si="25"/>
        <v>一酸化二窒素(N2O)廃棄物の焼却又は堆肥化処理</v>
      </c>
      <c r="Y507" s="20" t="str">
        <f t="shared" si="24"/>
        <v>一酸化二窒素(N2O)廃棄物の焼却又は堆肥化処理天然繊維くずの焼却</v>
      </c>
      <c r="Z507" s="47"/>
      <c r="AA507" s="20"/>
      <c r="AB507" s="20"/>
      <c r="AC507" s="20"/>
      <c r="AD507" s="20"/>
      <c r="AF507" s="25"/>
      <c r="AG507" s="25"/>
      <c r="AH507" s="25"/>
      <c r="AI507" s="25"/>
      <c r="AJ507" s="25"/>
      <c r="AK507" s="25"/>
    </row>
    <row r="508" spans="12:37">
      <c r="L508" s="25" t="s">
        <v>857</v>
      </c>
      <c r="M508" s="25" t="s">
        <v>754</v>
      </c>
      <c r="N508" s="25" t="s">
        <v>244</v>
      </c>
      <c r="O508" s="25"/>
      <c r="P508" s="25" t="s">
        <v>1074</v>
      </c>
      <c r="Q508" s="25" t="s">
        <v>243</v>
      </c>
      <c r="R508" s="25">
        <v>7.7000000000000001E-5</v>
      </c>
      <c r="S508" s="25"/>
      <c r="T508" s="25"/>
      <c r="U508" s="25"/>
      <c r="V508" s="25"/>
      <c r="W508" s="25"/>
      <c r="X508" s="20" t="str">
        <f t="shared" si="25"/>
        <v>一酸化二窒素(N2O)廃棄物の焼却又は堆肥化処理</v>
      </c>
      <c r="Y508" s="20" t="str">
        <f t="shared" ref="Y508:Y574" si="26">L508&amp;M508&amp;N508&amp;O508</f>
        <v>一酸化二窒素(N2O)廃棄物の焼却又は堆肥化処理動植物性残渣又は家畜の死体の焼却</v>
      </c>
      <c r="Z508" s="47"/>
      <c r="AA508" s="20"/>
      <c r="AB508" s="20"/>
      <c r="AC508" s="20"/>
      <c r="AD508" s="20"/>
      <c r="AF508" s="25"/>
      <c r="AG508" s="25"/>
      <c r="AH508" s="25"/>
      <c r="AI508" s="25"/>
      <c r="AJ508" s="25"/>
      <c r="AK508" s="25"/>
    </row>
    <row r="509" spans="12:37">
      <c r="L509" s="25" t="s">
        <v>857</v>
      </c>
      <c r="M509" s="25" t="s">
        <v>754</v>
      </c>
      <c r="N509" s="25" t="s">
        <v>762</v>
      </c>
      <c r="O509" s="25"/>
      <c r="P509" s="25" t="s">
        <v>1074</v>
      </c>
      <c r="Q509" s="25" t="s">
        <v>243</v>
      </c>
      <c r="R509" s="25">
        <v>7.7000000000000001E-5</v>
      </c>
      <c r="S509" s="25"/>
      <c r="T509" s="25"/>
      <c r="U509" s="25"/>
      <c r="V509" s="25"/>
      <c r="W509" s="25"/>
      <c r="X509" s="20" t="str">
        <f t="shared" ref="X509:X572" si="27">L509&amp;M509</f>
        <v>一酸化二窒素(N2O)廃棄物の焼却又は堆肥化処理</v>
      </c>
      <c r="Y509" s="20" t="str">
        <f t="shared" si="26"/>
        <v>一酸化二窒素(N2O)廃棄物の焼却又は堆肥化処理感染性廃棄物(廃プラスチック類を除く)の焼却</v>
      </c>
      <c r="Z509" s="47"/>
      <c r="AA509" s="20"/>
      <c r="AB509" s="20"/>
      <c r="AC509" s="20"/>
      <c r="AD509" s="20"/>
      <c r="AF509" s="25"/>
      <c r="AG509" s="25"/>
      <c r="AH509" s="25"/>
      <c r="AI509" s="25"/>
      <c r="AJ509" s="25"/>
      <c r="AK509" s="25"/>
    </row>
    <row r="510" spans="12:37">
      <c r="L510" s="25" t="s">
        <v>857</v>
      </c>
      <c r="M510" s="25" t="s">
        <v>754</v>
      </c>
      <c r="N510" s="25" t="s">
        <v>763</v>
      </c>
      <c r="O510" s="25"/>
      <c r="P510" s="25" t="s">
        <v>1074</v>
      </c>
      <c r="Q510" s="25" t="s">
        <v>243</v>
      </c>
      <c r="R510" s="25">
        <v>1.5E-6</v>
      </c>
      <c r="S510" s="25"/>
      <c r="T510" s="25"/>
      <c r="U510" s="25"/>
      <c r="V510" s="25" t="s">
        <v>687</v>
      </c>
      <c r="W510" s="25"/>
      <c r="X510" s="20" t="str">
        <f t="shared" si="27"/>
        <v>一酸化二窒素(N2O)廃棄物の焼却又は堆肥化処理</v>
      </c>
      <c r="Y510" s="20" t="str">
        <f t="shared" si="26"/>
        <v>一酸化二窒素(N2O)廃棄物の焼却又は堆肥化処理一般廃棄物(木くず(剪定枝)に限る)</v>
      </c>
      <c r="Z510" s="47"/>
      <c r="AA510" s="20"/>
      <c r="AB510" s="20"/>
      <c r="AC510" s="20"/>
      <c r="AD510" s="20"/>
      <c r="AF510" s="25"/>
      <c r="AG510" s="25"/>
      <c r="AH510" s="25"/>
      <c r="AI510" s="25"/>
      <c r="AJ510" s="25"/>
      <c r="AK510" s="25"/>
    </row>
    <row r="511" spans="12:37">
      <c r="L511" t="s">
        <v>857</v>
      </c>
      <c r="M511" s="25" t="s">
        <v>754</v>
      </c>
      <c r="N511" s="25" t="s">
        <v>765</v>
      </c>
      <c r="O511" s="25"/>
      <c r="P511" s="25" t="s">
        <v>1074</v>
      </c>
      <c r="Q511" s="25" t="s">
        <v>243</v>
      </c>
      <c r="R511" s="25">
        <v>2.7E-4</v>
      </c>
      <c r="S511" s="25"/>
      <c r="T511" s="25"/>
      <c r="U511" s="25"/>
      <c r="V511" s="25"/>
      <c r="W511" s="25" t="s">
        <v>764</v>
      </c>
      <c r="X511" s="20" t="str">
        <f t="shared" si="27"/>
        <v>一酸化二窒素(N2O)廃棄物の焼却又は堆肥化処理</v>
      </c>
      <c r="Y511" s="20" t="str">
        <f t="shared" si="26"/>
        <v>一酸化二窒素(N2O)廃棄物の焼却又は堆肥化処理一般廃棄物(木くず(剪定枝)を除く)、産業廃棄物</v>
      </c>
      <c r="Z511" s="47"/>
      <c r="AA511" s="20"/>
      <c r="AB511" s="20"/>
      <c r="AC511" s="20"/>
      <c r="AD511" s="20"/>
      <c r="AF511" s="25"/>
      <c r="AG511" s="25"/>
      <c r="AH511" s="25"/>
      <c r="AI511" s="25"/>
      <c r="AJ511" s="25"/>
      <c r="AK511" s="25"/>
    </row>
    <row r="512" spans="12:37">
      <c r="L512" s="25" t="s">
        <v>186</v>
      </c>
      <c r="M512" s="25" t="s">
        <v>173</v>
      </c>
      <c r="N512" s="25"/>
      <c r="O512" s="25"/>
      <c r="P512" s="26" t="s">
        <v>1332</v>
      </c>
      <c r="Q512" s="25" t="s">
        <v>1336</v>
      </c>
      <c r="R512" s="26">
        <v>1</v>
      </c>
      <c r="S512" s="25"/>
      <c r="T512" s="25"/>
      <c r="U512" s="25"/>
      <c r="V512" s="25" t="s">
        <v>766</v>
      </c>
      <c r="W512" s="25"/>
      <c r="X512" s="20" t="str">
        <f t="shared" si="27"/>
        <v>ハイドロフルオロカーボン(HFC)マグネシウム合金の鋳造</v>
      </c>
      <c r="Y512" s="20" t="str">
        <f t="shared" si="26"/>
        <v>ハイドロフルオロカーボン(HFC)マグネシウム合金の鋳造</v>
      </c>
      <c r="Z512" s="47"/>
      <c r="AA512" s="20"/>
      <c r="AB512" s="20"/>
      <c r="AC512" s="20"/>
      <c r="AD512" s="20"/>
      <c r="AF512" s="25"/>
      <c r="AG512" s="25"/>
      <c r="AH512" s="25"/>
      <c r="AI512" s="25"/>
      <c r="AJ512" s="25"/>
      <c r="AK512" s="25"/>
    </row>
    <row r="513" spans="12:37">
      <c r="L513" s="25" t="s">
        <v>186</v>
      </c>
      <c r="M513" s="25" t="s">
        <v>767</v>
      </c>
      <c r="N513" s="25"/>
      <c r="O513" s="25"/>
      <c r="P513" s="25" t="s">
        <v>1088</v>
      </c>
      <c r="Q513" s="25" t="s">
        <v>768</v>
      </c>
      <c r="R513" s="25">
        <v>2.1000000000000001E-4</v>
      </c>
      <c r="S513" s="25"/>
      <c r="T513" s="25"/>
      <c r="U513" s="25"/>
      <c r="V513" s="25" t="s">
        <v>769</v>
      </c>
      <c r="W513" s="25" t="s">
        <v>766</v>
      </c>
      <c r="X513" s="20" t="str">
        <f t="shared" si="27"/>
        <v>ハイドロフルオロカーボン(HFC)クロロジフルオロメタン(HCFC-22)の製造</v>
      </c>
      <c r="Y513" s="20" t="str">
        <f t="shared" si="26"/>
        <v>ハイドロフルオロカーボン(HFC)クロロジフルオロメタン(HCFC-22)の製造</v>
      </c>
      <c r="Z513" s="47"/>
      <c r="AA513" s="20"/>
      <c r="AB513" s="20"/>
      <c r="AC513" s="20"/>
      <c r="AD513" s="20"/>
      <c r="AF513" s="25"/>
      <c r="AG513" s="25"/>
      <c r="AH513" s="25"/>
      <c r="AI513" s="25"/>
      <c r="AJ513" s="25"/>
      <c r="AK513" s="25"/>
    </row>
    <row r="514" spans="12:37">
      <c r="L514" s="25" t="s">
        <v>186</v>
      </c>
      <c r="M514" s="25" t="s">
        <v>770</v>
      </c>
      <c r="N514" s="25"/>
      <c r="O514" s="25"/>
      <c r="P514" s="25" t="s">
        <v>1089</v>
      </c>
      <c r="Q514" s="25" t="s">
        <v>176</v>
      </c>
      <c r="R514" s="25">
        <v>3.5000000000000001E-3</v>
      </c>
      <c r="S514" s="25"/>
      <c r="T514" s="25"/>
      <c r="U514" s="25"/>
      <c r="V514" s="25" t="s">
        <v>185</v>
      </c>
      <c r="W514" s="25" t="s">
        <v>769</v>
      </c>
      <c r="X514" s="20" t="str">
        <f t="shared" si="27"/>
        <v>ハイドロフルオロカーボン(HFC)ハイドロフルオロカーボン(HFC)の製造</v>
      </c>
      <c r="Y514" s="20" t="str">
        <f t="shared" si="26"/>
        <v>ハイドロフルオロカーボン(HFC)ハイドロフルオロカーボン(HFC)の製造</v>
      </c>
      <c r="Z514" s="47"/>
      <c r="AA514" s="20"/>
      <c r="AB514" s="20"/>
      <c r="AC514" s="20"/>
      <c r="AD514" s="20"/>
      <c r="AF514" s="25"/>
      <c r="AG514" s="25"/>
      <c r="AH514" s="25"/>
      <c r="AI514" s="25"/>
      <c r="AJ514" s="25"/>
      <c r="AK514" s="25"/>
    </row>
    <row r="515" spans="12:37">
      <c r="L515" s="25" t="s">
        <v>186</v>
      </c>
      <c r="M515" s="25" t="s">
        <v>771</v>
      </c>
      <c r="N515" s="25" t="s">
        <v>772</v>
      </c>
      <c r="O515" s="25"/>
      <c r="P515" s="25" t="s">
        <v>1089</v>
      </c>
      <c r="Q515" s="25" t="s">
        <v>176</v>
      </c>
      <c r="R515" s="25">
        <v>0.4</v>
      </c>
      <c r="S515" s="25"/>
      <c r="T515" s="25"/>
      <c r="U515" s="25"/>
      <c r="V515" s="25" t="s">
        <v>773</v>
      </c>
      <c r="W515" s="25" t="s">
        <v>185</v>
      </c>
      <c r="X515" s="20" t="str">
        <f t="shared" si="27"/>
        <v>ハイドロフルオロカーボン(HFC)半導体素子等の加工工程でのドライエッチング等におけるHFC又はPFCの使用</v>
      </c>
      <c r="Y515" s="20" t="str">
        <f t="shared" si="26"/>
        <v>ハイドロフルオロカーボン(HFC)半導体素子等の加工工程でのドライエッチング等におけるHFC又はPFCの使用半導体</v>
      </c>
      <c r="Z515" s="47"/>
      <c r="AA515" s="20"/>
      <c r="AB515" s="20"/>
      <c r="AC515" s="20"/>
      <c r="AD515" s="20"/>
      <c r="AF515" s="25"/>
      <c r="AG515" s="25"/>
      <c r="AH515" s="25"/>
      <c r="AI515" s="25"/>
      <c r="AJ515" s="25"/>
      <c r="AK515" s="25"/>
    </row>
    <row r="516" spans="12:37">
      <c r="L516" s="25" t="s">
        <v>186</v>
      </c>
      <c r="M516" s="25" t="s">
        <v>771</v>
      </c>
      <c r="N516" s="25" t="s">
        <v>774</v>
      </c>
      <c r="O516" s="25"/>
      <c r="P516" s="25" t="s">
        <v>1089</v>
      </c>
      <c r="Q516" s="25" t="s">
        <v>176</v>
      </c>
      <c r="R516" s="34">
        <v>0.2</v>
      </c>
      <c r="S516" s="25"/>
      <c r="T516" s="25"/>
      <c r="U516" s="25"/>
      <c r="V516" s="25"/>
      <c r="W516" s="25" t="s">
        <v>773</v>
      </c>
      <c r="X516" s="20" t="str">
        <f t="shared" si="27"/>
        <v>ハイドロフルオロカーボン(HFC)半導体素子等の加工工程でのドライエッチング等におけるHFC又はPFCの使用</v>
      </c>
      <c r="Y516" s="20" t="str">
        <f t="shared" si="26"/>
        <v>ハイドロフルオロカーボン(HFC)半導体素子等の加工工程でのドライエッチング等におけるHFC又はPFCの使用液晶</v>
      </c>
      <c r="Z516" s="47"/>
      <c r="AA516" s="20"/>
      <c r="AB516" s="20"/>
      <c r="AC516" s="20"/>
      <c r="AD516" s="20"/>
      <c r="AF516" s="25"/>
      <c r="AG516" s="25"/>
      <c r="AH516" s="25"/>
      <c r="AI516" s="25"/>
      <c r="AJ516" s="25"/>
      <c r="AK516" s="25"/>
    </row>
    <row r="517" spans="12:37">
      <c r="L517" s="25" t="s">
        <v>186</v>
      </c>
      <c r="M517" s="25" t="s">
        <v>771</v>
      </c>
      <c r="N517" s="25" t="s">
        <v>775</v>
      </c>
      <c r="O517" s="25"/>
      <c r="P517" s="25" t="s">
        <v>1090</v>
      </c>
      <c r="Q517" s="25" t="s">
        <v>776</v>
      </c>
      <c r="R517" s="34">
        <v>0.02</v>
      </c>
      <c r="S517" s="25"/>
      <c r="T517" s="25"/>
      <c r="U517" s="25"/>
      <c r="V517" s="25" t="s">
        <v>777</v>
      </c>
      <c r="W517" s="25"/>
      <c r="X517" s="20" t="str">
        <f t="shared" si="27"/>
        <v>ハイドロフルオロカーボン(HFC)半導体素子等の加工工程でのドライエッチング等におけるHFC又はPFCの使用</v>
      </c>
      <c r="Y517" s="20" t="str">
        <f t="shared" si="26"/>
        <v>ハイドロフルオロカーボン(HFC)半導体素子等の加工工程でのドライエッチング等におけるHFC又はPFCの使用液晶(PFC-c318使用時、HFC-23の副生)</v>
      </c>
      <c r="Z517" s="47"/>
      <c r="AA517" s="20"/>
      <c r="AB517" s="20"/>
      <c r="AC517" s="20"/>
      <c r="AD517" s="20"/>
      <c r="AF517" s="25"/>
      <c r="AG517" s="25"/>
      <c r="AH517" s="25"/>
      <c r="AI517" s="25"/>
      <c r="AJ517" s="25"/>
      <c r="AK517" s="25"/>
    </row>
    <row r="518" spans="12:37">
      <c r="L518" s="25" t="s">
        <v>186</v>
      </c>
      <c r="M518" s="25" t="s">
        <v>778</v>
      </c>
      <c r="N518" s="25" t="s">
        <v>1276</v>
      </c>
      <c r="O518" s="25"/>
      <c r="P518" s="25" t="s">
        <v>1089</v>
      </c>
      <c r="Q518" s="25" t="s">
        <v>176</v>
      </c>
      <c r="R518" s="25">
        <v>1E-3</v>
      </c>
      <c r="S518" s="25"/>
      <c r="T518" s="25"/>
      <c r="U518" s="25"/>
      <c r="V518" s="25" t="s">
        <v>779</v>
      </c>
      <c r="W518" s="25" t="s">
        <v>777</v>
      </c>
      <c r="X518" s="20" t="str">
        <f t="shared" si="27"/>
        <v>ハイドロフルオロカーボン(HFC)家庭用エアコンディショナー等HFC封入製品の製造におけるHFCの封入</v>
      </c>
      <c r="Y518" s="20" t="str">
        <f t="shared" si="26"/>
        <v>ハイドロフルオロカーボン(HFC)家庭用エアコンディショナー等HFC封入製品の製造におけるHFCの封入家庭用エアコンディショナ</v>
      </c>
      <c r="Z518" s="47"/>
      <c r="AA518" s="20"/>
      <c r="AB518" s="20"/>
      <c r="AC518" s="20"/>
      <c r="AD518" s="20"/>
      <c r="AF518" s="25"/>
      <c r="AG518" s="25"/>
      <c r="AH518" s="25"/>
      <c r="AI518" s="25"/>
      <c r="AJ518" s="25"/>
      <c r="AK518" s="25"/>
    </row>
    <row r="519" spans="12:37">
      <c r="L519" s="25" t="s">
        <v>186</v>
      </c>
      <c r="M519" s="25" t="s">
        <v>778</v>
      </c>
      <c r="N519" s="25" t="s">
        <v>780</v>
      </c>
      <c r="O519" s="25"/>
      <c r="P519" s="25" t="s">
        <v>1089</v>
      </c>
      <c r="Q519" s="25" t="s">
        <v>176</v>
      </c>
      <c r="R519" s="39">
        <v>2E-3</v>
      </c>
      <c r="S519" s="25"/>
      <c r="T519" s="25"/>
      <c r="U519" s="25"/>
      <c r="V519" s="25"/>
      <c r="W519" s="25" t="s">
        <v>779</v>
      </c>
      <c r="X519" s="20" t="str">
        <f t="shared" si="27"/>
        <v>ハイドロフルオロカーボン(HFC)家庭用エアコンディショナー等HFC封入製品の製造におけるHFCの封入</v>
      </c>
      <c r="Y519" s="20" t="str">
        <f t="shared" si="26"/>
        <v>ハイドロフルオロカーボン(HFC)家庭用エアコンディショナー等HFC封入製品の製造におけるHFCの封入業務用冷凍空気調和機器(自動販売機を除く)</v>
      </c>
      <c r="Z519" s="47"/>
      <c r="AA519" s="20"/>
      <c r="AB519" s="20"/>
      <c r="AC519" s="20"/>
      <c r="AD519" s="20"/>
      <c r="AF519" s="25"/>
      <c r="AG519" s="25"/>
      <c r="AH519" s="25"/>
      <c r="AI519" s="25"/>
      <c r="AJ519" s="25"/>
      <c r="AK519" s="25"/>
    </row>
    <row r="520" spans="12:37">
      <c r="L520" s="25" t="s">
        <v>186</v>
      </c>
      <c r="M520" s="25" t="s">
        <v>778</v>
      </c>
      <c r="N520" s="25" t="s">
        <v>180</v>
      </c>
      <c r="O520" s="25"/>
      <c r="P520" s="25" t="s">
        <v>1091</v>
      </c>
      <c r="Q520" s="25" t="s">
        <v>183</v>
      </c>
      <c r="R520" s="39">
        <v>3.0000000000000001E-3</v>
      </c>
      <c r="S520" s="25"/>
      <c r="T520" s="25"/>
      <c r="U520" s="25"/>
      <c r="V520" s="25" t="s">
        <v>184</v>
      </c>
      <c r="W520" s="25"/>
      <c r="X520" s="20" t="str">
        <f t="shared" si="27"/>
        <v>ハイドロフルオロカーボン(HFC)家庭用エアコンディショナー等HFC封入製品の製造におけるHFCの封入</v>
      </c>
      <c r="Y520" s="20" t="str">
        <f t="shared" si="26"/>
        <v>ハイドロフルオロカーボン(HFC)家庭用エアコンディショナー等HFC封入製品の製造におけるHFCの封入自動販売機</v>
      </c>
      <c r="Z520" s="47"/>
      <c r="AA520" s="20"/>
      <c r="AB520" s="20"/>
      <c r="AC520" s="20"/>
      <c r="AD520" s="20"/>
      <c r="AF520" s="25"/>
      <c r="AG520" s="25"/>
      <c r="AH520" s="25"/>
      <c r="AI520" s="25"/>
      <c r="AJ520" s="25"/>
      <c r="AK520" s="25"/>
    </row>
    <row r="521" spans="12:37">
      <c r="L521" s="25" t="s">
        <v>186</v>
      </c>
      <c r="M521" s="25" t="s">
        <v>778</v>
      </c>
      <c r="N521" s="25" t="s">
        <v>1277</v>
      </c>
      <c r="O521" s="25"/>
      <c r="P521" s="25" t="s">
        <v>1091</v>
      </c>
      <c r="Q521" s="25" t="s">
        <v>183</v>
      </c>
      <c r="R521" s="39">
        <v>9.9999999999999995E-7</v>
      </c>
      <c r="S521" s="25"/>
      <c r="T521" s="25"/>
      <c r="U521" s="25"/>
      <c r="V521" s="25"/>
      <c r="W521" s="25" t="s">
        <v>184</v>
      </c>
      <c r="X521" s="20" t="str">
        <f t="shared" si="27"/>
        <v>ハイドロフルオロカーボン(HFC)家庭用エアコンディショナー等HFC封入製品の製造におけるHFCの封入</v>
      </c>
      <c r="Y521" s="20" t="str">
        <f t="shared" si="26"/>
        <v>ハイドロフルオロカーボン(HFC)家庭用エアコンディショナー等HFC封入製品の製造におけるHFCの封入自動車用エアコンディショナ</v>
      </c>
      <c r="Z521" s="47"/>
      <c r="AA521" s="20"/>
      <c r="AB521" s="20"/>
      <c r="AC521" s="20"/>
      <c r="AD521" s="20"/>
      <c r="AF521" s="25"/>
      <c r="AG521" s="25"/>
      <c r="AH521" s="25"/>
      <c r="AI521" s="25"/>
      <c r="AJ521" s="25"/>
      <c r="AK521" s="25"/>
    </row>
    <row r="522" spans="12:37">
      <c r="L522" s="25" t="s">
        <v>186</v>
      </c>
      <c r="M522" s="25" t="s">
        <v>781</v>
      </c>
      <c r="N522" s="25" t="s">
        <v>780</v>
      </c>
      <c r="O522" s="25"/>
      <c r="P522" s="25" t="s">
        <v>1089</v>
      </c>
      <c r="Q522" s="25" t="s">
        <v>176</v>
      </c>
      <c r="R522" s="37">
        <v>0.02</v>
      </c>
      <c r="S522" s="25"/>
      <c r="T522" s="25"/>
      <c r="U522" s="25"/>
      <c r="V522" s="25" t="s">
        <v>782</v>
      </c>
      <c r="W522" s="25"/>
      <c r="X522" s="20" t="str">
        <f t="shared" si="27"/>
        <v>ハイドロフルオロカーボン(HFC)業務用冷凍空気調和機器の使用開始におけるHFCの封入</v>
      </c>
      <c r="Y522" s="20" t="str">
        <f t="shared" si="26"/>
        <v>ハイドロフルオロカーボン(HFC)業務用冷凍空気調和機器の使用開始におけるHFCの封入業務用冷凍空気調和機器(自動販売機を除く)</v>
      </c>
      <c r="Z522" s="47"/>
      <c r="AA522" s="20"/>
      <c r="AB522" s="20"/>
      <c r="AC522" s="20"/>
      <c r="AD522" s="20"/>
      <c r="AF522" s="25"/>
      <c r="AG522" s="25"/>
      <c r="AH522" s="25"/>
      <c r="AI522" s="25"/>
      <c r="AJ522" s="25"/>
      <c r="AK522" s="25"/>
    </row>
    <row r="523" spans="12:37">
      <c r="L523" s="25" t="s">
        <v>186</v>
      </c>
      <c r="M523" s="25" t="s">
        <v>783</v>
      </c>
      <c r="N523" s="25" t="s">
        <v>780</v>
      </c>
      <c r="O523" s="25"/>
      <c r="P523" s="25" t="s">
        <v>1089</v>
      </c>
      <c r="Q523" s="25" t="s">
        <v>176</v>
      </c>
      <c r="R523" s="33">
        <v>0.01</v>
      </c>
      <c r="S523" s="25"/>
      <c r="T523" s="25"/>
      <c r="U523" s="25"/>
      <c r="V523" s="25" t="s">
        <v>784</v>
      </c>
      <c r="W523" s="25" t="s">
        <v>782</v>
      </c>
      <c r="X523" s="20" t="str">
        <f t="shared" si="27"/>
        <v>ハイドロフルオロカーボン(HFC)業務用冷凍空気調和機器等の整備におけるHFCの回収及び封入</v>
      </c>
      <c r="Y523" s="20" t="str">
        <f t="shared" si="26"/>
        <v>ハイドロフルオロカーボン(HFC)業務用冷凍空気調和機器等の整備におけるHFCの回収及び封入業務用冷凍空気調和機器(自動販売機を除く)</v>
      </c>
      <c r="Z523" s="47"/>
      <c r="AA523" s="20"/>
      <c r="AB523" s="20"/>
      <c r="AC523" s="20"/>
      <c r="AD523" s="20"/>
      <c r="AF523" s="25"/>
      <c r="AG523" s="25"/>
      <c r="AH523" s="25"/>
      <c r="AI523" s="25"/>
      <c r="AJ523" s="25"/>
      <c r="AK523" s="25"/>
    </row>
    <row r="524" spans="12:37">
      <c r="L524" s="25" t="s">
        <v>186</v>
      </c>
      <c r="M524" s="25" t="s">
        <v>783</v>
      </c>
      <c r="N524" s="25" t="s">
        <v>180</v>
      </c>
      <c r="O524" s="25"/>
      <c r="P524" s="25" t="s">
        <v>1091</v>
      </c>
      <c r="Q524" s="25" t="s">
        <v>183</v>
      </c>
      <c r="R524" s="33">
        <v>8.8000000000000004E-7</v>
      </c>
      <c r="S524" s="25"/>
      <c r="T524" s="25"/>
      <c r="U524" s="25"/>
      <c r="V524" s="25" t="s">
        <v>785</v>
      </c>
      <c r="W524" s="25" t="s">
        <v>784</v>
      </c>
      <c r="X524" s="20" t="str">
        <f t="shared" si="27"/>
        <v>ハイドロフルオロカーボン(HFC)業務用冷凍空気調和機器等の整備におけるHFCの回収及び封入</v>
      </c>
      <c r="Y524" s="20" t="str">
        <f t="shared" si="26"/>
        <v>ハイドロフルオロカーボン(HFC)業務用冷凍空気調和機器等の整備におけるHFCの回収及び封入自動販売機</v>
      </c>
      <c r="Z524" s="47"/>
      <c r="AA524" s="20"/>
      <c r="AB524" s="20"/>
      <c r="AC524" s="20"/>
      <c r="AD524" s="20"/>
      <c r="AF524" s="25"/>
      <c r="AG524" s="25"/>
      <c r="AH524" s="25"/>
      <c r="AI524" s="25"/>
      <c r="AJ524" s="25"/>
      <c r="AK524" s="25"/>
    </row>
    <row r="525" spans="12:37">
      <c r="L525" s="25" t="s">
        <v>186</v>
      </c>
      <c r="M525" s="25" t="s">
        <v>786</v>
      </c>
      <c r="N525" s="25" t="s">
        <v>182</v>
      </c>
      <c r="O525" s="25"/>
      <c r="P525" s="26" t="s">
        <v>1332</v>
      </c>
      <c r="Q525" s="25" t="s">
        <v>1336</v>
      </c>
      <c r="R525" s="26">
        <v>1</v>
      </c>
      <c r="S525" s="25"/>
      <c r="T525" s="25"/>
      <c r="U525" s="25"/>
      <c r="V525" s="25" t="s">
        <v>181</v>
      </c>
      <c r="W525" s="25" t="s">
        <v>785</v>
      </c>
      <c r="X525" s="20" t="str">
        <f t="shared" si="27"/>
        <v>ハイドロフルオロカーボン(HFC)家庭用電気冷蔵庫等HFC封入製品の廃棄におけるHFCの回収</v>
      </c>
      <c r="Y525" s="20" t="str">
        <f t="shared" si="26"/>
        <v>ハイドロフルオロカーボン(HFC)家庭用電気冷蔵庫等HFC封入製品の廃棄におけるHFCの回収家庭用電気冷蔵庫</v>
      </c>
      <c r="Z525" s="47"/>
      <c r="AA525" s="20"/>
      <c r="AB525" s="20"/>
      <c r="AC525" s="20"/>
      <c r="AD525" s="20"/>
      <c r="AF525" s="25"/>
      <c r="AG525" s="25"/>
      <c r="AH525" s="25"/>
      <c r="AI525" s="25"/>
      <c r="AJ525" s="25"/>
      <c r="AK525" s="25"/>
    </row>
    <row r="526" spans="12:37">
      <c r="L526" s="25" t="s">
        <v>186</v>
      </c>
      <c r="M526" s="25" t="s">
        <v>786</v>
      </c>
      <c r="N526" s="25" t="s">
        <v>1276</v>
      </c>
      <c r="O526" s="25"/>
      <c r="P526" s="26" t="s">
        <v>1332</v>
      </c>
      <c r="Q526" s="25" t="s">
        <v>1336</v>
      </c>
      <c r="R526" s="26">
        <v>1</v>
      </c>
      <c r="S526" s="25"/>
      <c r="T526" s="25"/>
      <c r="U526" s="25"/>
      <c r="V526" s="25"/>
      <c r="W526" s="25" t="s">
        <v>181</v>
      </c>
      <c r="X526" s="20" t="str">
        <f t="shared" si="27"/>
        <v>ハイドロフルオロカーボン(HFC)家庭用電気冷蔵庫等HFC封入製品の廃棄におけるHFCの回収</v>
      </c>
      <c r="Y526" s="20" t="str">
        <f t="shared" si="26"/>
        <v>ハイドロフルオロカーボン(HFC)家庭用電気冷蔵庫等HFC封入製品の廃棄におけるHFCの回収家庭用エアコンディショナ</v>
      </c>
      <c r="Z526" s="47"/>
      <c r="AA526" s="20"/>
      <c r="AB526" s="20"/>
      <c r="AC526" s="20"/>
      <c r="AD526" s="20"/>
      <c r="AF526" s="25"/>
      <c r="AG526" s="25"/>
      <c r="AH526" s="25"/>
      <c r="AI526" s="25"/>
      <c r="AJ526" s="25"/>
      <c r="AK526" s="25"/>
    </row>
    <row r="527" spans="12:37">
      <c r="L527" s="25" t="s">
        <v>186</v>
      </c>
      <c r="M527" s="25" t="s">
        <v>786</v>
      </c>
      <c r="N527" s="25" t="s">
        <v>787</v>
      </c>
      <c r="O527" s="25"/>
      <c r="P527" s="26" t="s">
        <v>1332</v>
      </c>
      <c r="Q527" s="25" t="s">
        <v>1336</v>
      </c>
      <c r="R527" s="26">
        <v>1</v>
      </c>
      <c r="S527" s="25"/>
      <c r="T527" s="25"/>
      <c r="U527" s="25"/>
      <c r="V527" s="25"/>
      <c r="W527" s="25"/>
      <c r="X527" s="20" t="str">
        <f t="shared" si="27"/>
        <v>ハイドロフルオロカーボン(HFC)家庭用電気冷蔵庫等HFC封入製品の廃棄におけるHFCの回収</v>
      </c>
      <c r="Y527" s="20" t="str">
        <f t="shared" si="26"/>
        <v>ハイドロフルオロカーボン(HFC)家庭用電気冷蔵庫等HFC封入製品の廃棄におけるHFCの回収業務用冷凍空気調和機器（自動販売機を除く）</v>
      </c>
      <c r="Z527" s="47"/>
      <c r="AA527" s="20"/>
      <c r="AB527" s="20"/>
      <c r="AC527" s="20"/>
      <c r="AD527" s="20"/>
      <c r="AF527" s="25"/>
      <c r="AG527" s="25"/>
      <c r="AH527" s="25"/>
      <c r="AI527" s="25"/>
      <c r="AJ527" s="25"/>
      <c r="AK527" s="25"/>
    </row>
    <row r="528" spans="12:37">
      <c r="L528" s="25" t="s">
        <v>186</v>
      </c>
      <c r="M528" s="25" t="s">
        <v>786</v>
      </c>
      <c r="N528" s="25" t="s">
        <v>788</v>
      </c>
      <c r="O528" s="25"/>
      <c r="P528" s="26" t="s">
        <v>1332</v>
      </c>
      <c r="Q528" s="25" t="s">
        <v>1336</v>
      </c>
      <c r="R528" s="26">
        <v>1</v>
      </c>
      <c r="S528" s="25"/>
      <c r="T528" s="25"/>
      <c r="U528" s="25"/>
      <c r="V528" s="25"/>
      <c r="W528" s="25"/>
      <c r="X528" s="20" t="str">
        <f t="shared" si="27"/>
        <v>ハイドロフルオロカーボン(HFC)家庭用電気冷蔵庫等HFC封入製品の廃棄におけるHFCの回収</v>
      </c>
      <c r="Y528" s="20" t="str">
        <f t="shared" si="26"/>
        <v>ハイドロフルオロカーボン(HFC)家庭用電気冷蔵庫等HFC封入製品の廃棄におけるHFCの回収自動販売機</v>
      </c>
      <c r="Z528" s="47"/>
      <c r="AA528" s="20"/>
      <c r="AB528" s="20"/>
      <c r="AC528" s="20"/>
      <c r="AD528" s="20"/>
      <c r="AF528" s="25"/>
      <c r="AG528" s="25"/>
      <c r="AH528" s="25"/>
      <c r="AI528" s="25"/>
      <c r="AJ528" s="25"/>
      <c r="AK528" s="25"/>
    </row>
    <row r="529" spans="12:37">
      <c r="L529" s="25" t="s">
        <v>186</v>
      </c>
      <c r="M529" s="25" t="s">
        <v>786</v>
      </c>
      <c r="N529" s="25" t="s">
        <v>1277</v>
      </c>
      <c r="O529" s="25"/>
      <c r="P529" s="26" t="s">
        <v>1332</v>
      </c>
      <c r="Q529" s="25" t="s">
        <v>1336</v>
      </c>
      <c r="R529" s="26">
        <v>1</v>
      </c>
      <c r="S529" s="25"/>
      <c r="T529" s="25"/>
      <c r="U529" s="25"/>
      <c r="V529" s="25"/>
      <c r="W529" s="25"/>
      <c r="X529" s="20" t="str">
        <f t="shared" si="27"/>
        <v>ハイドロフルオロカーボン(HFC)家庭用電気冷蔵庫等HFC封入製品の廃棄におけるHFCの回収</v>
      </c>
      <c r="Y529" s="20" t="str">
        <f t="shared" si="26"/>
        <v>ハイドロフルオロカーボン(HFC)家庭用電気冷蔵庫等HFC封入製品の廃棄におけるHFCの回収自動車用エアコンディショナ</v>
      </c>
      <c r="Z529" s="47"/>
      <c r="AA529" s="20"/>
      <c r="AB529" s="20"/>
      <c r="AC529" s="20"/>
      <c r="AD529" s="20"/>
      <c r="AF529" s="25"/>
      <c r="AG529" s="25"/>
      <c r="AH529" s="25"/>
      <c r="AI529" s="25"/>
      <c r="AJ529" s="25"/>
      <c r="AK529" s="25"/>
    </row>
    <row r="530" spans="12:37">
      <c r="L530" s="25" t="s">
        <v>186</v>
      </c>
      <c r="M530" s="25" t="s">
        <v>789</v>
      </c>
      <c r="N530" s="25" t="s">
        <v>1278</v>
      </c>
      <c r="O530" s="25"/>
      <c r="P530" s="26" t="s">
        <v>1332</v>
      </c>
      <c r="Q530" s="25" t="s">
        <v>1336</v>
      </c>
      <c r="R530" s="26">
        <v>1</v>
      </c>
      <c r="S530" s="25"/>
      <c r="T530" s="25"/>
      <c r="U530" s="25"/>
      <c r="V530" s="25" t="s">
        <v>179</v>
      </c>
      <c r="W530" s="25"/>
      <c r="X530" s="20" t="str">
        <f t="shared" si="27"/>
        <v>ハイドロフルオロカーボン(HFC)プラスチック製造における発泡剤としてのHFCの使用</v>
      </c>
      <c r="Y530" s="20" t="str">
        <f t="shared" si="26"/>
        <v>ハイドロフルオロカーボン(HFC)プラスチック製造における発泡剤としてのHFCの使用ポリエチレンフォム</v>
      </c>
      <c r="Z530" s="47"/>
      <c r="AA530" s="20"/>
      <c r="AB530" s="20"/>
      <c r="AC530" s="20"/>
      <c r="AD530" s="20"/>
      <c r="AF530" s="25"/>
      <c r="AG530" s="25"/>
      <c r="AH530" s="25"/>
      <c r="AI530" s="25"/>
      <c r="AJ530" s="25"/>
      <c r="AK530" s="25"/>
    </row>
    <row r="531" spans="12:37">
      <c r="L531" s="25" t="s">
        <v>186</v>
      </c>
      <c r="M531" s="25" t="s">
        <v>789</v>
      </c>
      <c r="N531" s="25" t="s">
        <v>1279</v>
      </c>
      <c r="O531" s="25"/>
      <c r="P531" s="25" t="s">
        <v>1089</v>
      </c>
      <c r="Q531" s="25" t="s">
        <v>176</v>
      </c>
      <c r="R531" s="25">
        <v>0.1</v>
      </c>
      <c r="S531" s="25"/>
      <c r="T531" s="25"/>
      <c r="U531" s="25"/>
      <c r="V531" s="25" t="s">
        <v>1118</v>
      </c>
      <c r="W531" s="25" t="s">
        <v>790</v>
      </c>
      <c r="X531" s="20" t="str">
        <f t="shared" si="27"/>
        <v>ハイドロフルオロカーボン(HFC)プラスチック製造における発泡剤としてのHFCの使用</v>
      </c>
      <c r="Y531" s="20" t="str">
        <f t="shared" si="26"/>
        <v>ハイドロフルオロカーボン(HFC)プラスチック製造における発泡剤としてのHFCの使用ウレタンフォム</v>
      </c>
      <c r="Z531" s="47"/>
      <c r="AA531" s="20"/>
      <c r="AB531" s="20"/>
      <c r="AC531" s="20"/>
      <c r="AD531" s="20"/>
      <c r="AF531" s="25"/>
      <c r="AG531" s="25"/>
      <c r="AH531" s="25"/>
      <c r="AI531" s="25"/>
      <c r="AJ531" s="25"/>
      <c r="AK531" s="25"/>
    </row>
    <row r="532" spans="12:37">
      <c r="L532" s="25" t="s">
        <v>186</v>
      </c>
      <c r="M532" s="25" t="s">
        <v>792</v>
      </c>
      <c r="N532" s="25"/>
      <c r="O532" s="25"/>
      <c r="P532" s="25" t="s">
        <v>1089</v>
      </c>
      <c r="Q532" s="25" t="s">
        <v>176</v>
      </c>
      <c r="R532" s="34">
        <v>2.8000000000000001E-2</v>
      </c>
      <c r="S532" s="25"/>
      <c r="T532" s="25"/>
      <c r="U532" s="25"/>
      <c r="V532" s="25" t="s">
        <v>1119</v>
      </c>
      <c r="W532" s="25" t="s">
        <v>791</v>
      </c>
      <c r="X532" s="20" t="str">
        <f t="shared" si="27"/>
        <v>ハイドロフルオロカーボン(HFC)噴霧器の製造におけるHFCの封入</v>
      </c>
      <c r="Y532" s="20" t="str">
        <f t="shared" si="26"/>
        <v>ハイドロフルオロカーボン(HFC)噴霧器の製造におけるHFCの封入</v>
      </c>
      <c r="Z532" s="47"/>
      <c r="AA532" s="20"/>
      <c r="AB532" s="20"/>
      <c r="AC532" s="20"/>
      <c r="AD532" s="20"/>
      <c r="AF532" s="25"/>
      <c r="AG532" s="25"/>
      <c r="AH532" s="25"/>
      <c r="AI532" s="25"/>
      <c r="AJ532" s="25"/>
      <c r="AK532" s="25"/>
    </row>
    <row r="533" spans="12:37">
      <c r="L533" s="25" t="s">
        <v>186</v>
      </c>
      <c r="M533" s="25" t="s">
        <v>178</v>
      </c>
      <c r="N533" s="25"/>
      <c r="O533" s="25"/>
      <c r="P533" s="26" t="s">
        <v>1332</v>
      </c>
      <c r="Q533" s="25" t="s">
        <v>1336</v>
      </c>
      <c r="R533" s="26">
        <v>1</v>
      </c>
      <c r="S533" s="25"/>
      <c r="T533" s="25"/>
      <c r="U533" s="25"/>
      <c r="V533" s="25" t="s">
        <v>177</v>
      </c>
      <c r="W533" s="25" t="s">
        <v>793</v>
      </c>
      <c r="X533" s="20" t="str">
        <f t="shared" si="27"/>
        <v>ハイドロフルオロカーボン(HFC)噴霧器の使用</v>
      </c>
      <c r="Y533" s="20" t="str">
        <f t="shared" si="26"/>
        <v>ハイドロフルオロカーボン(HFC)噴霧器の使用</v>
      </c>
      <c r="Z533" s="47"/>
      <c r="AA533" s="20"/>
      <c r="AB533" s="20"/>
      <c r="AC533" s="20"/>
      <c r="AD533" s="20"/>
      <c r="AF533" s="25"/>
      <c r="AG533" s="25"/>
      <c r="AH533" s="25"/>
      <c r="AI533" s="25"/>
      <c r="AJ533" s="25"/>
      <c r="AK533" s="25"/>
    </row>
    <row r="534" spans="12:37">
      <c r="L534" s="25" t="s">
        <v>186</v>
      </c>
      <c r="M534" s="25" t="s">
        <v>175</v>
      </c>
      <c r="N534" s="25"/>
      <c r="O534" s="25"/>
      <c r="P534" s="26" t="s">
        <v>1332</v>
      </c>
      <c r="Q534" s="25" t="s">
        <v>1336</v>
      </c>
      <c r="R534" s="26">
        <v>1</v>
      </c>
      <c r="S534" s="25"/>
      <c r="T534" s="25"/>
      <c r="U534" s="25"/>
      <c r="V534" s="25" t="s">
        <v>829</v>
      </c>
      <c r="W534" s="25" t="s">
        <v>794</v>
      </c>
      <c r="X534" s="20" t="str">
        <f t="shared" si="27"/>
        <v>ハイドロフルオロカーボン(HFC)溶剤等の用途へのHFCの使用</v>
      </c>
      <c r="Y534" s="20" t="str">
        <f t="shared" si="26"/>
        <v>ハイドロフルオロカーボン(HFC)溶剤等の用途へのHFCの使用</v>
      </c>
      <c r="Z534" s="47"/>
      <c r="AA534" s="20"/>
      <c r="AB534" s="20"/>
      <c r="AC534" s="20"/>
      <c r="AD534" s="20"/>
      <c r="AF534" s="25"/>
      <c r="AG534" s="25"/>
      <c r="AH534" s="25"/>
      <c r="AI534" s="25"/>
      <c r="AJ534" s="25"/>
      <c r="AK534" s="25"/>
    </row>
    <row r="535" spans="12:37">
      <c r="L535" s="25" t="s">
        <v>972</v>
      </c>
      <c r="M535" s="25" t="s">
        <v>796</v>
      </c>
      <c r="N535" s="25"/>
      <c r="O535" s="25"/>
      <c r="P535" s="25" t="s">
        <v>1092</v>
      </c>
      <c r="Q535" s="25" t="s">
        <v>797</v>
      </c>
      <c r="R535" s="25">
        <v>3.0999999999999999E-3</v>
      </c>
      <c r="S535" s="25"/>
      <c r="T535" s="25"/>
      <c r="U535" s="25"/>
      <c r="V535" s="25" t="s">
        <v>185</v>
      </c>
      <c r="W535" s="25" t="s">
        <v>795</v>
      </c>
      <c r="X535" s="20" t="str">
        <f t="shared" si="27"/>
        <v>パーフルオロカーボン(PFC)パーフルオロカーボン（PFC）の製造</v>
      </c>
      <c r="Y535" s="20" t="str">
        <f t="shared" si="26"/>
        <v>パーフルオロカーボン(PFC)パーフルオロカーボン（PFC）の製造</v>
      </c>
      <c r="Z535" s="47"/>
      <c r="AA535" s="20"/>
      <c r="AB535" s="20"/>
      <c r="AC535" s="20"/>
      <c r="AD535" s="20"/>
      <c r="AF535" s="25"/>
      <c r="AG535" s="25"/>
      <c r="AH535" s="25"/>
      <c r="AI535" s="25"/>
      <c r="AJ535" s="25"/>
      <c r="AK535" s="25"/>
    </row>
    <row r="536" spans="12:37">
      <c r="L536" s="25" t="s">
        <v>972</v>
      </c>
      <c r="M536" s="32" t="s">
        <v>799</v>
      </c>
      <c r="N536" s="25" t="s">
        <v>800</v>
      </c>
      <c r="O536" s="25"/>
      <c r="P536" s="25" t="s">
        <v>1092</v>
      </c>
      <c r="Q536" s="25" t="s">
        <v>797</v>
      </c>
      <c r="R536" s="25">
        <v>0.9</v>
      </c>
      <c r="S536" s="25"/>
      <c r="T536" s="25"/>
      <c r="U536" s="25"/>
      <c r="V536" s="25" t="s">
        <v>777</v>
      </c>
      <c r="W536" s="25" t="s">
        <v>798</v>
      </c>
      <c r="X536" s="20" t="str">
        <f t="shared" si="27"/>
        <v>パーフルオロカーボン(PFC)半導体素子等の加工工程でのドライエッチング等におけるPFC、HFC又はNF3の使用</v>
      </c>
      <c r="Y536" s="20" t="str">
        <f t="shared" si="26"/>
        <v>パーフルオロカーボン(PFC)半導体素子等の加工工程でのドライエッチング等におけるPFC、HFC又はNF3の使用半導体(PFC-14(CF4))</v>
      </c>
      <c r="Z536" s="47"/>
      <c r="AA536" s="20"/>
      <c r="AB536" s="20"/>
      <c r="AC536" s="20"/>
      <c r="AD536" s="20"/>
      <c r="AF536" s="25"/>
      <c r="AG536" s="25"/>
      <c r="AH536" s="25"/>
      <c r="AI536" s="25"/>
      <c r="AJ536" s="25"/>
      <c r="AK536" s="25"/>
    </row>
    <row r="537" spans="12:37">
      <c r="L537" s="25" t="s">
        <v>972</v>
      </c>
      <c r="M537" s="25" t="s">
        <v>799</v>
      </c>
      <c r="N537" s="25" t="s">
        <v>801</v>
      </c>
      <c r="O537" s="25"/>
      <c r="P537" s="25" t="s">
        <v>1092</v>
      </c>
      <c r="Q537" s="25" t="s">
        <v>797</v>
      </c>
      <c r="R537" s="34">
        <v>0.6</v>
      </c>
      <c r="S537" s="25"/>
      <c r="T537" s="25"/>
      <c r="U537" s="25"/>
      <c r="V537" s="25"/>
      <c r="W537" s="25" t="s">
        <v>777</v>
      </c>
      <c r="X537" s="20" t="str">
        <f t="shared" si="27"/>
        <v>パーフルオロカーボン(PFC)半導体素子等の加工工程でのドライエッチング等におけるPFC、HFC又はNF3の使用</v>
      </c>
      <c r="Y537" s="20" t="str">
        <f t="shared" si="26"/>
        <v>パーフルオロカーボン(PFC)半導体素子等の加工工程でのドライエッチング等におけるPFC、HFC又はNF3の使用半導体(PFC-116(C2F6))</v>
      </c>
      <c r="Z537" s="47"/>
      <c r="AA537" s="20"/>
      <c r="AB537" s="20"/>
      <c r="AC537" s="20"/>
      <c r="AD537" s="20"/>
      <c r="AF537" s="25"/>
      <c r="AG537" s="25"/>
      <c r="AH537" s="25"/>
      <c r="AI537" s="25"/>
      <c r="AJ537" s="25"/>
      <c r="AK537" s="25"/>
    </row>
    <row r="538" spans="12:37">
      <c r="L538" s="25" t="s">
        <v>972</v>
      </c>
      <c r="M538" s="25" t="s">
        <v>799</v>
      </c>
      <c r="N538" s="25" t="s">
        <v>802</v>
      </c>
      <c r="O538" s="25"/>
      <c r="P538" s="25" t="s">
        <v>1092</v>
      </c>
      <c r="Q538" s="25" t="s">
        <v>797</v>
      </c>
      <c r="R538" s="34">
        <v>0.4</v>
      </c>
      <c r="S538" s="25"/>
      <c r="T538" s="25"/>
      <c r="U538" s="25"/>
      <c r="V538" s="25"/>
      <c r="W538" s="25"/>
      <c r="X538" s="20" t="str">
        <f t="shared" si="27"/>
        <v>パーフルオロカーボン(PFC)半導体素子等の加工工程でのドライエッチング等におけるPFC、HFC又はNF3の使用</v>
      </c>
      <c r="Y538" s="20" t="str">
        <f t="shared" si="26"/>
        <v>パーフルオロカーボン(PFC)半導体素子等の加工工程でのドライエッチング等におけるPFC、HFC又はNF3の使用半導体(PFC-218(C3F8))</v>
      </c>
      <c r="Z538" s="47"/>
      <c r="AA538" s="20"/>
      <c r="AB538" s="20"/>
      <c r="AC538" s="20"/>
      <c r="AD538" s="20"/>
      <c r="AF538" s="25"/>
      <c r="AG538" s="25"/>
      <c r="AH538" s="25"/>
      <c r="AI538" s="25"/>
      <c r="AJ538" s="25"/>
      <c r="AK538" s="25"/>
    </row>
    <row r="539" spans="12:37">
      <c r="L539" s="25" t="s">
        <v>972</v>
      </c>
      <c r="M539" s="25" t="s">
        <v>799</v>
      </c>
      <c r="N539" s="25" t="s">
        <v>803</v>
      </c>
      <c r="O539" s="25"/>
      <c r="P539" s="25" t="s">
        <v>1092</v>
      </c>
      <c r="Q539" s="25" t="s">
        <v>797</v>
      </c>
      <c r="R539" s="34">
        <v>0.1</v>
      </c>
      <c r="S539" s="25"/>
      <c r="T539" s="25"/>
      <c r="U539" s="25"/>
      <c r="V539" s="25"/>
      <c r="W539" s="25"/>
      <c r="X539" s="20" t="str">
        <f t="shared" si="27"/>
        <v>パーフルオロカーボン(PFC)半導体素子等の加工工程でのドライエッチング等におけるPFC、HFC又はNF3の使用</v>
      </c>
      <c r="Y539" s="20" t="str">
        <f t="shared" si="26"/>
        <v>パーフルオロカーボン(PFC)半導体素子等の加工工程でのドライエッチング等におけるPFC、HFC又はNF3の使用半導体(PFC-c318(c-C4F8))</v>
      </c>
      <c r="Z539" s="47"/>
      <c r="AA539" s="20"/>
      <c r="AB539" s="20"/>
      <c r="AC539" s="20"/>
      <c r="AD539" s="20"/>
      <c r="AF539" s="25"/>
      <c r="AG539" s="25"/>
      <c r="AH539" s="25"/>
      <c r="AI539" s="25"/>
      <c r="AJ539" s="25"/>
      <c r="AK539" s="25"/>
    </row>
    <row r="540" spans="12:37">
      <c r="L540" s="25" t="s">
        <v>972</v>
      </c>
      <c r="M540" s="25" t="s">
        <v>799</v>
      </c>
      <c r="N540" s="25" t="s">
        <v>804</v>
      </c>
      <c r="O540" s="25"/>
      <c r="P540" s="25" t="s">
        <v>1092</v>
      </c>
      <c r="Q540" s="25" t="s">
        <v>797</v>
      </c>
      <c r="R540" s="34">
        <v>0.6</v>
      </c>
      <c r="S540" s="25"/>
      <c r="T540" s="25"/>
      <c r="U540" s="25"/>
      <c r="V540" s="25"/>
      <c r="W540" s="25"/>
      <c r="X540" s="20" t="str">
        <f t="shared" si="27"/>
        <v>パーフルオロカーボン(PFC)半導体素子等の加工工程でのドライエッチング等におけるPFC、HFC又はNF3の使用</v>
      </c>
      <c r="Y540" s="20" t="str">
        <f t="shared" si="26"/>
        <v>パーフルオロカーボン(PFC)半導体素子等の加工工程でのドライエッチング等におけるPFC、HFC又はNF3の使用液晶(PFC-14(CF4))</v>
      </c>
      <c r="Z540" s="47"/>
      <c r="AA540" s="20"/>
      <c r="AB540" s="20"/>
      <c r="AC540" s="20"/>
      <c r="AD540" s="20"/>
      <c r="AF540" s="25"/>
      <c r="AG540" s="25"/>
      <c r="AH540" s="25"/>
      <c r="AI540" s="25"/>
      <c r="AJ540" s="25"/>
      <c r="AK540" s="25"/>
    </row>
    <row r="541" spans="12:37">
      <c r="L541" s="25" t="s">
        <v>972</v>
      </c>
      <c r="M541" s="25" t="s">
        <v>799</v>
      </c>
      <c r="N541" s="25" t="s">
        <v>805</v>
      </c>
      <c r="O541" s="25"/>
      <c r="P541" s="25" t="s">
        <v>1092</v>
      </c>
      <c r="Q541" s="25" t="s">
        <v>797</v>
      </c>
      <c r="R541" s="34">
        <v>1</v>
      </c>
      <c r="S541" s="25"/>
      <c r="T541" s="25"/>
      <c r="U541" s="25"/>
      <c r="V541" s="25"/>
      <c r="W541" s="25"/>
      <c r="X541" s="20" t="str">
        <f t="shared" si="27"/>
        <v>パーフルオロカーボン(PFC)半導体素子等の加工工程でのドライエッチング等におけるPFC、HFC又はNF3の使用</v>
      </c>
      <c r="Y541" s="20" t="str">
        <f t="shared" si="26"/>
        <v>パーフルオロカーボン(PFC)半導体素子等の加工工程でのドライエッチング等におけるPFC、HFC又はNF3の使用液晶(PFC-116(C2F6))</v>
      </c>
      <c r="Z541" s="47"/>
      <c r="AA541" s="20"/>
      <c r="AB541" s="20"/>
      <c r="AC541" s="20"/>
      <c r="AD541" s="20"/>
      <c r="AF541" s="25"/>
      <c r="AG541" s="25"/>
      <c r="AH541" s="25"/>
      <c r="AI541" s="25"/>
      <c r="AJ541" s="25"/>
      <c r="AK541" s="25"/>
    </row>
    <row r="542" spans="12:37">
      <c r="L542" s="25" t="s">
        <v>972</v>
      </c>
      <c r="M542" s="25" t="s">
        <v>799</v>
      </c>
      <c r="N542" s="25" t="s">
        <v>806</v>
      </c>
      <c r="O542" s="25"/>
      <c r="P542" s="25" t="s">
        <v>1092</v>
      </c>
      <c r="Q542" s="25" t="s">
        <v>797</v>
      </c>
      <c r="R542" s="34">
        <v>0.1</v>
      </c>
      <c r="S542" s="25"/>
      <c r="T542" s="25"/>
      <c r="U542" s="25"/>
      <c r="V542" s="25"/>
      <c r="W542" s="25"/>
      <c r="X542" s="20" t="str">
        <f t="shared" si="27"/>
        <v>パーフルオロカーボン(PFC)半導体素子等の加工工程でのドライエッチング等におけるPFC、HFC又はNF3の使用</v>
      </c>
      <c r="Y542" s="20" t="str">
        <f t="shared" si="26"/>
        <v>パーフルオロカーボン(PFC)半導体素子等の加工工程でのドライエッチング等におけるPFC、HFC又はNF3の使用液晶(PFC-c318(c-C4F8))</v>
      </c>
      <c r="Z542" s="47"/>
      <c r="AA542" s="20"/>
      <c r="AB542" s="20"/>
      <c r="AC542" s="20"/>
      <c r="AD542" s="20"/>
      <c r="AF542" s="25"/>
      <c r="AG542" s="25"/>
      <c r="AH542" s="25"/>
      <c r="AI542" s="25"/>
      <c r="AJ542" s="25"/>
      <c r="AK542" s="25"/>
    </row>
    <row r="543" spans="12:37">
      <c r="L543" s="25" t="s">
        <v>972</v>
      </c>
      <c r="M543" s="25" t="s">
        <v>799</v>
      </c>
      <c r="N543" s="25" t="s">
        <v>807</v>
      </c>
      <c r="O543" s="25"/>
      <c r="P543" s="25" t="s">
        <v>1093</v>
      </c>
      <c r="Q543" s="25" t="s">
        <v>808</v>
      </c>
      <c r="R543" s="34">
        <v>0.2</v>
      </c>
      <c r="S543" s="25"/>
      <c r="T543" s="25"/>
      <c r="U543" s="25"/>
      <c r="V543" s="25"/>
      <c r="W543" s="25"/>
      <c r="X543" s="20" t="str">
        <f t="shared" si="27"/>
        <v>パーフルオロカーボン(PFC)半導体素子等の加工工程でのドライエッチング等におけるPFC、HFC又はNF3の使用</v>
      </c>
      <c r="Y543" s="20" t="str">
        <f t="shared" si="26"/>
        <v>パーフルオロカーボン(PFC)半導体素子等の加工工程でのドライエッチング等におけるPFC、HFC又はNF3の使用半導体(PFC-116使用時、PFC-14の副生)</v>
      </c>
      <c r="Z543" s="47"/>
      <c r="AA543" s="20"/>
      <c r="AB543" s="20"/>
      <c r="AC543" s="20"/>
      <c r="AD543" s="20"/>
      <c r="AF543" s="25"/>
      <c r="AG543" s="25"/>
      <c r="AH543" s="25"/>
      <c r="AI543" s="25"/>
      <c r="AJ543" s="25"/>
      <c r="AK543" s="25"/>
    </row>
    <row r="544" spans="12:37">
      <c r="L544" s="25" t="s">
        <v>972</v>
      </c>
      <c r="M544" s="25" t="s">
        <v>799</v>
      </c>
      <c r="N544" s="25" t="s">
        <v>809</v>
      </c>
      <c r="O544" s="25"/>
      <c r="P544" s="25" t="s">
        <v>1094</v>
      </c>
      <c r="Q544" s="25" t="s">
        <v>810</v>
      </c>
      <c r="R544" s="34">
        <v>0.1</v>
      </c>
      <c r="S544" s="25"/>
      <c r="T544" s="25"/>
      <c r="U544" s="25"/>
      <c r="V544" s="25"/>
      <c r="W544" s="25"/>
      <c r="X544" s="20" t="str">
        <f t="shared" si="27"/>
        <v>パーフルオロカーボン(PFC)半導体素子等の加工工程でのドライエッチング等におけるPFC、HFC又はNF3の使用</v>
      </c>
      <c r="Y544" s="20" t="str">
        <f t="shared" si="26"/>
        <v>パーフルオロカーボン(PFC)半導体素子等の加工工程でのドライエッチング等におけるPFC、HFC又はNF3の使用半導体(PFC-218使用時、PFC-14の副生)</v>
      </c>
      <c r="Z544" s="47"/>
      <c r="AA544" s="20"/>
      <c r="AB544" s="20"/>
      <c r="AC544" s="20"/>
      <c r="AD544" s="20"/>
      <c r="AF544" s="25"/>
      <c r="AG544" s="25"/>
      <c r="AH544" s="25"/>
      <c r="AI544" s="25"/>
      <c r="AJ544" s="25"/>
      <c r="AK544" s="25"/>
    </row>
    <row r="545" spans="12:37">
      <c r="L545" s="25" t="s">
        <v>972</v>
      </c>
      <c r="M545" s="25" t="s">
        <v>799</v>
      </c>
      <c r="N545" s="25" t="s">
        <v>811</v>
      </c>
      <c r="O545" s="25"/>
      <c r="P545" s="25" t="s">
        <v>1090</v>
      </c>
      <c r="Q545" s="25" t="s">
        <v>812</v>
      </c>
      <c r="R545" s="34">
        <v>0.1</v>
      </c>
      <c r="S545" s="25"/>
      <c r="T545" s="25"/>
      <c r="U545" s="25"/>
      <c r="V545" s="25"/>
      <c r="W545" s="25"/>
      <c r="X545" s="20" t="str">
        <f t="shared" si="27"/>
        <v>パーフルオロカーボン(PFC)半導体素子等の加工工程でのドライエッチング等におけるPFC、HFC又はNF3の使用</v>
      </c>
      <c r="Y545" s="20" t="str">
        <f t="shared" si="26"/>
        <v>パーフルオロカーボン(PFC)半導体素子等の加工工程でのドライエッチング等におけるPFC、HFC又はNF3の使用半導体(PFC-c318使用時、PFC-14の副生)</v>
      </c>
      <c r="Z545" s="47"/>
      <c r="AA545" s="20"/>
      <c r="AB545" s="20"/>
      <c r="AC545" s="20"/>
      <c r="AD545" s="20"/>
      <c r="AF545" s="25"/>
      <c r="AG545" s="25"/>
      <c r="AH545" s="25"/>
      <c r="AI545" s="25"/>
      <c r="AJ545" s="25"/>
      <c r="AK545" s="25"/>
    </row>
    <row r="546" spans="12:37">
      <c r="L546" s="25" t="s">
        <v>972</v>
      </c>
      <c r="M546" s="25" t="s">
        <v>799</v>
      </c>
      <c r="N546" s="25" t="s">
        <v>813</v>
      </c>
      <c r="O546" s="25"/>
      <c r="P546" s="25" t="s">
        <v>1090</v>
      </c>
      <c r="Q546" s="25" t="s">
        <v>812</v>
      </c>
      <c r="R546" s="34">
        <v>0.01</v>
      </c>
      <c r="S546" s="25"/>
      <c r="T546" s="25"/>
      <c r="U546" s="25"/>
      <c r="V546" s="25"/>
      <c r="W546" s="25"/>
      <c r="X546" s="20" t="str">
        <f t="shared" si="27"/>
        <v>パーフルオロカーボン(PFC)半導体素子等の加工工程でのドライエッチング等におけるPFC、HFC又はNF3の使用</v>
      </c>
      <c r="Y546" s="20" t="str">
        <f t="shared" si="26"/>
        <v>パーフルオロカーボン(PFC)半導体素子等の加工工程でのドライエッチング等におけるPFC、HFC又はNF3の使用液晶(PFC-c318使用時、PFC-14の副生)</v>
      </c>
      <c r="Z546" s="47"/>
      <c r="AA546" s="20"/>
      <c r="AB546" s="20"/>
      <c r="AC546" s="20"/>
      <c r="AD546" s="20"/>
      <c r="AF546" s="25"/>
      <c r="AG546" s="25"/>
      <c r="AH546" s="25"/>
      <c r="AI546" s="25"/>
      <c r="AJ546" s="25"/>
      <c r="AK546" s="25"/>
    </row>
    <row r="547" spans="12:37">
      <c r="L547" s="25" t="s">
        <v>972</v>
      </c>
      <c r="M547" s="25" t="s">
        <v>799</v>
      </c>
      <c r="N547" s="25" t="s">
        <v>814</v>
      </c>
      <c r="O547" s="25"/>
      <c r="P547" s="25" t="s">
        <v>1090</v>
      </c>
      <c r="Q547" s="25" t="s">
        <v>815</v>
      </c>
      <c r="R547" s="34">
        <v>0.1</v>
      </c>
      <c r="S547" s="25"/>
      <c r="T547" s="25"/>
      <c r="U547" s="25"/>
      <c r="V547" s="25"/>
      <c r="W547" s="25"/>
      <c r="X547" s="20" t="str">
        <f t="shared" si="27"/>
        <v>パーフルオロカーボン(PFC)半導体素子等の加工工程でのドライエッチング等におけるPFC、HFC又はNF3の使用</v>
      </c>
      <c r="Y547" s="20" t="str">
        <f t="shared" si="26"/>
        <v>パーフルオロカーボン(PFC)半導体素子等の加工工程でのドライエッチング等におけるPFC、HFC又はNF3の使用半導体(PFC-c318使用時、PFC-116の副生)</v>
      </c>
      <c r="Z547" s="47"/>
      <c r="AA547" s="20"/>
      <c r="AB547" s="20"/>
      <c r="AC547" s="20"/>
      <c r="AD547" s="20"/>
      <c r="AF547" s="25"/>
      <c r="AG547" s="25"/>
      <c r="AH547" s="25"/>
      <c r="AI547" s="25"/>
      <c r="AJ547" s="25"/>
      <c r="AK547" s="25"/>
    </row>
    <row r="548" spans="12:37">
      <c r="L548" s="25" t="s">
        <v>972</v>
      </c>
      <c r="M548" s="25" t="s">
        <v>799</v>
      </c>
      <c r="N548" s="25" t="s">
        <v>816</v>
      </c>
      <c r="O548" s="25"/>
      <c r="P548" s="25" t="s">
        <v>1095</v>
      </c>
      <c r="Q548" s="25" t="s">
        <v>817</v>
      </c>
      <c r="R548" s="34">
        <v>7.0000000000000007E-2</v>
      </c>
      <c r="S548" s="25"/>
      <c r="T548" s="25"/>
      <c r="U548" s="25"/>
      <c r="V548" s="25" t="s">
        <v>773</v>
      </c>
      <c r="W548" s="25"/>
      <c r="X548" s="20" t="str">
        <f t="shared" si="27"/>
        <v>パーフルオロカーボン(PFC)半導体素子等の加工工程でのドライエッチング等におけるPFC、HFC又はNF3の使用</v>
      </c>
      <c r="Y548" s="20" t="str">
        <f t="shared" si="26"/>
        <v>パーフルオロカーボン(PFC)半導体素子等の加工工程でのドライエッチング等におけるPFC、HFC又はNF3の使用半導体(HFC-23使用時,PFC-14の副生)</v>
      </c>
      <c r="Z548" s="47"/>
      <c r="AA548" s="20"/>
      <c r="AB548" s="20"/>
      <c r="AC548" s="20"/>
      <c r="AD548" s="20"/>
      <c r="AF548" s="25"/>
      <c r="AG548" s="25"/>
      <c r="AH548" s="25"/>
      <c r="AI548" s="25"/>
      <c r="AJ548" s="25"/>
      <c r="AK548" s="25"/>
    </row>
    <row r="549" spans="12:37">
      <c r="L549" s="25" t="s">
        <v>972</v>
      </c>
      <c r="M549" s="25" t="s">
        <v>799</v>
      </c>
      <c r="N549" s="25" t="s">
        <v>818</v>
      </c>
      <c r="O549" s="25"/>
      <c r="P549" s="25" t="s">
        <v>1095</v>
      </c>
      <c r="Q549" s="25" t="s">
        <v>817</v>
      </c>
      <c r="R549" s="25">
        <v>7.0000000000000007E-2</v>
      </c>
      <c r="S549" s="25"/>
      <c r="T549" s="25"/>
      <c r="U549" s="25"/>
      <c r="V549" s="25"/>
      <c r="W549" s="25" t="s">
        <v>773</v>
      </c>
      <c r="X549" s="20" t="str">
        <f t="shared" si="27"/>
        <v>パーフルオロカーボン(PFC)半導体素子等の加工工程でのドライエッチング等におけるPFC、HFC又はNF3の使用</v>
      </c>
      <c r="Y549" s="20" t="str">
        <f t="shared" si="26"/>
        <v>パーフルオロカーボン(PFC)半導体素子等の加工工程でのドライエッチング等におけるPFC、HFC又はNF3の使用液晶(HFC-23使用時,PFC-14の副生)</v>
      </c>
      <c r="Z549" s="47"/>
      <c r="AA549" s="20"/>
      <c r="AB549" s="20"/>
      <c r="AC549" s="20"/>
      <c r="AD549" s="20"/>
      <c r="AF549" s="25"/>
      <c r="AG549" s="25"/>
      <c r="AH549" s="25"/>
      <c r="AI549" s="25"/>
      <c r="AJ549" s="25"/>
      <c r="AK549" s="25"/>
    </row>
    <row r="550" spans="12:37">
      <c r="L550" s="25" t="s">
        <v>972</v>
      </c>
      <c r="M550" s="25" t="s">
        <v>799</v>
      </c>
      <c r="N550" s="25" t="s">
        <v>819</v>
      </c>
      <c r="O550" s="25"/>
      <c r="P550" s="25" t="s">
        <v>1095</v>
      </c>
      <c r="Q550" s="25" t="s">
        <v>820</v>
      </c>
      <c r="R550" s="25">
        <v>0.05</v>
      </c>
      <c r="S550" s="25"/>
      <c r="T550" s="25"/>
      <c r="U550" s="25"/>
      <c r="V550" s="25"/>
      <c r="W550" s="25"/>
      <c r="X550" s="20" t="str">
        <f t="shared" si="27"/>
        <v>パーフルオロカーボン(PFC)半導体素子等の加工工程でのドライエッチング等におけるPFC、HFC又はNF3の使用</v>
      </c>
      <c r="Y550" s="20" t="str">
        <f t="shared" si="26"/>
        <v>パーフルオロカーボン(PFC)半導体素子等の加工工程でのドライエッチング等におけるPFC、HFC又はNF3の使用液晶(HFC-23使用時,PFC-116の副生)</v>
      </c>
      <c r="Z550" s="47"/>
      <c r="AA550" s="20"/>
      <c r="AB550" s="20"/>
      <c r="AC550" s="20"/>
      <c r="AD550" s="20"/>
      <c r="AF550" s="25"/>
      <c r="AG550" s="25"/>
      <c r="AH550" s="25"/>
      <c r="AI550" s="25"/>
      <c r="AJ550" s="25"/>
      <c r="AK550" s="25"/>
    </row>
    <row r="551" spans="12:37">
      <c r="L551" s="25" t="s">
        <v>972</v>
      </c>
      <c r="M551" s="25" t="s">
        <v>799</v>
      </c>
      <c r="N551" s="25" t="s">
        <v>1280</v>
      </c>
      <c r="O551" s="25"/>
      <c r="P551" s="25" t="s">
        <v>1096</v>
      </c>
      <c r="Q551" s="25" t="s">
        <v>821</v>
      </c>
      <c r="R551" s="25">
        <v>0.02</v>
      </c>
      <c r="S551" s="25"/>
      <c r="T551" s="25"/>
      <c r="U551" s="25"/>
      <c r="V551" s="25" t="s">
        <v>822</v>
      </c>
      <c r="W551" s="25"/>
      <c r="X551" s="20" t="str">
        <f t="shared" si="27"/>
        <v>パーフルオロカーボン(PFC)半導体素子等の加工工程でのドライエッチング等におけるPFC、HFC又はNF3の使用</v>
      </c>
      <c r="Y551" s="20" t="str">
        <f t="shared" si="26"/>
        <v>パーフルオロカーボン(PFC)半導体素子等の加工工程でのドライエッチング等におけるPFC、HFC又はNF3の使用半導体(NF3使用時,PFC-14の副生(リモトプラズマ方式))</v>
      </c>
      <c r="Z551" s="47"/>
      <c r="AA551" s="20"/>
      <c r="AB551" s="20"/>
      <c r="AC551" s="20"/>
      <c r="AD551" s="20"/>
      <c r="AF551" s="25"/>
      <c r="AG551" s="25"/>
      <c r="AH551" s="25"/>
      <c r="AI551" s="25"/>
      <c r="AJ551" s="25"/>
      <c r="AK551" s="25"/>
    </row>
    <row r="552" spans="12:37">
      <c r="L552" s="25" t="s">
        <v>972</v>
      </c>
      <c r="M552" s="25" t="s">
        <v>799</v>
      </c>
      <c r="N552" s="25" t="s">
        <v>1281</v>
      </c>
      <c r="O552" s="25"/>
      <c r="P552" s="25" t="s">
        <v>1096</v>
      </c>
      <c r="Q552" s="25" t="s">
        <v>821</v>
      </c>
      <c r="R552" s="25">
        <v>0.09</v>
      </c>
      <c r="S552" s="25"/>
      <c r="T552" s="25"/>
      <c r="U552" s="25"/>
      <c r="V552" s="25"/>
      <c r="W552" s="25" t="s">
        <v>822</v>
      </c>
      <c r="X552" s="20" t="str">
        <f t="shared" si="27"/>
        <v>パーフルオロカーボン(PFC)半導体素子等の加工工程でのドライエッチング等におけるPFC、HFC又はNF3の使用</v>
      </c>
      <c r="Y552" s="20" t="str">
        <f t="shared" si="26"/>
        <v>パーフルオロカーボン(PFC)半導体素子等の加工工程でのドライエッチング等におけるPFC、HFC又はNF3の使用半導体(NF3使用時,PFC-14の副生(リモトプラズマ方式以外))</v>
      </c>
      <c r="Z552" s="47"/>
      <c r="AA552" s="20"/>
      <c r="AB552" s="20"/>
      <c r="AC552" s="20"/>
      <c r="AD552" s="20"/>
      <c r="AF552" s="25"/>
      <c r="AG552" s="25"/>
      <c r="AH552" s="25"/>
      <c r="AI552" s="25"/>
      <c r="AJ552" s="25"/>
      <c r="AK552" s="25"/>
    </row>
    <row r="553" spans="12:37">
      <c r="L553" s="25" t="s">
        <v>972</v>
      </c>
      <c r="M553" s="25" t="s">
        <v>823</v>
      </c>
      <c r="N553" s="25" t="s">
        <v>824</v>
      </c>
      <c r="O553" s="25"/>
      <c r="P553" s="25" t="s">
        <v>1092</v>
      </c>
      <c r="Q553" s="25" t="s">
        <v>797</v>
      </c>
      <c r="R553" s="25">
        <v>0.7</v>
      </c>
      <c r="S553" s="25"/>
      <c r="T553" s="25"/>
      <c r="U553" s="25"/>
      <c r="V553" s="25" t="s">
        <v>777</v>
      </c>
      <c r="W553" s="25"/>
      <c r="X553" s="20" t="str">
        <f t="shared" si="27"/>
        <v>パーフルオロカーボン(PFC)光電池の製造におけるPFCの使用</v>
      </c>
      <c r="Y553" s="20" t="str">
        <f t="shared" si="26"/>
        <v>パーフルオロカーボン(PFC)光電池の製造におけるPFCの使用PFC-14(CF4)</v>
      </c>
      <c r="Z553" s="47"/>
      <c r="AA553" s="20"/>
      <c r="AB553" s="20"/>
      <c r="AC553" s="20"/>
      <c r="AD553" s="20"/>
      <c r="AF553" s="25"/>
      <c r="AG553" s="25"/>
      <c r="AH553" s="25"/>
      <c r="AI553" s="25"/>
      <c r="AJ553" s="25"/>
      <c r="AK553" s="25"/>
    </row>
    <row r="554" spans="12:37">
      <c r="L554" s="25" t="s">
        <v>972</v>
      </c>
      <c r="M554" s="25" t="s">
        <v>823</v>
      </c>
      <c r="N554" s="25" t="s">
        <v>825</v>
      </c>
      <c r="O554" s="25"/>
      <c r="P554" s="25" t="s">
        <v>1092</v>
      </c>
      <c r="Q554" s="25" t="s">
        <v>797</v>
      </c>
      <c r="R554" s="34">
        <v>0.6</v>
      </c>
      <c r="S554" s="25"/>
      <c r="T554" s="25"/>
      <c r="U554" s="25"/>
      <c r="V554" s="25"/>
      <c r="W554" s="25" t="s">
        <v>777</v>
      </c>
      <c r="X554" s="20" t="str">
        <f t="shared" si="27"/>
        <v>パーフルオロカーボン(PFC)光電池の製造におけるPFCの使用</v>
      </c>
      <c r="Y554" s="20" t="str">
        <f t="shared" si="26"/>
        <v>パーフルオロカーボン(PFC)光電池の製造におけるPFCの使用PFC-116(C2F6)</v>
      </c>
      <c r="Z554" s="47"/>
      <c r="AA554" s="20"/>
      <c r="AB554" s="20"/>
      <c r="AC554" s="20"/>
      <c r="AD554" s="20"/>
      <c r="AF554" s="25"/>
      <c r="AG554" s="25"/>
      <c r="AH554" s="25"/>
      <c r="AI554" s="25"/>
      <c r="AJ554" s="25"/>
      <c r="AK554" s="25"/>
    </row>
    <row r="555" spans="12:37">
      <c r="L555" s="25" t="s">
        <v>972</v>
      </c>
      <c r="M555" s="25" t="s">
        <v>823</v>
      </c>
      <c r="N555" s="25" t="s">
        <v>826</v>
      </c>
      <c r="O555" s="25"/>
      <c r="P555" s="25" t="s">
        <v>1092</v>
      </c>
      <c r="Q555" s="25" t="s">
        <v>797</v>
      </c>
      <c r="R555" s="34">
        <v>0.4</v>
      </c>
      <c r="S555" s="25"/>
      <c r="T555" s="25"/>
      <c r="U555" s="25"/>
      <c r="V555" s="25"/>
      <c r="W555" s="25"/>
      <c r="X555" s="20" t="str">
        <f t="shared" si="27"/>
        <v>パーフルオロカーボン(PFC)光電池の製造におけるPFCの使用</v>
      </c>
      <c r="Y555" s="20" t="str">
        <f t="shared" si="26"/>
        <v>パーフルオロカーボン(PFC)光電池の製造におけるPFCの使用PFC-218(C3F8)</v>
      </c>
      <c r="Z555" s="47"/>
      <c r="AA555" s="20"/>
      <c r="AB555" s="20"/>
      <c r="AC555" s="20"/>
      <c r="AD555" s="20"/>
      <c r="AF555" s="25"/>
      <c r="AG555" s="25"/>
      <c r="AH555" s="25"/>
      <c r="AI555" s="25"/>
      <c r="AJ555" s="25"/>
      <c r="AK555" s="25"/>
    </row>
    <row r="556" spans="12:37">
      <c r="L556" s="25" t="s">
        <v>972</v>
      </c>
      <c r="M556" s="25" t="s">
        <v>823</v>
      </c>
      <c r="N556" s="25" t="s">
        <v>827</v>
      </c>
      <c r="O556" s="25"/>
      <c r="P556" s="25" t="s">
        <v>1092</v>
      </c>
      <c r="Q556" s="25" t="s">
        <v>797</v>
      </c>
      <c r="R556" s="34">
        <v>0.2</v>
      </c>
      <c r="S556" s="25"/>
      <c r="T556" s="25"/>
      <c r="U556" s="25"/>
      <c r="V556" s="25"/>
      <c r="W556" s="25"/>
      <c r="X556" s="20" t="str">
        <f t="shared" si="27"/>
        <v>パーフルオロカーボン(PFC)光電池の製造におけるPFCの使用</v>
      </c>
      <c r="Y556" s="20" t="str">
        <f t="shared" si="26"/>
        <v>パーフルオロカーボン(PFC)光電池の製造におけるPFCの使用PFC-c318(c-C4F8)</v>
      </c>
      <c r="Z556" s="47"/>
      <c r="AA556" s="20"/>
      <c r="AB556" s="20"/>
      <c r="AC556" s="20"/>
      <c r="AD556" s="20"/>
      <c r="AF556" s="25"/>
      <c r="AG556" s="25"/>
      <c r="AH556" s="25"/>
      <c r="AI556" s="25"/>
      <c r="AJ556" s="25"/>
      <c r="AK556" s="25"/>
    </row>
    <row r="557" spans="12:37">
      <c r="L557" s="25" t="s">
        <v>972</v>
      </c>
      <c r="M557" s="25" t="s">
        <v>828</v>
      </c>
      <c r="N557" s="25"/>
      <c r="O557" s="25"/>
      <c r="P557" s="26" t="s">
        <v>1333</v>
      </c>
      <c r="Q557" s="25" t="s">
        <v>1336</v>
      </c>
      <c r="R557" s="26">
        <v>1</v>
      </c>
      <c r="S557" s="25"/>
      <c r="T557" s="25"/>
      <c r="U557" s="25"/>
      <c r="V557" s="25" t="s">
        <v>829</v>
      </c>
      <c r="W557" s="25"/>
      <c r="X557" s="20" t="str">
        <f t="shared" si="27"/>
        <v>パーフルオロカーボン(PFC)溶剤等の用途へのPFCの使用</v>
      </c>
      <c r="Y557" s="20" t="str">
        <f t="shared" si="26"/>
        <v>パーフルオロカーボン(PFC)溶剤等の用途へのPFCの使用</v>
      </c>
      <c r="Z557" s="47"/>
      <c r="AA557" s="20"/>
      <c r="AB557" s="20"/>
      <c r="AC557" s="20"/>
      <c r="AD557" s="20"/>
      <c r="AF557" s="25"/>
      <c r="AG557" s="25"/>
      <c r="AH557" s="25"/>
      <c r="AI557" s="25"/>
      <c r="AJ557" s="25"/>
      <c r="AK557" s="25"/>
    </row>
    <row r="558" spans="12:37">
      <c r="L558" s="25" t="s">
        <v>972</v>
      </c>
      <c r="M558" s="25" t="s">
        <v>1323</v>
      </c>
      <c r="N558" s="25"/>
      <c r="O558" s="25"/>
      <c r="P558" s="26" t="s">
        <v>1333</v>
      </c>
      <c r="Q558" s="25" t="s">
        <v>1336</v>
      </c>
      <c r="R558" s="26">
        <v>1</v>
      </c>
      <c r="S558" s="25"/>
      <c r="T558" s="25"/>
      <c r="U558" s="25"/>
      <c r="V558" s="25" t="s">
        <v>831</v>
      </c>
      <c r="W558" s="25" t="s">
        <v>829</v>
      </c>
      <c r="X558" s="20" t="str">
        <f t="shared" si="27"/>
        <v>パーフルオロカーボン(PFC)鉄道用シリコン整流器の廃棄</v>
      </c>
      <c r="Y558" s="20" t="str">
        <f t="shared" si="26"/>
        <v>パーフルオロカーボン(PFC)鉄道用シリコン整流器の廃棄</v>
      </c>
      <c r="Z558" s="47"/>
      <c r="AA558" s="20"/>
      <c r="AB558" s="20"/>
      <c r="AC558" s="20"/>
      <c r="AD558" s="20"/>
      <c r="AF558" s="25"/>
      <c r="AG558" s="25"/>
      <c r="AH558" s="25"/>
      <c r="AI558" s="25"/>
      <c r="AJ558" s="25"/>
      <c r="AK558" s="25"/>
    </row>
    <row r="559" spans="12:37">
      <c r="L559" s="25" t="s">
        <v>174</v>
      </c>
      <c r="M559" s="25" t="s">
        <v>173</v>
      </c>
      <c r="N559" s="25"/>
      <c r="O559" s="25"/>
      <c r="P559" s="26" t="s">
        <v>1334</v>
      </c>
      <c r="Q559" s="25" t="s">
        <v>1336</v>
      </c>
      <c r="R559" s="26">
        <v>1</v>
      </c>
      <c r="S559" s="25"/>
      <c r="T559" s="25"/>
      <c r="U559" s="25"/>
      <c r="V559" s="25" t="s">
        <v>832</v>
      </c>
      <c r="W559" s="25" t="s">
        <v>831</v>
      </c>
      <c r="X559" s="20" t="str">
        <f t="shared" si="27"/>
        <v>六ふっ化硫黄(SF6)マグネシウム合金の鋳造</v>
      </c>
      <c r="Y559" s="20" t="str">
        <f t="shared" si="26"/>
        <v>六ふっ化硫黄(SF6)マグネシウム合金の鋳造</v>
      </c>
      <c r="Z559" s="47"/>
      <c r="AA559" s="20"/>
      <c r="AB559" s="20"/>
      <c r="AC559" s="20"/>
      <c r="AD559" s="20"/>
      <c r="AF559" s="25"/>
      <c r="AG559" s="25"/>
      <c r="AH559" s="25"/>
      <c r="AI559" s="25"/>
      <c r="AJ559" s="25"/>
      <c r="AK559" s="25"/>
    </row>
    <row r="560" spans="12:37">
      <c r="L560" s="25" t="s">
        <v>174</v>
      </c>
      <c r="M560" s="25" t="s">
        <v>172</v>
      </c>
      <c r="N560" s="25"/>
      <c r="O560" s="25"/>
      <c r="P560" s="25" t="s">
        <v>1097</v>
      </c>
      <c r="Q560" s="25" t="s">
        <v>169</v>
      </c>
      <c r="R560" s="25">
        <v>1.2999999999999999E-3</v>
      </c>
      <c r="S560" s="25"/>
      <c r="T560" s="25"/>
      <c r="U560" s="25"/>
      <c r="V560" s="25" t="s">
        <v>185</v>
      </c>
      <c r="W560" s="25" t="s">
        <v>832</v>
      </c>
      <c r="X560" s="20" t="str">
        <f t="shared" si="27"/>
        <v>六ふっ化硫黄(SF6)六ふっ化硫黄(SF6)の製造</v>
      </c>
      <c r="Y560" s="20" t="str">
        <f t="shared" si="26"/>
        <v>六ふっ化硫黄(SF6)六ふっ化硫黄(SF6)の製造</v>
      </c>
      <c r="Z560" s="47"/>
      <c r="AA560" s="20"/>
      <c r="AB560" s="20"/>
      <c r="AC560" s="20"/>
      <c r="AD560" s="20"/>
      <c r="AF560" s="25"/>
      <c r="AG560" s="25"/>
      <c r="AH560" s="25"/>
      <c r="AI560" s="25"/>
      <c r="AJ560" s="25"/>
      <c r="AK560" s="25"/>
    </row>
    <row r="561" spans="12:37">
      <c r="L561" s="25" t="s">
        <v>174</v>
      </c>
      <c r="M561" s="25" t="s">
        <v>833</v>
      </c>
      <c r="N561" s="25" t="s">
        <v>834</v>
      </c>
      <c r="O561" s="25"/>
      <c r="P561" s="25" t="s">
        <v>1097</v>
      </c>
      <c r="Q561" s="25" t="s">
        <v>169</v>
      </c>
      <c r="R561" s="25">
        <v>0.2</v>
      </c>
      <c r="S561" s="25"/>
      <c r="T561" s="25"/>
      <c r="U561" s="25"/>
      <c r="V561" s="25" t="s">
        <v>835</v>
      </c>
      <c r="W561" s="25" t="s">
        <v>798</v>
      </c>
      <c r="X561" s="20" t="str">
        <f t="shared" si="27"/>
        <v>六ふっ化硫黄(SF6)半導体素子等の加工工程でのドライエッチング等におけるSF6の使用</v>
      </c>
      <c r="Y561" s="20" t="str">
        <f t="shared" si="26"/>
        <v>六ふっ化硫黄(SF6)半導体素子等の加工工程でのドライエッチング等におけるSF6の使用半導体</v>
      </c>
      <c r="Z561" s="47"/>
      <c r="AA561" s="20"/>
      <c r="AB561" s="20"/>
      <c r="AC561" s="20"/>
      <c r="AD561" s="20"/>
      <c r="AF561" s="25"/>
      <c r="AG561" s="25"/>
      <c r="AH561" s="25"/>
      <c r="AI561" s="25"/>
      <c r="AJ561" s="25"/>
      <c r="AK561" s="25"/>
    </row>
    <row r="562" spans="12:37">
      <c r="L562" s="25" t="s">
        <v>174</v>
      </c>
      <c r="M562" s="25" t="s">
        <v>833</v>
      </c>
      <c r="N562" s="25" t="s">
        <v>774</v>
      </c>
      <c r="O562" s="25"/>
      <c r="P562" s="25" t="s">
        <v>1097</v>
      </c>
      <c r="Q562" s="25" t="s">
        <v>169</v>
      </c>
      <c r="R562" s="34">
        <v>0.6</v>
      </c>
      <c r="S562" s="25"/>
      <c r="T562" s="25"/>
      <c r="U562" s="25"/>
      <c r="V562" s="25"/>
      <c r="W562" s="25" t="s">
        <v>835</v>
      </c>
      <c r="X562" s="20" t="str">
        <f t="shared" si="27"/>
        <v>六ふっ化硫黄(SF6)半導体素子等の加工工程でのドライエッチング等におけるSF6の使用</v>
      </c>
      <c r="Y562" s="20" t="str">
        <f t="shared" si="26"/>
        <v>六ふっ化硫黄(SF6)半導体素子等の加工工程でのドライエッチング等におけるSF6の使用液晶</v>
      </c>
      <c r="Z562" s="47"/>
      <c r="AA562" s="20"/>
      <c r="AB562" s="20"/>
      <c r="AC562" s="20"/>
      <c r="AD562" s="20"/>
      <c r="AF562" s="25"/>
      <c r="AG562" s="25"/>
      <c r="AH562" s="25"/>
      <c r="AI562" s="25"/>
      <c r="AJ562" s="25"/>
      <c r="AK562" s="25"/>
    </row>
    <row r="563" spans="12:37">
      <c r="L563" s="25" t="s">
        <v>174</v>
      </c>
      <c r="M563" s="25" t="s">
        <v>836</v>
      </c>
      <c r="N563" s="25"/>
      <c r="O563" s="25"/>
      <c r="P563" s="25" t="s">
        <v>1097</v>
      </c>
      <c r="Q563" s="25" t="s">
        <v>169</v>
      </c>
      <c r="R563" s="34">
        <v>1.9E-2</v>
      </c>
      <c r="S563" s="25"/>
      <c r="T563" s="25"/>
      <c r="U563" s="25"/>
      <c r="V563" s="25" t="s">
        <v>837</v>
      </c>
      <c r="W563" s="25"/>
      <c r="X563" s="20" t="str">
        <f t="shared" si="27"/>
        <v>六ふっ化硫黄(SF6)変圧器等電気機械器具の製造及び使用の開始におけるSF6の封入</v>
      </c>
      <c r="Y563" s="20" t="str">
        <f t="shared" si="26"/>
        <v>六ふっ化硫黄(SF6)変圧器等電気機械器具の製造及び使用の開始におけるSF6の封入</v>
      </c>
      <c r="Z563" s="47"/>
      <c r="AA563" s="20"/>
      <c r="AB563" s="20"/>
      <c r="AC563" s="20"/>
      <c r="AD563" s="20"/>
      <c r="AF563" s="25"/>
      <c r="AG563" s="25"/>
      <c r="AH563" s="25"/>
      <c r="AI563" s="25"/>
      <c r="AJ563" s="25"/>
      <c r="AK563" s="25"/>
    </row>
    <row r="564" spans="12:37">
      <c r="L564" s="25" t="s">
        <v>174</v>
      </c>
      <c r="M564" s="25" t="s">
        <v>171</v>
      </c>
      <c r="N564" s="25"/>
      <c r="O564" s="25"/>
      <c r="P564" s="25" t="s">
        <v>1098</v>
      </c>
      <c r="Q564" s="25" t="s">
        <v>170</v>
      </c>
      <c r="R564" s="25">
        <v>1E-3</v>
      </c>
      <c r="S564" s="25"/>
      <c r="T564" s="25"/>
      <c r="U564" s="25"/>
      <c r="V564" s="25" t="s">
        <v>838</v>
      </c>
      <c r="W564" s="25" t="s">
        <v>837</v>
      </c>
      <c r="X564" s="20" t="str">
        <f t="shared" si="27"/>
        <v>六ふっ化硫黄(SF6)変圧器等電気機械器具の使用</v>
      </c>
      <c r="Y564" s="20" t="str">
        <f t="shared" si="26"/>
        <v>六ふっ化硫黄(SF6)変圧器等電気機械器具の使用</v>
      </c>
      <c r="Z564" s="47"/>
      <c r="AA564" s="20"/>
      <c r="AB564" s="20"/>
      <c r="AC564" s="20"/>
      <c r="AD564" s="20"/>
      <c r="AF564" s="25"/>
      <c r="AG564" s="25"/>
      <c r="AH564" s="25"/>
      <c r="AI564" s="25"/>
      <c r="AJ564" s="25"/>
      <c r="AK564" s="25"/>
    </row>
    <row r="565" spans="12:37">
      <c r="L565" s="25" t="s">
        <v>174</v>
      </c>
      <c r="M565" s="25" t="s">
        <v>839</v>
      </c>
      <c r="N565" s="25"/>
      <c r="O565" s="25"/>
      <c r="P565" s="26" t="s">
        <v>1334</v>
      </c>
      <c r="Q565" s="25" t="s">
        <v>1336</v>
      </c>
      <c r="R565" s="26">
        <v>1</v>
      </c>
      <c r="S565" s="25"/>
      <c r="T565" s="25"/>
      <c r="U565" s="25"/>
      <c r="V565" s="25" t="s">
        <v>1120</v>
      </c>
      <c r="W565" s="25" t="s">
        <v>838</v>
      </c>
      <c r="X565" s="20" t="str">
        <f t="shared" si="27"/>
        <v>六ふっ化硫黄(SF6)変圧器等電気機械器具の点検におけるSF6の回収</v>
      </c>
      <c r="Y565" s="20" t="str">
        <f t="shared" si="26"/>
        <v>六ふっ化硫黄(SF6)変圧器等電気機械器具の点検におけるSF6の回収</v>
      </c>
      <c r="Z565" s="47"/>
      <c r="AA565" s="20"/>
      <c r="AB565" s="20"/>
      <c r="AC565" s="20"/>
      <c r="AD565" s="20"/>
      <c r="AF565" s="25"/>
      <c r="AG565" s="25"/>
      <c r="AH565" s="25"/>
      <c r="AI565" s="25"/>
      <c r="AJ565" s="25"/>
      <c r="AK565" s="25"/>
    </row>
    <row r="566" spans="12:37">
      <c r="L566" s="25" t="s">
        <v>174</v>
      </c>
      <c r="M566" s="25" t="s">
        <v>841</v>
      </c>
      <c r="N566" s="25"/>
      <c r="O566" s="25"/>
      <c r="P566" s="26" t="s">
        <v>1334</v>
      </c>
      <c r="Q566" s="25" t="s">
        <v>1336</v>
      </c>
      <c r="R566" s="26">
        <v>1</v>
      </c>
      <c r="S566" s="25"/>
      <c r="T566" s="25"/>
      <c r="U566" s="25"/>
      <c r="V566" s="25" t="s">
        <v>831</v>
      </c>
      <c r="W566" s="25" t="s">
        <v>840</v>
      </c>
      <c r="X566" s="20" t="str">
        <f t="shared" si="27"/>
        <v>六ふっ化硫黄(SF6)変圧器等電気機械器具の廃棄におけるSF6の回収</v>
      </c>
      <c r="Y566" s="20" t="str">
        <f t="shared" si="26"/>
        <v>六ふっ化硫黄(SF6)変圧器等電気機械器具の廃棄におけるSF6の回収</v>
      </c>
      <c r="Z566" s="47"/>
      <c r="AA566" s="20"/>
      <c r="AB566" s="20"/>
      <c r="AC566" s="20"/>
      <c r="AD566" s="20"/>
      <c r="AF566" s="25"/>
      <c r="AG566" s="25"/>
      <c r="AH566" s="25"/>
      <c r="AI566" s="25"/>
      <c r="AJ566" s="25"/>
      <c r="AK566" s="25"/>
    </row>
    <row r="567" spans="12:37">
      <c r="L567" s="25" t="s">
        <v>174</v>
      </c>
      <c r="M567" s="25" t="s">
        <v>843</v>
      </c>
      <c r="N567" s="25" t="s">
        <v>844</v>
      </c>
      <c r="O567" s="25"/>
      <c r="P567" s="25" t="s">
        <v>1098</v>
      </c>
      <c r="Q567" s="25" t="s">
        <v>170</v>
      </c>
      <c r="R567" s="25">
        <v>0.05</v>
      </c>
      <c r="S567" s="25"/>
      <c r="T567" s="25"/>
      <c r="U567" s="25"/>
      <c r="V567" s="25" t="s">
        <v>845</v>
      </c>
      <c r="W567" s="25" t="s">
        <v>842</v>
      </c>
      <c r="X567" s="20" t="str">
        <f t="shared" si="27"/>
        <v>六ふっ化硫黄(SF6)粒子加速器の使用</v>
      </c>
      <c r="Y567" s="20" t="str">
        <f t="shared" si="26"/>
        <v>六ふっ化硫黄(SF6)粒子加速器の使用大学・研究施設に設置された粒子加速器</v>
      </c>
      <c r="Z567" s="47"/>
      <c r="AA567" s="20"/>
      <c r="AB567" s="20"/>
      <c r="AC567" s="20"/>
      <c r="AD567" s="20"/>
      <c r="AF567" s="25"/>
      <c r="AG567" s="25"/>
      <c r="AH567" s="25"/>
      <c r="AI567" s="25"/>
      <c r="AJ567" s="25"/>
      <c r="AK567" s="25"/>
    </row>
    <row r="568" spans="12:37">
      <c r="L568" s="25" t="s">
        <v>174</v>
      </c>
      <c r="M568" s="25" t="s">
        <v>860</v>
      </c>
      <c r="N568" s="25" t="s">
        <v>846</v>
      </c>
      <c r="O568" s="25"/>
      <c r="P568" s="25" t="s">
        <v>1098</v>
      </c>
      <c r="Q568" s="25" t="s">
        <v>170</v>
      </c>
      <c r="R568" s="25">
        <v>7.0000000000000007E-2</v>
      </c>
      <c r="S568" s="25"/>
      <c r="T568" s="25"/>
      <c r="U568" s="25"/>
      <c r="V568" s="25"/>
      <c r="W568" s="25" t="s">
        <v>845</v>
      </c>
      <c r="X568" s="20" t="str">
        <f t="shared" si="27"/>
        <v>六ふっ化硫黄(SF6)粒子加速器の使用</v>
      </c>
      <c r="Y568" s="20" t="str">
        <f t="shared" si="26"/>
        <v>六ふっ化硫黄(SF6)粒子加速器の使用産業用粒子加速器</v>
      </c>
      <c r="Z568" s="47"/>
      <c r="AA568" s="20"/>
      <c r="AB568" s="20"/>
      <c r="AC568" s="20"/>
      <c r="AD568" s="20"/>
      <c r="AF568" s="25"/>
      <c r="AG568" s="25"/>
      <c r="AH568" s="25"/>
      <c r="AI568" s="25"/>
      <c r="AJ568" s="25"/>
      <c r="AK568" s="25"/>
    </row>
    <row r="569" spans="12:37">
      <c r="L569" s="25" t="s">
        <v>174</v>
      </c>
      <c r="M569" s="25" t="s">
        <v>860</v>
      </c>
      <c r="N569" s="25" t="s">
        <v>847</v>
      </c>
      <c r="O569" s="25"/>
      <c r="P569" s="25" t="s">
        <v>1098</v>
      </c>
      <c r="Q569" s="25" t="s">
        <v>170</v>
      </c>
      <c r="R569" s="34">
        <v>2</v>
      </c>
      <c r="S569" s="25"/>
      <c r="T569" s="25"/>
      <c r="U569" s="25"/>
      <c r="V569" s="25"/>
      <c r="W569" s="25"/>
      <c r="X569" s="20" t="str">
        <f t="shared" si="27"/>
        <v>六ふっ化硫黄(SF6)粒子加速器の使用</v>
      </c>
      <c r="Y569" s="20" t="str">
        <f t="shared" si="26"/>
        <v>六ふっ化硫黄(SF6)粒子加速器の使用医療用粒子加速器</v>
      </c>
      <c r="Z569" s="47"/>
      <c r="AA569" s="20"/>
      <c r="AB569" s="20"/>
      <c r="AC569" s="20"/>
      <c r="AD569" s="20"/>
      <c r="AF569" s="25"/>
      <c r="AG569" s="25"/>
      <c r="AH569" s="25"/>
      <c r="AI569" s="25"/>
      <c r="AJ569" s="25"/>
      <c r="AK569" s="25"/>
    </row>
    <row r="570" spans="12:37">
      <c r="L570" s="25" t="s">
        <v>174</v>
      </c>
      <c r="M570" s="25" t="s">
        <v>860</v>
      </c>
      <c r="N570" s="25" t="s">
        <v>848</v>
      </c>
      <c r="O570" s="25"/>
      <c r="P570" s="25" t="s">
        <v>1098</v>
      </c>
      <c r="Q570" s="25" t="s">
        <v>170</v>
      </c>
      <c r="R570" s="34">
        <v>7.0000000000000007E-2</v>
      </c>
      <c r="S570" s="25"/>
      <c r="T570" s="25"/>
      <c r="U570" s="25"/>
      <c r="V570" s="25"/>
      <c r="W570" s="25"/>
      <c r="X570" s="20" t="str">
        <f t="shared" si="27"/>
        <v>六ふっ化硫黄(SF6)粒子加速器の使用</v>
      </c>
      <c r="Y570" s="20" t="str">
        <f t="shared" si="26"/>
        <v>六ふっ化硫黄(SF6)粒子加速器の使用小規模(1MeV未満)の電子加速器</v>
      </c>
      <c r="Z570" s="47"/>
      <c r="AA570" s="20"/>
      <c r="AB570" s="20"/>
      <c r="AC570" s="20"/>
      <c r="AD570" s="20"/>
      <c r="AF570" s="25"/>
      <c r="AG570" s="25"/>
      <c r="AH570" s="25"/>
      <c r="AI570" s="25"/>
      <c r="AJ570" s="25"/>
      <c r="AK570" s="25"/>
    </row>
    <row r="571" spans="12:37">
      <c r="L571" s="25" t="s">
        <v>399</v>
      </c>
      <c r="M571" s="25" t="s">
        <v>167</v>
      </c>
      <c r="N571" s="25"/>
      <c r="O571" s="25"/>
      <c r="P571" s="25" t="s">
        <v>1096</v>
      </c>
      <c r="Q571" s="25" t="s">
        <v>166</v>
      </c>
      <c r="R571" s="25">
        <v>1.7000000000000001E-2</v>
      </c>
      <c r="S571" s="25"/>
      <c r="T571" s="25"/>
      <c r="U571" s="25"/>
      <c r="V571" s="25"/>
      <c r="W571" s="25"/>
      <c r="X571" s="20" t="str">
        <f t="shared" si="27"/>
        <v>三ふっ化窒素(NF3)三ふっ化窒素(NF3)の製造</v>
      </c>
      <c r="Y571" s="20" t="str">
        <f t="shared" si="26"/>
        <v>三ふっ化窒素(NF3)三ふっ化窒素(NF3)の製造</v>
      </c>
      <c r="Z571" s="47"/>
      <c r="AA571" s="20"/>
      <c r="AB571" s="20"/>
      <c r="AC571" s="20"/>
      <c r="AD571" s="20"/>
      <c r="AF571" s="25"/>
      <c r="AG571" s="25"/>
      <c r="AH571" s="25"/>
      <c r="AI571" s="25"/>
      <c r="AJ571" s="25"/>
      <c r="AK571" s="25"/>
    </row>
    <row r="572" spans="12:37">
      <c r="L572" s="25" t="s">
        <v>168</v>
      </c>
      <c r="M572" s="25" t="s">
        <v>849</v>
      </c>
      <c r="N572" s="25" t="s">
        <v>1282</v>
      </c>
      <c r="O572" s="25"/>
      <c r="P572" s="25" t="s">
        <v>1096</v>
      </c>
      <c r="Q572" s="25" t="s">
        <v>166</v>
      </c>
      <c r="R572" s="25">
        <v>0.02</v>
      </c>
      <c r="S572" s="25"/>
      <c r="T572" s="25"/>
      <c r="U572" s="25"/>
      <c r="V572" s="25"/>
      <c r="W572" s="25"/>
      <c r="X572" s="20" t="str">
        <f t="shared" si="27"/>
        <v>三ふっ化窒素(NF3)半導体素子等の加工工程でのドライエッチング等におけるNF3の使用</v>
      </c>
      <c r="Y572" s="20" t="str">
        <f t="shared" si="26"/>
        <v>三ふっ化窒素(NF3)半導体素子等の加工工程でのドライエッチング等におけるNF3の使用半導体(リモトプラズマ)</v>
      </c>
      <c r="Z572" s="47"/>
      <c r="AA572" s="20"/>
      <c r="AB572" s="20"/>
      <c r="AC572" s="20"/>
      <c r="AD572" s="20"/>
      <c r="AF572" s="25"/>
      <c r="AG572" s="25"/>
      <c r="AH572" s="25"/>
      <c r="AI572" s="25"/>
      <c r="AJ572" s="25"/>
      <c r="AK572" s="25"/>
    </row>
    <row r="573" spans="12:37">
      <c r="L573" s="25" t="s">
        <v>168</v>
      </c>
      <c r="M573" s="25" t="s">
        <v>849</v>
      </c>
      <c r="N573" s="25" t="s">
        <v>1283</v>
      </c>
      <c r="O573" s="25"/>
      <c r="P573" s="25" t="s">
        <v>1096</v>
      </c>
      <c r="Q573" s="25" t="s">
        <v>166</v>
      </c>
      <c r="R573" s="25">
        <v>0.2</v>
      </c>
      <c r="S573" s="25"/>
      <c r="T573" s="25"/>
      <c r="U573" s="25"/>
      <c r="V573" s="25"/>
      <c r="W573" s="25"/>
      <c r="X573" s="20" t="str">
        <f t="shared" ref="X573:X575" si="28">L573&amp;M573</f>
        <v>三ふっ化窒素(NF3)半導体素子等の加工工程でのドライエッチング等におけるNF3の使用</v>
      </c>
      <c r="Y573" s="20" t="str">
        <f t="shared" si="26"/>
        <v>三ふっ化窒素(NF3)半導体素子等の加工工程でのドライエッチング等におけるNF3の使用半導体(リモトプラズマ以外)</v>
      </c>
      <c r="Z573" s="47"/>
      <c r="AA573" s="20"/>
      <c r="AB573" s="20"/>
      <c r="AC573" s="20"/>
      <c r="AD573" s="20"/>
      <c r="AF573" s="25"/>
      <c r="AG573" s="25"/>
      <c r="AH573" s="25"/>
      <c r="AI573" s="25"/>
      <c r="AJ573" s="25"/>
      <c r="AK573" s="25"/>
    </row>
    <row r="574" spans="12:37">
      <c r="L574" s="25" t="s">
        <v>168</v>
      </c>
      <c r="M574" s="25" t="s">
        <v>849</v>
      </c>
      <c r="N574" s="25" t="s">
        <v>1284</v>
      </c>
      <c r="O574" s="28"/>
      <c r="P574" s="28" t="s">
        <v>1096</v>
      </c>
      <c r="Q574" s="25" t="s">
        <v>166</v>
      </c>
      <c r="R574" s="25">
        <v>0.03</v>
      </c>
      <c r="S574" s="25"/>
      <c r="T574" s="25"/>
      <c r="U574" s="25"/>
      <c r="V574" s="25"/>
      <c r="W574" s="25"/>
      <c r="X574" s="20" t="str">
        <f t="shared" si="28"/>
        <v>三ふっ化窒素(NF3)半導体素子等の加工工程でのドライエッチング等におけるNF3の使用</v>
      </c>
      <c r="Y574" s="20" t="str">
        <f t="shared" si="26"/>
        <v>三ふっ化窒素(NF3)半導体素子等の加工工程でのドライエッチング等におけるNF3の使用液晶デバイス(リモトプラズマ)</v>
      </c>
      <c r="Z574" s="47"/>
      <c r="AA574" s="20"/>
      <c r="AB574" s="20"/>
      <c r="AC574" s="20"/>
      <c r="AD574" s="20"/>
      <c r="AF574" s="25"/>
      <c r="AG574" s="25"/>
      <c r="AH574" s="25"/>
      <c r="AI574" s="25"/>
      <c r="AJ574" s="25"/>
      <c r="AK574" s="25"/>
    </row>
    <row r="575" spans="12:37">
      <c r="L575" s="25" t="s">
        <v>168</v>
      </c>
      <c r="M575" s="25" t="s">
        <v>849</v>
      </c>
      <c r="N575" t="s">
        <v>1285</v>
      </c>
      <c r="P575" s="28" t="s">
        <v>1096</v>
      </c>
      <c r="Q575" s="25" t="s">
        <v>166</v>
      </c>
      <c r="R575" s="25">
        <v>0.3</v>
      </c>
      <c r="S575" s="25"/>
      <c r="T575" s="25"/>
      <c r="U575" s="25"/>
      <c r="V575" s="25"/>
      <c r="W575" s="25"/>
      <c r="X575" s="20" t="str">
        <f t="shared" si="28"/>
        <v>三ふっ化窒素(NF3)半導体素子等の加工工程でのドライエッチング等におけるNF3の使用</v>
      </c>
      <c r="Y575" s="20"/>
      <c r="Z575" s="47"/>
      <c r="AA575" s="20"/>
      <c r="AB575" s="20"/>
      <c r="AC575" s="20"/>
      <c r="AD575" s="20"/>
      <c r="AF575" s="25"/>
      <c r="AG575" s="25"/>
      <c r="AH575" s="25"/>
      <c r="AI575" s="25"/>
      <c r="AJ575" s="25"/>
      <c r="AK575" s="25"/>
    </row>
    <row r="576" spans="12:37">
      <c r="W576" s="28"/>
      <c r="X576" s="20"/>
      <c r="Y576" s="20"/>
      <c r="Z576" s="47"/>
      <c r="AA576" s="20"/>
      <c r="AB576" s="20"/>
      <c r="AC576" s="20"/>
      <c r="AD576" s="20"/>
      <c r="AF576" s="25"/>
      <c r="AG576" s="25"/>
      <c r="AH576" s="25"/>
      <c r="AI576" s="25"/>
      <c r="AJ576" s="25"/>
      <c r="AK576" s="25"/>
    </row>
    <row r="577" spans="26:37">
      <c r="Z577" s="47"/>
      <c r="AA577" s="20"/>
      <c r="AB577" s="20"/>
      <c r="AC577" s="20"/>
      <c r="AD577" s="20"/>
      <c r="AF577" s="25"/>
      <c r="AG577" s="25"/>
      <c r="AH577" s="25"/>
      <c r="AI577" s="25"/>
      <c r="AJ577" s="25"/>
      <c r="AK577" s="25"/>
    </row>
    <row r="578" spans="26:37">
      <c r="Z578" s="47"/>
      <c r="AA578" s="20"/>
      <c r="AB578" s="20"/>
      <c r="AC578" s="20"/>
      <c r="AD578" s="20"/>
      <c r="AF578" s="25"/>
      <c r="AG578" s="25"/>
      <c r="AH578" s="25"/>
      <c r="AI578" s="25"/>
      <c r="AJ578" s="25"/>
      <c r="AK578" s="25"/>
    </row>
    <row r="579" spans="26:37">
      <c r="Z579" s="47"/>
      <c r="AA579" s="20"/>
      <c r="AB579" s="20"/>
      <c r="AC579" s="20"/>
      <c r="AD579" s="20"/>
      <c r="AF579" s="25"/>
      <c r="AG579" s="25"/>
      <c r="AH579" s="25"/>
      <c r="AI579" s="25"/>
      <c r="AJ579" s="25"/>
      <c r="AK579" s="25"/>
    </row>
    <row r="580" spans="26:37">
      <c r="Z580" s="47"/>
      <c r="AA580" s="20"/>
      <c r="AB580" s="20"/>
      <c r="AC580" s="20"/>
      <c r="AD580" s="20"/>
      <c r="AF580" s="25"/>
      <c r="AG580" s="25"/>
      <c r="AH580" s="25"/>
      <c r="AI580" s="25"/>
      <c r="AJ580" s="25"/>
      <c r="AK580" s="25"/>
    </row>
    <row r="581" spans="26:37">
      <c r="Z581" s="47"/>
      <c r="AA581" s="20"/>
      <c r="AB581" s="20"/>
      <c r="AC581" s="20"/>
      <c r="AD581" s="20"/>
      <c r="AF581" s="25"/>
      <c r="AG581" s="25"/>
      <c r="AH581" s="25"/>
      <c r="AI581" s="25"/>
      <c r="AJ581" s="25"/>
      <c r="AK581" s="25"/>
    </row>
    <row r="582" spans="26:37">
      <c r="Z582" s="47"/>
      <c r="AA582" s="20"/>
      <c r="AB582" s="20"/>
      <c r="AC582" s="20"/>
      <c r="AD582" s="20"/>
      <c r="AF582" s="25"/>
      <c r="AG582" s="25"/>
      <c r="AH582" s="25"/>
      <c r="AI582" s="25"/>
      <c r="AJ582" s="25"/>
      <c r="AK582" s="25"/>
    </row>
    <row r="583" spans="26:37">
      <c r="Z583" s="47"/>
      <c r="AA583" s="20"/>
      <c r="AB583" s="20"/>
      <c r="AC583" s="20"/>
      <c r="AD583" s="20"/>
      <c r="AF583" s="25"/>
      <c r="AG583" s="25"/>
      <c r="AH583" s="25"/>
      <c r="AI583" s="25"/>
      <c r="AJ583" s="25"/>
      <c r="AK583" s="25"/>
    </row>
    <row r="584" spans="26:37">
      <c r="Z584" s="47"/>
      <c r="AA584" s="20"/>
      <c r="AB584" s="20"/>
      <c r="AC584" s="20"/>
      <c r="AD584" s="20"/>
      <c r="AF584" s="25"/>
      <c r="AG584" s="25"/>
      <c r="AH584" s="25"/>
      <c r="AI584" s="25"/>
      <c r="AJ584" s="25"/>
      <c r="AK584" s="25"/>
    </row>
    <row r="585" spans="26:37">
      <c r="Z585" s="47"/>
      <c r="AA585" s="20"/>
      <c r="AB585" s="20"/>
      <c r="AC585" s="20"/>
      <c r="AD585" s="20"/>
      <c r="AF585" s="25"/>
      <c r="AG585" s="25"/>
      <c r="AH585" s="25"/>
      <c r="AI585" s="25"/>
      <c r="AJ585" s="25"/>
      <c r="AK585" s="25"/>
    </row>
    <row r="586" spans="26:37">
      <c r="Z586" s="47"/>
      <c r="AA586" s="20"/>
      <c r="AB586" s="20"/>
      <c r="AC586" s="20"/>
      <c r="AD586" s="20"/>
      <c r="AF586" s="25"/>
      <c r="AG586" s="25"/>
      <c r="AH586" s="25"/>
      <c r="AI586" s="25"/>
      <c r="AJ586" s="25"/>
      <c r="AK586" s="25"/>
    </row>
    <row r="587" spans="26:37">
      <c r="Z587" s="47"/>
      <c r="AA587" s="20"/>
      <c r="AB587" s="20"/>
      <c r="AC587" s="20"/>
      <c r="AD587" s="20"/>
      <c r="AF587" s="25"/>
      <c r="AG587" s="25"/>
      <c r="AH587" s="25"/>
      <c r="AI587" s="25"/>
      <c r="AJ587" s="25"/>
      <c r="AK587" s="25"/>
    </row>
    <row r="588" spans="26:37">
      <c r="Z588" s="47"/>
      <c r="AA588" s="20"/>
      <c r="AB588" s="20"/>
      <c r="AC588" s="20"/>
      <c r="AD588" s="20"/>
      <c r="AF588" s="25"/>
      <c r="AG588" s="25"/>
      <c r="AH588" s="25"/>
      <c r="AI588" s="25"/>
      <c r="AJ588" s="25"/>
      <c r="AK588" s="25"/>
    </row>
    <row r="589" spans="26:37">
      <c r="Z589" s="47"/>
      <c r="AA589" s="20"/>
      <c r="AB589" s="20"/>
      <c r="AC589" s="20"/>
      <c r="AD589" s="20"/>
      <c r="AF589" s="25"/>
      <c r="AG589" s="25"/>
      <c r="AH589" s="25"/>
      <c r="AI589" s="25"/>
      <c r="AJ589" s="25"/>
      <c r="AK589" s="25"/>
    </row>
    <row r="590" spans="26:37">
      <c r="Z590" s="47"/>
      <c r="AA590" s="20"/>
      <c r="AB590" s="20"/>
      <c r="AC590" s="20"/>
      <c r="AD590" s="20"/>
      <c r="AF590" s="25"/>
      <c r="AG590" s="25"/>
      <c r="AH590" s="25"/>
      <c r="AI590" s="25"/>
      <c r="AJ590" s="25"/>
      <c r="AK590" s="25"/>
    </row>
    <row r="591" spans="26:37">
      <c r="Z591" s="47"/>
      <c r="AA591" s="20"/>
      <c r="AB591" s="20"/>
      <c r="AC591" s="20"/>
      <c r="AD591" s="20"/>
      <c r="AF591" s="25"/>
      <c r="AG591" s="25"/>
      <c r="AH591" s="25"/>
      <c r="AI591" s="25"/>
      <c r="AJ591" s="25"/>
      <c r="AK591" s="25"/>
    </row>
    <row r="592" spans="26:37">
      <c r="Z592" s="47"/>
      <c r="AA592" s="20"/>
      <c r="AB592" s="20"/>
      <c r="AC592" s="20"/>
      <c r="AD592" s="20"/>
      <c r="AF592" s="25"/>
      <c r="AG592" s="25"/>
      <c r="AH592" s="25"/>
      <c r="AI592" s="25"/>
      <c r="AJ592" s="25"/>
      <c r="AK592" s="25"/>
    </row>
    <row r="593" spans="26:37">
      <c r="Z593" s="47"/>
      <c r="AA593" s="20"/>
      <c r="AB593" s="20"/>
      <c r="AC593" s="20"/>
      <c r="AD593" s="20"/>
      <c r="AF593" s="25"/>
      <c r="AG593" s="25"/>
      <c r="AH593" s="25"/>
      <c r="AI593" s="25"/>
      <c r="AJ593" s="25"/>
      <c r="AK593" s="25"/>
    </row>
    <row r="594" spans="26:37">
      <c r="Z594" s="47"/>
      <c r="AA594" s="20"/>
      <c r="AB594" s="20"/>
      <c r="AC594" s="20"/>
      <c r="AD594" s="20"/>
      <c r="AF594" s="25"/>
      <c r="AG594" s="25"/>
      <c r="AH594" s="25"/>
      <c r="AI594" s="25"/>
      <c r="AJ594" s="25"/>
      <c r="AK594" s="25"/>
    </row>
    <row r="595" spans="26:37">
      <c r="Z595" s="47"/>
      <c r="AA595" s="20"/>
      <c r="AB595" s="20"/>
      <c r="AC595" s="20"/>
      <c r="AD595" s="20"/>
      <c r="AF595" s="25"/>
      <c r="AG595" s="25"/>
      <c r="AH595" s="25"/>
      <c r="AI595" s="25"/>
      <c r="AJ595" s="25"/>
      <c r="AK595" s="25"/>
    </row>
    <row r="596" spans="26:37">
      <c r="Z596" s="47"/>
      <c r="AA596" s="20"/>
      <c r="AB596" s="20"/>
      <c r="AC596" s="20"/>
      <c r="AD596" s="20"/>
      <c r="AF596" s="25"/>
      <c r="AG596" s="25"/>
      <c r="AH596" s="25"/>
      <c r="AI596" s="25"/>
      <c r="AJ596" s="25"/>
      <c r="AK596" s="25"/>
    </row>
    <row r="597" spans="26:37">
      <c r="Z597" s="47"/>
      <c r="AA597" s="20"/>
      <c r="AB597" s="20"/>
      <c r="AC597" s="20"/>
      <c r="AD597" s="20"/>
      <c r="AF597" s="25"/>
      <c r="AG597" s="25"/>
      <c r="AH597" s="25"/>
      <c r="AI597" s="25"/>
      <c r="AJ597" s="25"/>
      <c r="AK597" s="25"/>
    </row>
    <row r="598" spans="26:37">
      <c r="Z598" s="47"/>
      <c r="AA598" s="20"/>
      <c r="AB598" s="20"/>
      <c r="AC598" s="20"/>
      <c r="AD598" s="20"/>
      <c r="AF598" s="25"/>
      <c r="AG598" s="25"/>
      <c r="AH598" s="25"/>
      <c r="AI598" s="25"/>
      <c r="AJ598" s="25"/>
      <c r="AK598" s="25"/>
    </row>
    <row r="599" spans="26:37">
      <c r="Z599" s="47"/>
      <c r="AA599" s="20"/>
      <c r="AB599" s="20"/>
      <c r="AC599" s="20"/>
      <c r="AD599" s="20"/>
      <c r="AF599" s="25"/>
      <c r="AG599" s="25"/>
      <c r="AH599" s="25"/>
      <c r="AI599" s="25"/>
      <c r="AJ599" s="25"/>
      <c r="AK599" s="25"/>
    </row>
    <row r="600" spans="26:37">
      <c r="Z600" s="47"/>
      <c r="AA600" s="20"/>
      <c r="AB600" s="20"/>
      <c r="AC600" s="20"/>
      <c r="AD600" s="20"/>
      <c r="AF600" s="25"/>
      <c r="AG600" s="25"/>
      <c r="AH600" s="25"/>
      <c r="AI600" s="25"/>
      <c r="AJ600" s="25"/>
      <c r="AK600" s="25"/>
    </row>
    <row r="601" spans="26:37">
      <c r="Z601" s="47"/>
      <c r="AA601" s="20"/>
      <c r="AB601" s="20"/>
      <c r="AC601" s="20"/>
      <c r="AD601" s="20"/>
      <c r="AF601" s="25"/>
      <c r="AG601" s="25"/>
      <c r="AH601" s="25"/>
      <c r="AI601" s="25"/>
      <c r="AJ601" s="25"/>
      <c r="AK601" s="25"/>
    </row>
    <row r="602" spans="26:37">
      <c r="Z602" s="47"/>
      <c r="AA602" s="20"/>
      <c r="AB602" s="20"/>
      <c r="AC602" s="20"/>
      <c r="AD602" s="20"/>
      <c r="AF602" s="25"/>
      <c r="AG602" s="25"/>
      <c r="AH602" s="25"/>
      <c r="AI602" s="25"/>
      <c r="AJ602" s="25"/>
      <c r="AK602" s="25"/>
    </row>
    <row r="603" spans="26:37">
      <c r="Z603" s="47"/>
      <c r="AA603" s="25"/>
      <c r="AB603" s="25"/>
      <c r="AC603" s="25"/>
      <c r="AD603" s="25"/>
      <c r="AF603" s="25"/>
      <c r="AG603" s="25"/>
      <c r="AH603" s="25"/>
      <c r="AI603" s="25"/>
      <c r="AJ603" s="25"/>
      <c r="AK603" s="25"/>
    </row>
    <row r="604" spans="26:37">
      <c r="Z604" s="47"/>
      <c r="AA604" s="20"/>
      <c r="AB604" s="20"/>
      <c r="AC604" s="20"/>
      <c r="AD604" s="20"/>
      <c r="AE604" s="25"/>
      <c r="AF604" s="25"/>
      <c r="AG604" s="25"/>
      <c r="AH604" s="25"/>
      <c r="AI604" s="25"/>
      <c r="AJ604" s="25"/>
      <c r="AK604" s="25"/>
    </row>
    <row r="605" spans="26:37">
      <c r="Z605" s="47"/>
      <c r="AA605" s="25"/>
      <c r="AB605" s="25"/>
      <c r="AC605" s="25"/>
      <c r="AD605" s="25"/>
      <c r="AF605" s="25"/>
      <c r="AG605" s="25"/>
      <c r="AH605" s="25"/>
      <c r="AI605" s="25"/>
      <c r="AJ605" s="25"/>
      <c r="AK605" s="25"/>
    </row>
    <row r="606" spans="26:37">
      <c r="Z606" s="47"/>
      <c r="AA606" s="25"/>
      <c r="AB606" s="25"/>
      <c r="AC606" s="25"/>
      <c r="AD606" s="25"/>
      <c r="AE606" s="25"/>
      <c r="AF606" s="25"/>
      <c r="AG606" s="25"/>
      <c r="AH606" s="25"/>
      <c r="AI606" s="25"/>
      <c r="AJ606" s="25"/>
      <c r="AK606" s="25"/>
    </row>
    <row r="607" spans="26:37">
      <c r="Z607" s="47"/>
      <c r="AA607" s="20"/>
      <c r="AB607" s="20"/>
      <c r="AC607" s="20"/>
      <c r="AD607" s="20"/>
      <c r="AE607" s="25"/>
      <c r="AF607" s="25"/>
      <c r="AG607" s="25"/>
      <c r="AH607" s="25"/>
      <c r="AI607" s="25"/>
      <c r="AJ607" s="25"/>
      <c r="AK607" s="25"/>
    </row>
    <row r="608" spans="26:37">
      <c r="Z608" s="47"/>
      <c r="AA608" s="20"/>
      <c r="AB608" s="20"/>
      <c r="AC608" s="20"/>
      <c r="AD608" s="20"/>
      <c r="AF608" s="28"/>
      <c r="AG608" s="28"/>
      <c r="AH608" s="28"/>
      <c r="AI608" s="28"/>
      <c r="AJ608" s="28"/>
      <c r="AK608" s="28"/>
    </row>
    <row r="609" spans="1:52">
      <c r="A609" s="25"/>
      <c r="C609" s="20"/>
      <c r="Z609" s="47"/>
      <c r="AA609" s="20"/>
      <c r="AB609" s="20"/>
      <c r="AC609" s="20"/>
      <c r="AD609" s="20"/>
      <c r="AM609" s="25"/>
      <c r="AN609" s="25"/>
      <c r="AO609" s="25"/>
      <c r="AP609" s="25"/>
      <c r="AQ609" s="25"/>
      <c r="AR609" s="25"/>
      <c r="AS609" s="25"/>
      <c r="AT609" s="25"/>
      <c r="AU609" s="25"/>
      <c r="AV609" s="25"/>
      <c r="AW609" s="25"/>
      <c r="AX609" s="25"/>
      <c r="AY609" s="25"/>
      <c r="AZ609" s="25"/>
    </row>
    <row r="610" spans="1:52">
      <c r="Z610" s="47"/>
      <c r="AA610" s="20"/>
      <c r="AB610" s="20"/>
      <c r="AC610" s="20"/>
      <c r="AD610" s="20"/>
      <c r="AL610" s="25"/>
    </row>
    <row r="611" spans="1:52">
      <c r="A611" s="25"/>
      <c r="C611" s="20"/>
      <c r="Z611" s="47"/>
      <c r="AA611" s="20"/>
      <c r="AB611" s="20"/>
      <c r="AC611" s="20"/>
      <c r="AD611" s="20"/>
      <c r="AM611" s="25"/>
      <c r="AN611" s="25"/>
      <c r="AO611" s="25"/>
      <c r="AP611" s="25"/>
      <c r="AQ611" s="25"/>
      <c r="AR611" s="25"/>
      <c r="AS611" s="25"/>
      <c r="AT611" s="25"/>
      <c r="AU611" s="25"/>
      <c r="AV611" s="25"/>
      <c r="AW611" s="25"/>
      <c r="AX611" s="25"/>
      <c r="AY611" s="25"/>
      <c r="AZ611" s="25"/>
    </row>
    <row r="612" spans="1:52">
      <c r="A612" s="25"/>
      <c r="C612" s="20"/>
      <c r="Z612" s="47"/>
      <c r="AL612" s="25"/>
      <c r="AM612" s="25"/>
      <c r="AN612" s="25"/>
      <c r="AO612" s="25"/>
      <c r="AP612" s="25"/>
      <c r="AQ612" s="25"/>
      <c r="AR612" s="25"/>
      <c r="AS612" s="25"/>
      <c r="AT612" s="25"/>
      <c r="AU612" s="25"/>
      <c r="AV612" s="25"/>
      <c r="AW612" s="25"/>
      <c r="AX612" s="25"/>
      <c r="AY612" s="25"/>
      <c r="AZ612" s="25"/>
    </row>
    <row r="613" spans="1:52">
      <c r="Z613" s="47"/>
      <c r="AL613" s="25"/>
    </row>
    <row r="614" spans="1:52">
      <c r="Z614" s="47"/>
    </row>
    <row r="615" spans="1:52">
      <c r="Z615" s="54"/>
    </row>
    <row r="616" spans="1:52">
      <c r="Z616" s="47"/>
    </row>
    <row r="617" spans="1:52">
      <c r="Z617" s="54"/>
    </row>
    <row r="618" spans="1:52" ht="19.5" customHeight="1">
      <c r="Z618" s="54"/>
    </row>
    <row r="619" spans="1:52">
      <c r="Z619" s="47"/>
    </row>
    <row r="620" spans="1:52" s="25" customFormat="1">
      <c r="A620"/>
      <c r="B620"/>
      <c r="C620"/>
      <c r="D620"/>
      <c r="E620"/>
      <c r="F620"/>
      <c r="G620" s="21"/>
      <c r="H620"/>
      <c r="I620"/>
      <c r="J620"/>
      <c r="K620" s="21"/>
      <c r="L620"/>
      <c r="M620"/>
      <c r="N620"/>
      <c r="O620"/>
      <c r="P620"/>
      <c r="Q620"/>
      <c r="R620"/>
      <c r="S620"/>
      <c r="T620"/>
      <c r="U620"/>
      <c r="V620"/>
      <c r="W620"/>
      <c r="X620"/>
      <c r="Y620"/>
      <c r="Z620" s="47"/>
      <c r="AA620"/>
      <c r="AB620"/>
      <c r="AC620"/>
      <c r="AD620"/>
      <c r="AE620"/>
      <c r="AF620"/>
      <c r="AG620"/>
      <c r="AH620"/>
      <c r="AI620"/>
      <c r="AJ620"/>
      <c r="AK620"/>
      <c r="AL620"/>
      <c r="AM620"/>
      <c r="AN620"/>
      <c r="AO620"/>
      <c r="AP620"/>
      <c r="AQ620"/>
      <c r="AR620"/>
      <c r="AS620"/>
      <c r="AT620"/>
      <c r="AU620"/>
      <c r="AV620"/>
      <c r="AW620"/>
      <c r="AX620"/>
      <c r="AY620"/>
      <c r="AZ620"/>
    </row>
    <row r="621" spans="1:52">
      <c r="Z621" s="47"/>
    </row>
    <row r="622" spans="1:52" s="25" customFormat="1">
      <c r="A622"/>
      <c r="B622"/>
      <c r="C622"/>
      <c r="D622"/>
      <c r="E622"/>
      <c r="F622"/>
      <c r="G622" s="21"/>
      <c r="H622"/>
      <c r="I622"/>
      <c r="J622"/>
      <c r="K622" s="21"/>
      <c r="L622"/>
      <c r="M622"/>
      <c r="N622"/>
      <c r="O622"/>
      <c r="P622"/>
      <c r="Q622"/>
      <c r="R622"/>
      <c r="S622"/>
      <c r="T622"/>
      <c r="U622"/>
      <c r="V622"/>
      <c r="W622"/>
      <c r="X622"/>
      <c r="Y622"/>
      <c r="Z622" s="47"/>
      <c r="AA622"/>
      <c r="AB622"/>
      <c r="AC622"/>
      <c r="AD622"/>
      <c r="AE622"/>
      <c r="AF622"/>
      <c r="AG622"/>
      <c r="AH622"/>
      <c r="AI622"/>
      <c r="AJ622"/>
      <c r="AK622"/>
      <c r="AL622"/>
      <c r="AM622"/>
      <c r="AN622"/>
      <c r="AO622"/>
      <c r="AP622"/>
      <c r="AQ622"/>
      <c r="AR622"/>
      <c r="AS622"/>
      <c r="AT622"/>
      <c r="AU622"/>
      <c r="AV622"/>
      <c r="AW622"/>
      <c r="AX622"/>
      <c r="AY622"/>
      <c r="AZ622"/>
    </row>
    <row r="623" spans="1:52" s="25" customFormat="1">
      <c r="A623"/>
      <c r="B623"/>
      <c r="C623"/>
      <c r="D623"/>
      <c r="E623"/>
      <c r="F623"/>
      <c r="G623" s="21"/>
      <c r="H623"/>
      <c r="I623"/>
      <c r="J623"/>
      <c r="K623" s="21"/>
      <c r="L623"/>
      <c r="M623"/>
      <c r="N623"/>
      <c r="O623"/>
      <c r="P623"/>
      <c r="Q623"/>
      <c r="R623"/>
      <c r="S623"/>
      <c r="T623"/>
      <c r="U623"/>
      <c r="V623"/>
      <c r="W623"/>
      <c r="X623"/>
      <c r="Y623"/>
      <c r="Z623" s="47"/>
      <c r="AA623"/>
      <c r="AB623"/>
      <c r="AC623"/>
      <c r="AD623"/>
      <c r="AE623"/>
      <c r="AF623"/>
      <c r="AG623"/>
      <c r="AH623"/>
      <c r="AI623"/>
      <c r="AJ623"/>
      <c r="AK623"/>
      <c r="AL623"/>
      <c r="AM623"/>
      <c r="AN623"/>
      <c r="AO623"/>
      <c r="AP623"/>
      <c r="AQ623"/>
      <c r="AR623"/>
      <c r="AS623"/>
      <c r="AT623"/>
      <c r="AU623"/>
      <c r="AV623"/>
      <c r="AW623"/>
      <c r="AX623"/>
      <c r="AY623"/>
      <c r="AZ623"/>
    </row>
  </sheetData>
  <sheetProtection algorithmName="SHA-512" hashValue="ylJ6MeWsVS9gANNBbtjGPhGWYtwF3baGHdvvQdjviQ439w6bMVLotp78jA/oGYvUebT0cr09e818hdV+HcZVQw==" saltValue="ejnY85DqmSKFwrvNlQBsZw==" spinCount="100000" sheet="1" scenarios="1" formatCells="0" formatColumns="0" formatRows="0" sort="0" autoFilter="0"/>
  <autoFilter ref="L4:W577" xr:uid="{6951C4A2-A436-4079-B4AC-E39846E906ED}"/>
  <phoneticPr fontId="4"/>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119B-7299-4903-8D93-B98C7E9FBC63}">
  <sheetPr codeName="Sheet25">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1484</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IFERROR(INDIRECT("'S7-"&amp;$C$5&amp;"'!G"&amp;MATCH('S8-S00005'!B10,INDIRECT("'S7-"&amp;$C$5&amp;"'!F:F"),0)),"")</f>
        <v/>
      </c>
      <c r="D10" s="546" t="str" cm="1">
        <f t="array" aca="1" ref="D10" ca="1">IFERROR(INDIRECT("'S7-"&amp;$C$5&amp;"'!E"&amp;MATCH('S8-S00005'!B10,INDIRECT("'S7-"&amp;$C$5&amp;"'!F:F"),0)),"")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IFERROR(INDIRECT("'S7-"&amp;$C$5&amp;"'!G"&amp;MATCH('S8-S00005'!B11,INDIRECT("'S7-"&amp;$C$5&amp;"'!F:F"),0)),"")</f>
        <v/>
      </c>
      <c r="D11" s="555" t="str" cm="1">
        <f t="array" aca="1" ref="D11" ca="1">IFERROR(INDIRECT("'S7-"&amp;$C$5&amp;"'!E"&amp;MATCH('S8-S00005'!B11,INDIRECT("'S7-"&amp;$C$5&amp;"'!F:F"),0)),"")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IFERROR(INDIRECT("'S7-"&amp;$C$5&amp;"'!G"&amp;MATCH('S8-S00005'!B12,INDIRECT("'S7-"&amp;$C$5&amp;"'!F:F"),0)),"")</f>
        <v/>
      </c>
      <c r="D12" s="555" t="str" cm="1">
        <f t="array" aca="1" ref="D12" ca="1">IFERROR(INDIRECT("'S7-"&amp;$C$5&amp;"'!E"&amp;MATCH('S8-S00005'!B12,INDIRECT("'S7-"&amp;$C$5&amp;"'!F:F"),0)),"")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IFERROR(INDIRECT("'S7-"&amp;$C$5&amp;"'!G"&amp;MATCH('S8-S00005'!B13,INDIRECT("'S7-"&amp;$C$5&amp;"'!F:F"),0)),"")</f>
        <v/>
      </c>
      <c r="D13" s="555" t="str" cm="1">
        <f t="array" aca="1" ref="D13" ca="1">IFERROR(INDIRECT("'S7-"&amp;$C$5&amp;"'!E"&amp;MATCH('S8-S00005'!B13,INDIRECT("'S7-"&amp;$C$5&amp;"'!F:F"),0)),"")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IFERROR(INDIRECT("'S7-"&amp;$C$5&amp;"'!G"&amp;MATCH('S8-S00005'!B14,INDIRECT("'S7-"&amp;$C$5&amp;"'!F:F"),0)),"")</f>
        <v/>
      </c>
      <c r="D14" s="555" t="str" cm="1">
        <f t="array" aca="1" ref="D14" ca="1">IFERROR(INDIRECT("'S7-"&amp;$C$5&amp;"'!E"&amp;MATCH('S8-S00005'!B14,INDIRECT("'S7-"&amp;$C$5&amp;"'!F:F"),0)),"")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IFERROR(INDIRECT("'S7-"&amp;$C$5&amp;"'!G"&amp;MATCH('S8-S00005'!B15,INDIRECT("'S7-"&amp;$C$5&amp;"'!F:F"),0)),"")</f>
        <v/>
      </c>
      <c r="D15" s="555" t="str" cm="1">
        <f t="array" aca="1" ref="D15" ca="1">IFERROR(INDIRECT("'S7-"&amp;$C$5&amp;"'!E"&amp;MATCH('S8-S00005'!B15,INDIRECT("'S7-"&amp;$C$5&amp;"'!F:F"),0)),"")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IFERROR(INDIRECT("'S7-"&amp;$C$5&amp;"'!G"&amp;MATCH('S8-S00005'!B16,INDIRECT("'S7-"&amp;$C$5&amp;"'!F:F"),0)),"")</f>
        <v/>
      </c>
      <c r="D16" s="555" t="str" cm="1">
        <f t="array" aca="1" ref="D16" ca="1">IFERROR(INDIRECT("'S7-"&amp;$C$5&amp;"'!E"&amp;MATCH('S8-S00005'!B16,INDIRECT("'S7-"&amp;$C$5&amp;"'!F:F"),0)),"")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IFERROR(INDIRECT("'S7-"&amp;$C$5&amp;"'!G"&amp;MATCH('S8-S00005'!B17,INDIRECT("'S7-"&amp;$C$5&amp;"'!F:F"),0)),"")</f>
        <v/>
      </c>
      <c r="D17" s="555" t="str" cm="1">
        <f t="array" aca="1" ref="D17" ca="1">IFERROR(INDIRECT("'S7-"&amp;$C$5&amp;"'!E"&amp;MATCH('S8-S00005'!B17,INDIRECT("'S7-"&amp;$C$5&amp;"'!F:F"),0)),"")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IFERROR(INDIRECT("'S7-"&amp;$C$5&amp;"'!G"&amp;MATCH('S8-S00005'!B18,INDIRECT("'S7-"&amp;$C$5&amp;"'!F:F"),0)),"")</f>
        <v/>
      </c>
      <c r="D18" s="555" t="str" cm="1">
        <f t="array" aca="1" ref="D18" ca="1">IFERROR(INDIRECT("'S7-"&amp;$C$5&amp;"'!E"&amp;MATCH('S8-S00005'!B18,INDIRECT("'S7-"&amp;$C$5&amp;"'!F:F"),0)),"")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IFERROR(INDIRECT("'S7-"&amp;$C$5&amp;"'!G"&amp;MATCH('S8-S00005'!B19,INDIRECT("'S7-"&amp;$C$5&amp;"'!F:F"),0)),"")</f>
        <v/>
      </c>
      <c r="D19" s="555" t="str" cm="1">
        <f t="array" aca="1" ref="D19" ca="1">IFERROR(INDIRECT("'S7-"&amp;$C$5&amp;"'!E"&amp;MATCH('S8-S00005'!B19,INDIRECT("'S7-"&amp;$C$5&amp;"'!F:F"),0)),"")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IFERROR(INDIRECT("'S7-"&amp;$C$5&amp;"'!G"&amp;MATCH('S8-S00005'!B20,INDIRECT("'S7-"&amp;$C$5&amp;"'!F:F"),0)),"")</f>
        <v/>
      </c>
      <c r="D20" s="555" t="str" cm="1">
        <f t="array" aca="1" ref="D20" ca="1">IFERROR(INDIRECT("'S7-"&amp;$C$5&amp;"'!E"&amp;MATCH('S8-S00005'!B20,INDIRECT("'S7-"&amp;$C$5&amp;"'!F:F"),0)),"")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IFERROR(INDIRECT("'S7-"&amp;$C$5&amp;"'!G"&amp;MATCH('S8-S00005'!B21,INDIRECT("'S7-"&amp;$C$5&amp;"'!F:F"),0)),"")</f>
        <v/>
      </c>
      <c r="D21" s="555" t="str" cm="1">
        <f t="array" aca="1" ref="D21" ca="1">IFERROR(INDIRECT("'S7-"&amp;$C$5&amp;"'!E"&amp;MATCH('S8-S00005'!B21,INDIRECT("'S7-"&amp;$C$5&amp;"'!F:F"),0)),"")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IFERROR(INDIRECT("'S7-"&amp;$C$5&amp;"'!G"&amp;MATCH('S8-S00005'!B22,INDIRECT("'S7-"&amp;$C$5&amp;"'!F:F"),0)),"")</f>
        <v/>
      </c>
      <c r="D22" s="555" t="str" cm="1">
        <f t="array" aca="1" ref="D22" ca="1">IFERROR(INDIRECT("'S7-"&amp;$C$5&amp;"'!E"&amp;MATCH('S8-S00005'!B22,INDIRECT("'S7-"&amp;$C$5&amp;"'!F:F"),0)),"")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IFERROR(INDIRECT("'S7-"&amp;$C$5&amp;"'!G"&amp;MATCH('S8-S00005'!B23,INDIRECT("'S7-"&amp;$C$5&amp;"'!F:F"),0)),"")</f>
        <v/>
      </c>
      <c r="D23" s="555" t="str" cm="1">
        <f t="array" aca="1" ref="D23" ca="1">IFERROR(INDIRECT("'S7-"&amp;$C$5&amp;"'!E"&amp;MATCH('S8-S00005'!B23,INDIRECT("'S7-"&amp;$C$5&amp;"'!F:F"),0)),"")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IFERROR(INDIRECT("'S7-"&amp;$C$5&amp;"'!G"&amp;MATCH('S8-S00005'!B24,INDIRECT("'S7-"&amp;$C$5&amp;"'!F:F"),0)),"")</f>
        <v/>
      </c>
      <c r="D24" s="555" t="str" cm="1">
        <f t="array" aca="1" ref="D24" ca="1">IFERROR(INDIRECT("'S7-"&amp;$C$5&amp;"'!E"&amp;MATCH('S8-S00005'!B24,INDIRECT("'S7-"&amp;$C$5&amp;"'!F:F"),0)),"")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IFERROR(INDIRECT("'S7-"&amp;$C$5&amp;"'!G"&amp;MATCH('S8-S00005'!B25,INDIRECT("'S7-"&amp;$C$5&amp;"'!F:F"),0)),"")</f>
        <v/>
      </c>
      <c r="D25" s="555" t="str" cm="1">
        <f t="array" aca="1" ref="D25" ca="1">IFERROR(INDIRECT("'S7-"&amp;$C$5&amp;"'!E"&amp;MATCH('S8-S00005'!B25,INDIRECT("'S7-"&amp;$C$5&amp;"'!F:F"),0)),"")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IFERROR(INDIRECT("'S7-"&amp;$C$5&amp;"'!G"&amp;MATCH('S8-S00005'!B26,INDIRECT("'S7-"&amp;$C$5&amp;"'!F:F"),0)),"")</f>
        <v/>
      </c>
      <c r="D26" s="555" t="str" cm="1">
        <f t="array" aca="1" ref="D26" ca="1">IFERROR(INDIRECT("'S7-"&amp;$C$5&amp;"'!E"&amp;MATCH('S8-S00005'!B26,INDIRECT("'S7-"&amp;$C$5&amp;"'!F:F"),0)),"")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IFERROR(INDIRECT("'S7-"&amp;$C$5&amp;"'!G"&amp;MATCH('S8-S00005'!B27,INDIRECT("'S7-"&amp;$C$5&amp;"'!F:F"),0)),"")</f>
        <v/>
      </c>
      <c r="D27" s="555" t="str" cm="1">
        <f t="array" aca="1" ref="D27" ca="1">IFERROR(INDIRECT("'S7-"&amp;$C$5&amp;"'!E"&amp;MATCH('S8-S00005'!B27,INDIRECT("'S7-"&amp;$C$5&amp;"'!F:F"),0)),"")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IFERROR(INDIRECT("'S7-"&amp;$C$5&amp;"'!G"&amp;MATCH('S8-S00005'!B28,INDIRECT("'S7-"&amp;$C$5&amp;"'!F:F"),0)),"")</f>
        <v/>
      </c>
      <c r="D28" s="555" t="str" cm="1">
        <f t="array" aca="1" ref="D28" ca="1">IFERROR(INDIRECT("'S7-"&amp;$C$5&amp;"'!E"&amp;MATCH('S8-S00005'!B28,INDIRECT("'S7-"&amp;$C$5&amp;"'!F:F"),0)),"")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IFERROR(INDIRECT("'S7-"&amp;$C$5&amp;"'!G"&amp;MATCH('S8-S00005'!B29,INDIRECT("'S7-"&amp;$C$5&amp;"'!F:F"),0)),"")</f>
        <v/>
      </c>
      <c r="D29" s="555" t="str" cm="1">
        <f t="array" aca="1" ref="D29" ca="1">IFERROR(INDIRECT("'S7-"&amp;$C$5&amp;"'!E"&amp;MATCH('S8-S00005'!B29,INDIRECT("'S7-"&amp;$C$5&amp;"'!F:F"),0)),"")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IFERROR(INDIRECT("'S7-"&amp;$C$5&amp;"'!G"&amp;MATCH('S8-S00005'!B30,INDIRECT("'S7-"&amp;$C$5&amp;"'!F:F"),0)),"")</f>
        <v/>
      </c>
      <c r="D30" s="555" t="str" cm="1">
        <f t="array" aca="1" ref="D30" ca="1">IFERROR(INDIRECT("'S7-"&amp;$C$5&amp;"'!E"&amp;MATCH('S8-S00005'!B30,INDIRECT("'S7-"&amp;$C$5&amp;"'!F:F"),0)),"")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IFERROR(INDIRECT("'S7-"&amp;$C$5&amp;"'!G"&amp;MATCH('S8-S00005'!B31,INDIRECT("'S7-"&amp;$C$5&amp;"'!F:F"),0)),"")</f>
        <v/>
      </c>
      <c r="D31" s="555" t="str" cm="1">
        <f t="array" aca="1" ref="D31" ca="1">IFERROR(INDIRECT("'S7-"&amp;$C$5&amp;"'!E"&amp;MATCH('S8-S00005'!B31,INDIRECT("'S7-"&amp;$C$5&amp;"'!F:F"),0)),"")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IFERROR(INDIRECT("'S7-"&amp;$C$5&amp;"'!G"&amp;MATCH('S8-S00005'!B32,INDIRECT("'S7-"&amp;$C$5&amp;"'!F:F"),0)),"")</f>
        <v/>
      </c>
      <c r="D32" s="555" t="str" cm="1">
        <f t="array" aca="1" ref="D32" ca="1">IFERROR(INDIRECT("'S7-"&amp;$C$5&amp;"'!E"&amp;MATCH('S8-S00005'!B32,INDIRECT("'S7-"&amp;$C$5&amp;"'!F:F"),0)),"")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IFERROR(INDIRECT("'S7-"&amp;$C$5&amp;"'!G"&amp;MATCH('S8-S00005'!B33,INDIRECT("'S7-"&amp;$C$5&amp;"'!F:F"),0)),"")</f>
        <v/>
      </c>
      <c r="D33" s="555" t="str" cm="1">
        <f t="array" aca="1" ref="D33" ca="1">IFERROR(INDIRECT("'S7-"&amp;$C$5&amp;"'!E"&amp;MATCH('S8-S00005'!B33,INDIRECT("'S7-"&amp;$C$5&amp;"'!F:F"),0)),"")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IFERROR(INDIRECT("'S7-"&amp;$C$5&amp;"'!G"&amp;MATCH('S8-S00005'!B34,INDIRECT("'S7-"&amp;$C$5&amp;"'!F:F"),0)),"")</f>
        <v/>
      </c>
      <c r="D34" s="555" t="str" cm="1">
        <f t="array" aca="1" ref="D34" ca="1">IFERROR(INDIRECT("'S7-"&amp;$C$5&amp;"'!E"&amp;MATCH('S8-S00005'!B34,INDIRECT("'S7-"&amp;$C$5&amp;"'!F:F"),0)),"")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IFERROR(INDIRECT("'S7-"&amp;$C$5&amp;"'!G"&amp;MATCH('S8-S00005'!B35,INDIRECT("'S7-"&amp;$C$5&amp;"'!F:F"),0)),"")</f>
        <v/>
      </c>
      <c r="D35" s="555" t="str" cm="1">
        <f t="array" aca="1" ref="D35" ca="1">IFERROR(INDIRECT("'S7-"&amp;$C$5&amp;"'!E"&amp;MATCH('S8-S00005'!B35,INDIRECT("'S7-"&amp;$C$5&amp;"'!F:F"),0)),"")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IFERROR(INDIRECT("'S7-"&amp;$C$5&amp;"'!G"&amp;MATCH('S8-S00005'!B36,INDIRECT("'S7-"&amp;$C$5&amp;"'!F:F"),0)),"")</f>
        <v/>
      </c>
      <c r="D36" s="555" t="str" cm="1">
        <f t="array" aca="1" ref="D36" ca="1">IFERROR(INDIRECT("'S7-"&amp;$C$5&amp;"'!E"&amp;MATCH('S8-S00005'!B36,INDIRECT("'S7-"&amp;$C$5&amp;"'!F:F"),0)),"")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IFERROR(INDIRECT("'S7-"&amp;$C$5&amp;"'!G"&amp;MATCH('S8-S00005'!B37,INDIRECT("'S7-"&amp;$C$5&amp;"'!F:F"),0)),"")</f>
        <v/>
      </c>
      <c r="D37" s="555" t="str" cm="1">
        <f t="array" aca="1" ref="D37" ca="1">IFERROR(INDIRECT("'S7-"&amp;$C$5&amp;"'!E"&amp;MATCH('S8-S00005'!B37,INDIRECT("'S7-"&amp;$C$5&amp;"'!F:F"),0)),"")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IFERROR(INDIRECT("'S7-"&amp;$C$5&amp;"'!G"&amp;MATCH('S8-S00005'!B38,INDIRECT("'S7-"&amp;$C$5&amp;"'!F:F"),0)),"")</f>
        <v/>
      </c>
      <c r="D38" s="555" t="str" cm="1">
        <f t="array" aca="1" ref="D38" ca="1">IFERROR(INDIRECT("'S7-"&amp;$C$5&amp;"'!E"&amp;MATCH('S8-S00005'!B38,INDIRECT("'S7-"&amp;$C$5&amp;"'!F:F"),0)),"")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IFERROR(INDIRECT("'S7-"&amp;$C$5&amp;"'!G"&amp;MATCH('S8-S00005'!B39,INDIRECT("'S7-"&amp;$C$5&amp;"'!F:F"),0)),"")</f>
        <v/>
      </c>
      <c r="D39" s="555" t="str" cm="1">
        <f t="array" aca="1" ref="D39" ca="1">IFERROR(INDIRECT("'S7-"&amp;$C$5&amp;"'!E"&amp;MATCH('S8-S00005'!B39,INDIRECT("'S7-"&amp;$C$5&amp;"'!F:F"),0)),"")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IFERROR(INDIRECT("'S7-"&amp;$C$5&amp;"'!G"&amp;MATCH('S8-S00005'!B40,INDIRECT("'S7-"&amp;$C$5&amp;"'!F:F"),0)),"")</f>
        <v/>
      </c>
      <c r="D40" s="555" t="str" cm="1">
        <f t="array" aca="1" ref="D40" ca="1">IFERROR(INDIRECT("'S7-"&amp;$C$5&amp;"'!E"&amp;MATCH('S8-S00005'!B40,INDIRECT("'S7-"&amp;$C$5&amp;"'!F:F"),0)),"")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IFERROR(INDIRECT("'S7-"&amp;$C$5&amp;"'!G"&amp;MATCH('S8-S00005'!B41,INDIRECT("'S7-"&amp;$C$5&amp;"'!F:F"),0)),"")</f>
        <v/>
      </c>
      <c r="D41" s="555" t="str" cm="1">
        <f t="array" aca="1" ref="D41" ca="1">IFERROR(INDIRECT("'S7-"&amp;$C$5&amp;"'!E"&amp;MATCH('S8-S00005'!B41,INDIRECT("'S7-"&amp;$C$5&amp;"'!F:F"),0)),"")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IFERROR(INDIRECT("'S7-"&amp;$C$5&amp;"'!G"&amp;MATCH('S8-S00005'!B42,INDIRECT("'S7-"&amp;$C$5&amp;"'!F:F"),0)),"")</f>
        <v/>
      </c>
      <c r="D42" s="555" t="str" cm="1">
        <f t="array" aca="1" ref="D42" ca="1">IFERROR(INDIRECT("'S7-"&amp;$C$5&amp;"'!E"&amp;MATCH('S8-S00005'!B42,INDIRECT("'S7-"&amp;$C$5&amp;"'!F:F"),0)),"")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IFERROR(INDIRECT("'S7-"&amp;$C$5&amp;"'!G"&amp;MATCH('S8-S00005'!B43,INDIRECT("'S7-"&amp;$C$5&amp;"'!F:F"),0)),"")</f>
        <v/>
      </c>
      <c r="D43" s="555" t="str" cm="1">
        <f t="array" aca="1" ref="D43" ca="1">IFERROR(INDIRECT("'S7-"&amp;$C$5&amp;"'!E"&amp;MATCH('S8-S00005'!B43,INDIRECT("'S7-"&amp;$C$5&amp;"'!F:F"),0)),"")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IFERROR(INDIRECT("'S7-"&amp;$C$5&amp;"'!G"&amp;MATCH('S8-S00005'!B44,INDIRECT("'S7-"&amp;$C$5&amp;"'!F:F"),0)),"")</f>
        <v/>
      </c>
      <c r="D44" s="555" t="str" cm="1">
        <f t="array" aca="1" ref="D44" ca="1">IFERROR(INDIRECT("'S7-"&amp;$C$5&amp;"'!E"&amp;MATCH('S8-S00005'!B44,INDIRECT("'S7-"&amp;$C$5&amp;"'!F:F"),0)),"")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IFERROR(INDIRECT("'S7-"&amp;$C$5&amp;"'!G"&amp;MATCH('S8-S00005'!B45,INDIRECT("'S7-"&amp;$C$5&amp;"'!F:F"),0)),"")</f>
        <v/>
      </c>
      <c r="D45" s="555" t="str" cm="1">
        <f t="array" aca="1" ref="D45" ca="1">IFERROR(INDIRECT("'S7-"&amp;$C$5&amp;"'!E"&amp;MATCH('S8-S00005'!B45,INDIRECT("'S7-"&amp;$C$5&amp;"'!F:F"),0)),"")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IFERROR(INDIRECT("'S7-"&amp;$C$5&amp;"'!G"&amp;MATCH('S8-S00005'!B46,INDIRECT("'S7-"&amp;$C$5&amp;"'!F:F"),0)),"")</f>
        <v/>
      </c>
      <c r="D46" s="555" t="str" cm="1">
        <f t="array" aca="1" ref="D46" ca="1">IFERROR(INDIRECT("'S7-"&amp;$C$5&amp;"'!E"&amp;MATCH('S8-S00005'!B46,INDIRECT("'S7-"&amp;$C$5&amp;"'!F:F"),0)),"")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IFERROR(INDIRECT("'S7-"&amp;$C$5&amp;"'!G"&amp;MATCH('S8-S00005'!B47,INDIRECT("'S7-"&amp;$C$5&amp;"'!F:F"),0)),"")</f>
        <v/>
      </c>
      <c r="D47" s="555" t="str" cm="1">
        <f t="array" aca="1" ref="D47" ca="1">IFERROR(INDIRECT("'S7-"&amp;$C$5&amp;"'!E"&amp;MATCH('S8-S00005'!B47,INDIRECT("'S7-"&amp;$C$5&amp;"'!F:F"),0)),"")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IFERROR(INDIRECT("'S7-"&amp;$C$5&amp;"'!G"&amp;MATCH('S8-S00005'!B48,INDIRECT("'S7-"&amp;$C$5&amp;"'!F:F"),0)),"")</f>
        <v/>
      </c>
      <c r="D48" s="555" t="str" cm="1">
        <f t="array" aca="1" ref="D48" ca="1">IFERROR(INDIRECT("'S7-"&amp;$C$5&amp;"'!E"&amp;MATCH('S8-S00005'!B48,INDIRECT("'S7-"&amp;$C$5&amp;"'!F:F"),0)),"")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IFERROR(INDIRECT("'S7-"&amp;$C$5&amp;"'!G"&amp;MATCH('S8-S00005'!B49,INDIRECT("'S7-"&amp;$C$5&amp;"'!F:F"),0)),"")</f>
        <v/>
      </c>
      <c r="D49" s="555" t="str" cm="1">
        <f t="array" aca="1" ref="D49" ca="1">IFERROR(INDIRECT("'S7-"&amp;$C$5&amp;"'!E"&amp;MATCH('S8-S00005'!B49,INDIRECT("'S7-"&amp;$C$5&amp;"'!F:F"),0)),"")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IFERROR(INDIRECT("'S7-"&amp;$C$5&amp;"'!G"&amp;MATCH('S8-S00005'!B50,INDIRECT("'S7-"&amp;$C$5&amp;"'!F:F"),0)),"")</f>
        <v/>
      </c>
      <c r="D50" s="555" t="str" cm="1">
        <f t="array" aca="1" ref="D50" ca="1">IFERROR(INDIRECT("'S7-"&amp;$C$5&amp;"'!E"&amp;MATCH('S8-S00005'!B50,INDIRECT("'S7-"&amp;$C$5&amp;"'!F:F"),0)),"")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IFERROR(INDIRECT("'S7-"&amp;$C$5&amp;"'!G"&amp;MATCH('S8-S00005'!B51,INDIRECT("'S7-"&amp;$C$5&amp;"'!F:F"),0)),"")</f>
        <v/>
      </c>
      <c r="D51" s="555" t="str" cm="1">
        <f t="array" aca="1" ref="D51" ca="1">IFERROR(INDIRECT("'S7-"&amp;$C$5&amp;"'!E"&amp;MATCH('S8-S00005'!B51,INDIRECT("'S7-"&amp;$C$5&amp;"'!F:F"),0)),"")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IFERROR(INDIRECT("'S7-"&amp;$C$5&amp;"'!G"&amp;MATCH('S8-S00005'!B52,INDIRECT("'S7-"&amp;$C$5&amp;"'!F:F"),0)),"")</f>
        <v/>
      </c>
      <c r="D52" s="555" t="str" cm="1">
        <f t="array" aca="1" ref="D52" ca="1">IFERROR(INDIRECT("'S7-"&amp;$C$5&amp;"'!E"&amp;MATCH('S8-S00005'!B52,INDIRECT("'S7-"&amp;$C$5&amp;"'!F:F"),0)),"")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IFERROR(INDIRECT("'S7-"&amp;$C$5&amp;"'!G"&amp;MATCH('S8-S00005'!B53,INDIRECT("'S7-"&amp;$C$5&amp;"'!F:F"),0)),"")</f>
        <v/>
      </c>
      <c r="D53" s="555" t="str" cm="1">
        <f t="array" aca="1" ref="D53" ca="1">IFERROR(INDIRECT("'S7-"&amp;$C$5&amp;"'!E"&amp;MATCH('S8-S00005'!B53,INDIRECT("'S7-"&amp;$C$5&amp;"'!F:F"),0)),"")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IFERROR(INDIRECT("'S7-"&amp;$C$5&amp;"'!G"&amp;MATCH('S8-S00005'!B54,INDIRECT("'S7-"&amp;$C$5&amp;"'!F:F"),0)),"")</f>
        <v/>
      </c>
      <c r="D54" s="555" t="str" cm="1">
        <f t="array" aca="1" ref="D54" ca="1">IFERROR(INDIRECT("'S7-"&amp;$C$5&amp;"'!E"&amp;MATCH('S8-S00005'!B54,INDIRECT("'S7-"&amp;$C$5&amp;"'!F:F"),0)),"")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IFERROR(INDIRECT("'S7-"&amp;$C$5&amp;"'!G"&amp;MATCH('S8-S00005'!B55,INDIRECT("'S7-"&amp;$C$5&amp;"'!F:F"),0)),"")</f>
        <v/>
      </c>
      <c r="D55" s="555" t="str" cm="1">
        <f t="array" aca="1" ref="D55" ca="1">IFERROR(INDIRECT("'S7-"&amp;$C$5&amp;"'!E"&amp;MATCH('S8-S00005'!B55,INDIRECT("'S7-"&amp;$C$5&amp;"'!F:F"),0)),"")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IFERROR(INDIRECT("'S7-"&amp;$C$5&amp;"'!G"&amp;MATCH('S8-S00005'!B56,INDIRECT("'S7-"&amp;$C$5&amp;"'!F:F"),0)),"")</f>
        <v/>
      </c>
      <c r="D56" s="555" t="str" cm="1">
        <f t="array" aca="1" ref="D56" ca="1">IFERROR(INDIRECT("'S7-"&amp;$C$5&amp;"'!E"&amp;MATCH('S8-S00005'!B56,INDIRECT("'S7-"&amp;$C$5&amp;"'!F:F"),0)),"")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IFERROR(INDIRECT("'S7-"&amp;$C$5&amp;"'!G"&amp;MATCH('S8-S00005'!B57,INDIRECT("'S7-"&amp;$C$5&amp;"'!F:F"),0)),"")</f>
        <v/>
      </c>
      <c r="D57" s="555" t="str" cm="1">
        <f t="array" aca="1" ref="D57" ca="1">IFERROR(INDIRECT("'S7-"&amp;$C$5&amp;"'!E"&amp;MATCH('S8-S00005'!B57,INDIRECT("'S7-"&amp;$C$5&amp;"'!F:F"),0)),"")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IFERROR(INDIRECT("'S7-"&amp;$C$5&amp;"'!G"&amp;MATCH('S8-S00005'!B58,INDIRECT("'S7-"&amp;$C$5&amp;"'!F:F"),0)),"")</f>
        <v/>
      </c>
      <c r="D58" s="555" t="str" cm="1">
        <f t="array" aca="1" ref="D58" ca="1">IFERROR(INDIRECT("'S7-"&amp;$C$5&amp;"'!E"&amp;MATCH('S8-S00005'!B58,INDIRECT("'S7-"&amp;$C$5&amp;"'!F:F"),0)),"")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IFERROR(INDIRECT("'S7-"&amp;$C$5&amp;"'!G"&amp;MATCH('S8-S00005'!B59,INDIRECT("'S7-"&amp;$C$5&amp;"'!F:F"),0)),"")</f>
        <v/>
      </c>
      <c r="D59" s="555" t="str" cm="1">
        <f t="array" aca="1" ref="D59" ca="1">IFERROR(INDIRECT("'S7-"&amp;$C$5&amp;"'!E"&amp;MATCH('S8-S00005'!B59,INDIRECT("'S7-"&amp;$C$5&amp;"'!F:F"),0)),"")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IFERROR(INDIRECT("'S7-"&amp;$C$5&amp;"'!G"&amp;MATCH('S8-S00005'!B60,INDIRECT("'S7-"&amp;$C$5&amp;"'!F:F"),0)),"")</f>
        <v/>
      </c>
      <c r="D60" s="555" t="str" cm="1">
        <f t="array" aca="1" ref="D60" ca="1">IFERROR(INDIRECT("'S7-"&amp;$C$5&amp;"'!E"&amp;MATCH('S8-S00005'!B60,INDIRECT("'S7-"&amp;$C$5&amp;"'!F:F"),0)),"")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IFERROR(INDIRECT("'S7-"&amp;$C$5&amp;"'!G"&amp;MATCH('S8-S00005'!B61,INDIRECT("'S7-"&amp;$C$5&amp;"'!F:F"),0)),"")</f>
        <v/>
      </c>
      <c r="D61" s="555" t="str" cm="1">
        <f t="array" aca="1" ref="D61" ca="1">IFERROR(INDIRECT("'S7-"&amp;$C$5&amp;"'!E"&amp;MATCH('S8-S00005'!B61,INDIRECT("'S7-"&amp;$C$5&amp;"'!F:F"),0)),"")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IFERROR(INDIRECT("'S7-"&amp;$C$5&amp;"'!G"&amp;MATCH('S8-S00005'!B62,INDIRECT("'S7-"&amp;$C$5&amp;"'!F:F"),0)),"")</f>
        <v/>
      </c>
      <c r="D62" s="555" t="str" cm="1">
        <f t="array" aca="1" ref="D62" ca="1">IFERROR(INDIRECT("'S7-"&amp;$C$5&amp;"'!E"&amp;MATCH('S8-S00005'!B62,INDIRECT("'S7-"&amp;$C$5&amp;"'!F:F"),0)),"")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IFERROR(INDIRECT("'S7-"&amp;$C$5&amp;"'!G"&amp;MATCH('S8-S00005'!B63,INDIRECT("'S7-"&amp;$C$5&amp;"'!F:F"),0)),"")</f>
        <v/>
      </c>
      <c r="D63" s="555" t="str" cm="1">
        <f t="array" aca="1" ref="D63" ca="1">IFERROR(INDIRECT("'S7-"&amp;$C$5&amp;"'!E"&amp;MATCH('S8-S00005'!B63,INDIRECT("'S7-"&amp;$C$5&amp;"'!F:F"),0)),"")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IFERROR(INDIRECT("'S7-"&amp;$C$5&amp;"'!G"&amp;MATCH('S8-S00005'!B64,INDIRECT("'S7-"&amp;$C$5&amp;"'!F:F"),0)),"")</f>
        <v/>
      </c>
      <c r="D64" s="555" t="str" cm="1">
        <f t="array" aca="1" ref="D64" ca="1">IFERROR(INDIRECT("'S7-"&amp;$C$5&amp;"'!E"&amp;MATCH('S8-S00005'!B64,INDIRECT("'S7-"&amp;$C$5&amp;"'!F:F"),0)),"")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IFERROR(INDIRECT("'S7-"&amp;$C$5&amp;"'!G"&amp;MATCH('S8-S00005'!B65,INDIRECT("'S7-"&amp;$C$5&amp;"'!F:F"),0)),"")</f>
        <v/>
      </c>
      <c r="D65" s="555" t="str" cm="1">
        <f t="array" aca="1" ref="D65" ca="1">IFERROR(INDIRECT("'S7-"&amp;$C$5&amp;"'!E"&amp;MATCH('S8-S00005'!B65,INDIRECT("'S7-"&amp;$C$5&amp;"'!F:F"),0)),"")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IFERROR(INDIRECT("'S7-"&amp;$C$5&amp;"'!G"&amp;MATCH('S8-S00005'!B66,INDIRECT("'S7-"&amp;$C$5&amp;"'!F:F"),0)),"")</f>
        <v/>
      </c>
      <c r="D66" s="555" t="str" cm="1">
        <f t="array" aca="1" ref="D66" ca="1">IFERROR(INDIRECT("'S7-"&amp;$C$5&amp;"'!E"&amp;MATCH('S8-S00005'!B66,INDIRECT("'S7-"&amp;$C$5&amp;"'!F:F"),0)),"")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IFERROR(INDIRECT("'S7-"&amp;$C$5&amp;"'!G"&amp;MATCH('S8-S00005'!B67,INDIRECT("'S7-"&amp;$C$5&amp;"'!F:F"),0)),"")</f>
        <v/>
      </c>
      <c r="D67" s="555" t="str" cm="1">
        <f t="array" aca="1" ref="D67" ca="1">IFERROR(INDIRECT("'S7-"&amp;$C$5&amp;"'!E"&amp;MATCH('S8-S00005'!B67,INDIRECT("'S7-"&amp;$C$5&amp;"'!F:F"),0)),"")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IFERROR(INDIRECT("'S7-"&amp;$C$5&amp;"'!G"&amp;MATCH('S8-S00005'!B68,INDIRECT("'S7-"&amp;$C$5&amp;"'!F:F"),0)),"")</f>
        <v/>
      </c>
      <c r="D68" s="555" t="str" cm="1">
        <f t="array" aca="1" ref="D68" ca="1">IFERROR(INDIRECT("'S7-"&amp;$C$5&amp;"'!E"&amp;MATCH('S8-S00005'!B68,INDIRECT("'S7-"&amp;$C$5&amp;"'!F:F"),0)),"")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IFERROR(INDIRECT("'S7-"&amp;$C$5&amp;"'!G"&amp;MATCH('S8-S00005'!B69,INDIRECT("'S7-"&amp;$C$5&amp;"'!F:F"),0)),"")</f>
        <v/>
      </c>
      <c r="D69" s="555" t="str" cm="1">
        <f t="array" aca="1" ref="D69" ca="1">IFERROR(INDIRECT("'S7-"&amp;$C$5&amp;"'!E"&amp;MATCH('S8-S00005'!B69,INDIRECT("'S7-"&amp;$C$5&amp;"'!F:F"),0)),"")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IFERROR(INDIRECT("'S7-"&amp;$C$5&amp;"'!G"&amp;MATCH('S8-S00005'!B70,INDIRECT("'S7-"&amp;$C$5&amp;"'!F:F"),0)),"")</f>
        <v/>
      </c>
      <c r="D70" s="555" t="str" cm="1">
        <f t="array" aca="1" ref="D70" ca="1">IFERROR(INDIRECT("'S7-"&amp;$C$5&amp;"'!E"&amp;MATCH('S8-S00005'!B70,INDIRECT("'S7-"&amp;$C$5&amp;"'!F:F"),0)),"")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IFERROR(INDIRECT("'S7-"&amp;$C$5&amp;"'!G"&amp;MATCH('S8-S00005'!B71,INDIRECT("'S7-"&amp;$C$5&amp;"'!F:F"),0)),"")</f>
        <v/>
      </c>
      <c r="D71" s="555" t="str" cm="1">
        <f t="array" aca="1" ref="D71" ca="1">IFERROR(INDIRECT("'S7-"&amp;$C$5&amp;"'!E"&amp;MATCH('S8-S00005'!B71,INDIRECT("'S7-"&amp;$C$5&amp;"'!F:F"),0)),"")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IFERROR(INDIRECT("'S7-"&amp;$C$5&amp;"'!G"&amp;MATCH('S8-S00005'!B72,INDIRECT("'S7-"&amp;$C$5&amp;"'!F:F"),0)),"")</f>
        <v/>
      </c>
      <c r="D72" s="555" t="str" cm="1">
        <f t="array" aca="1" ref="D72" ca="1">IFERROR(INDIRECT("'S7-"&amp;$C$5&amp;"'!E"&amp;MATCH('S8-S00005'!B72,INDIRECT("'S7-"&amp;$C$5&amp;"'!F:F"),0)),"")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IFERROR(INDIRECT("'S7-"&amp;$C$5&amp;"'!G"&amp;MATCH('S8-S00005'!B73,INDIRECT("'S7-"&amp;$C$5&amp;"'!F:F"),0)),"")</f>
        <v/>
      </c>
      <c r="D73" s="555" t="str" cm="1">
        <f t="array" aca="1" ref="D73" ca="1">IFERROR(INDIRECT("'S7-"&amp;$C$5&amp;"'!E"&amp;MATCH('S8-S00005'!B73,INDIRECT("'S7-"&amp;$C$5&amp;"'!F:F"),0)),"")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IFERROR(INDIRECT("'S7-"&amp;$C$5&amp;"'!G"&amp;MATCH('S8-S00005'!B74,INDIRECT("'S7-"&amp;$C$5&amp;"'!F:F"),0)),"")</f>
        <v/>
      </c>
      <c r="D74" s="555" t="str" cm="1">
        <f t="array" aca="1" ref="D74" ca="1">IFERROR(INDIRECT("'S7-"&amp;$C$5&amp;"'!E"&amp;MATCH('S8-S00005'!B74,INDIRECT("'S7-"&amp;$C$5&amp;"'!F:F"),0)),"")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IFERROR(INDIRECT("'S7-"&amp;$C$5&amp;"'!G"&amp;MATCH('S8-S00005'!B75,INDIRECT("'S7-"&amp;$C$5&amp;"'!F:F"),0)),"")</f>
        <v/>
      </c>
      <c r="D75" s="555" t="str" cm="1">
        <f t="array" aca="1" ref="D75" ca="1">IFERROR(INDIRECT("'S7-"&amp;$C$5&amp;"'!E"&amp;MATCH('S8-S00005'!B75,INDIRECT("'S7-"&amp;$C$5&amp;"'!F:F"),0)),"")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IFERROR(INDIRECT("'S7-"&amp;$C$5&amp;"'!G"&amp;MATCH('S8-S00005'!B76,INDIRECT("'S7-"&amp;$C$5&amp;"'!F:F"),0)),"")</f>
        <v/>
      </c>
      <c r="D76" s="555" t="str" cm="1">
        <f t="array" aca="1" ref="D76" ca="1">IFERROR(INDIRECT("'S7-"&amp;$C$5&amp;"'!E"&amp;MATCH('S8-S00005'!B76,INDIRECT("'S7-"&amp;$C$5&amp;"'!F:F"),0)),"")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IFERROR(INDIRECT("'S7-"&amp;$C$5&amp;"'!G"&amp;MATCH('S8-S00005'!B77,INDIRECT("'S7-"&amp;$C$5&amp;"'!F:F"),0)),"")</f>
        <v/>
      </c>
      <c r="D77" s="555" t="str" cm="1">
        <f t="array" aca="1" ref="D77" ca="1">IFERROR(INDIRECT("'S7-"&amp;$C$5&amp;"'!E"&amp;MATCH('S8-S00005'!B77,INDIRECT("'S7-"&amp;$C$5&amp;"'!F:F"),0)),"")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IFERROR(INDIRECT("'S7-"&amp;$C$5&amp;"'!G"&amp;MATCH('S8-S00005'!B78,INDIRECT("'S7-"&amp;$C$5&amp;"'!F:F"),0)),"")</f>
        <v/>
      </c>
      <c r="D78" s="555" t="str" cm="1">
        <f t="array" aca="1" ref="D78" ca="1">IFERROR(INDIRECT("'S7-"&amp;$C$5&amp;"'!E"&amp;MATCH('S8-S00005'!B78,INDIRECT("'S7-"&amp;$C$5&amp;"'!F:F"),0)),"")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IFERROR(INDIRECT("'S7-"&amp;$C$5&amp;"'!G"&amp;MATCH('S8-S00005'!B79,INDIRECT("'S7-"&amp;$C$5&amp;"'!F:F"),0)),"")</f>
        <v/>
      </c>
      <c r="D79" s="555" t="str" cm="1">
        <f t="array" aca="1" ref="D79" ca="1">IFERROR(INDIRECT("'S7-"&amp;$C$5&amp;"'!E"&amp;MATCH('S8-S00005'!B79,INDIRECT("'S7-"&amp;$C$5&amp;"'!F:F"),0)),"")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IFERROR(INDIRECT("'S7-"&amp;$C$5&amp;"'!G"&amp;MATCH('S8-S00005'!B80,INDIRECT("'S7-"&amp;$C$5&amp;"'!F:F"),0)),"")</f>
        <v/>
      </c>
      <c r="D80" s="555" t="str" cm="1">
        <f t="array" aca="1" ref="D80" ca="1">IFERROR(INDIRECT("'S7-"&amp;$C$5&amp;"'!E"&amp;MATCH('S8-S00005'!B80,INDIRECT("'S7-"&amp;$C$5&amp;"'!F:F"),0)),"")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IFERROR(INDIRECT("'S7-"&amp;$C$5&amp;"'!G"&amp;MATCH('S8-S00005'!B81,INDIRECT("'S7-"&amp;$C$5&amp;"'!F:F"),0)),"")</f>
        <v/>
      </c>
      <c r="D81" s="555" t="str" cm="1">
        <f t="array" aca="1" ref="D81" ca="1">IFERROR(INDIRECT("'S7-"&amp;$C$5&amp;"'!E"&amp;MATCH('S8-S00005'!B81,INDIRECT("'S7-"&amp;$C$5&amp;"'!F:F"),0)),"")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IFERROR(INDIRECT("'S7-"&amp;$C$5&amp;"'!G"&amp;MATCH('S8-S00005'!B82,INDIRECT("'S7-"&amp;$C$5&amp;"'!F:F"),0)),"")</f>
        <v/>
      </c>
      <c r="D82" s="555" t="str" cm="1">
        <f t="array" aca="1" ref="D82" ca="1">IFERROR(INDIRECT("'S7-"&amp;$C$5&amp;"'!E"&amp;MATCH('S8-S00005'!B82,INDIRECT("'S7-"&amp;$C$5&amp;"'!F:F"),0)),"")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IFERROR(INDIRECT("'S7-"&amp;$C$5&amp;"'!G"&amp;MATCH('S8-S00005'!B83,INDIRECT("'S7-"&amp;$C$5&amp;"'!F:F"),0)),"")</f>
        <v/>
      </c>
      <c r="D83" s="555" t="str" cm="1">
        <f t="array" aca="1" ref="D83" ca="1">IFERROR(INDIRECT("'S7-"&amp;$C$5&amp;"'!E"&amp;MATCH('S8-S00005'!B83,INDIRECT("'S7-"&amp;$C$5&amp;"'!F:F"),0)),"")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IFERROR(INDIRECT("'S7-"&amp;$C$5&amp;"'!G"&amp;MATCH('S8-S00005'!B84,INDIRECT("'S7-"&amp;$C$5&amp;"'!F:F"),0)),"")</f>
        <v/>
      </c>
      <c r="D84" s="555" t="str" cm="1">
        <f t="array" aca="1" ref="D84" ca="1">IFERROR(INDIRECT("'S7-"&amp;$C$5&amp;"'!E"&amp;MATCH('S8-S00005'!B84,INDIRECT("'S7-"&amp;$C$5&amp;"'!F:F"),0)),"")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IFERROR(INDIRECT("'S7-"&amp;$C$5&amp;"'!G"&amp;MATCH('S8-S00005'!B85,INDIRECT("'S7-"&amp;$C$5&amp;"'!F:F"),0)),"")</f>
        <v/>
      </c>
      <c r="D85" s="555" t="str" cm="1">
        <f t="array" aca="1" ref="D85" ca="1">IFERROR(INDIRECT("'S7-"&amp;$C$5&amp;"'!E"&amp;MATCH('S8-S00005'!B85,INDIRECT("'S7-"&amp;$C$5&amp;"'!F:F"),0)),"")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IFERROR(INDIRECT("'S7-"&amp;$C$5&amp;"'!G"&amp;MATCH('S8-S00005'!B86,INDIRECT("'S7-"&amp;$C$5&amp;"'!F:F"),0)),"")</f>
        <v/>
      </c>
      <c r="D86" s="555" t="str" cm="1">
        <f t="array" aca="1" ref="D86" ca="1">IFERROR(INDIRECT("'S7-"&amp;$C$5&amp;"'!E"&amp;MATCH('S8-S00005'!B86,INDIRECT("'S7-"&amp;$C$5&amp;"'!F:F"),0)),"")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IFERROR(INDIRECT("'S7-"&amp;$C$5&amp;"'!G"&amp;MATCH('S8-S00005'!B87,INDIRECT("'S7-"&amp;$C$5&amp;"'!F:F"),0)),"")</f>
        <v/>
      </c>
      <c r="D87" s="555" t="str" cm="1">
        <f t="array" aca="1" ref="D87" ca="1">IFERROR(INDIRECT("'S7-"&amp;$C$5&amp;"'!E"&amp;MATCH('S8-S00005'!B87,INDIRECT("'S7-"&amp;$C$5&amp;"'!F:F"),0)),"")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IFERROR(INDIRECT("'S7-"&amp;$C$5&amp;"'!G"&amp;MATCH('S8-S00005'!B88,INDIRECT("'S7-"&amp;$C$5&amp;"'!F:F"),0)),"")</f>
        <v/>
      </c>
      <c r="D88" s="555" t="str" cm="1">
        <f t="array" aca="1" ref="D88" ca="1">IFERROR(INDIRECT("'S7-"&amp;$C$5&amp;"'!E"&amp;MATCH('S8-S00005'!B88,INDIRECT("'S7-"&amp;$C$5&amp;"'!F:F"),0)),"")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IFERROR(INDIRECT("'S7-"&amp;$C$5&amp;"'!G"&amp;MATCH('S8-S00005'!B89,INDIRECT("'S7-"&amp;$C$5&amp;"'!F:F"),0)),"")</f>
        <v/>
      </c>
      <c r="D89" s="555" t="str" cm="1">
        <f t="array" aca="1" ref="D89" ca="1">IFERROR(INDIRECT("'S7-"&amp;$C$5&amp;"'!E"&amp;MATCH('S8-S00005'!B89,INDIRECT("'S7-"&amp;$C$5&amp;"'!F:F"),0)),"")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IFERROR(INDIRECT("'S7-"&amp;$C$5&amp;"'!G"&amp;MATCH('S8-S00005'!B90,INDIRECT("'S7-"&amp;$C$5&amp;"'!F:F"),0)),"")</f>
        <v/>
      </c>
      <c r="D90" s="555" t="str" cm="1">
        <f t="array" aca="1" ref="D90" ca="1">IFERROR(INDIRECT("'S7-"&amp;$C$5&amp;"'!E"&amp;MATCH('S8-S00005'!B90,INDIRECT("'S7-"&amp;$C$5&amp;"'!F:F"),0)),"")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IFERROR(INDIRECT("'S7-"&amp;$C$5&amp;"'!G"&amp;MATCH('S8-S00005'!B91,INDIRECT("'S7-"&amp;$C$5&amp;"'!F:F"),0)),"")</f>
        <v/>
      </c>
      <c r="D91" s="555" t="str" cm="1">
        <f t="array" aca="1" ref="D91" ca="1">IFERROR(INDIRECT("'S7-"&amp;$C$5&amp;"'!E"&amp;MATCH('S8-S00005'!B91,INDIRECT("'S7-"&amp;$C$5&amp;"'!F:F"),0)),"")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IFERROR(INDIRECT("'S7-"&amp;$C$5&amp;"'!G"&amp;MATCH('S8-S00005'!B92,INDIRECT("'S7-"&amp;$C$5&amp;"'!F:F"),0)),"")</f>
        <v/>
      </c>
      <c r="D92" s="555" t="str" cm="1">
        <f t="array" aca="1" ref="D92" ca="1">IFERROR(INDIRECT("'S7-"&amp;$C$5&amp;"'!E"&amp;MATCH('S8-S00005'!B92,INDIRECT("'S7-"&amp;$C$5&amp;"'!F:F"),0)),"")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IFERROR(INDIRECT("'S7-"&amp;$C$5&amp;"'!G"&amp;MATCH('S8-S00005'!B93,INDIRECT("'S7-"&amp;$C$5&amp;"'!F:F"),0)),"")</f>
        <v/>
      </c>
      <c r="D93" s="555" t="str" cm="1">
        <f t="array" aca="1" ref="D93" ca="1">IFERROR(INDIRECT("'S7-"&amp;$C$5&amp;"'!E"&amp;MATCH('S8-S00005'!B93,INDIRECT("'S7-"&amp;$C$5&amp;"'!F:F"),0)),"")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IFERROR(INDIRECT("'S7-"&amp;$C$5&amp;"'!G"&amp;MATCH('S8-S00005'!B94,INDIRECT("'S7-"&amp;$C$5&amp;"'!F:F"),0)),"")</f>
        <v/>
      </c>
      <c r="D94" s="555" t="str" cm="1">
        <f t="array" aca="1" ref="D94" ca="1">IFERROR(INDIRECT("'S7-"&amp;$C$5&amp;"'!E"&amp;MATCH('S8-S00005'!B94,INDIRECT("'S7-"&amp;$C$5&amp;"'!F:F"),0)),"")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IFERROR(INDIRECT("'S7-"&amp;$C$5&amp;"'!G"&amp;MATCH('S8-S00005'!B95,INDIRECT("'S7-"&amp;$C$5&amp;"'!F:F"),0)),"")</f>
        <v/>
      </c>
      <c r="D95" s="555" t="str" cm="1">
        <f t="array" aca="1" ref="D95" ca="1">IFERROR(INDIRECT("'S7-"&amp;$C$5&amp;"'!E"&amp;MATCH('S8-S00005'!B95,INDIRECT("'S7-"&amp;$C$5&amp;"'!F:F"),0)),"")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IFERROR(INDIRECT("'S7-"&amp;$C$5&amp;"'!G"&amp;MATCH('S8-S00005'!B96,INDIRECT("'S7-"&amp;$C$5&amp;"'!F:F"),0)),"")</f>
        <v/>
      </c>
      <c r="D96" s="555" t="str" cm="1">
        <f t="array" aca="1" ref="D96" ca="1">IFERROR(INDIRECT("'S7-"&amp;$C$5&amp;"'!E"&amp;MATCH('S8-S00005'!B96,INDIRECT("'S7-"&amp;$C$5&amp;"'!F:F"),0)),"")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IFERROR(INDIRECT("'S7-"&amp;$C$5&amp;"'!G"&amp;MATCH('S8-S00005'!B97,INDIRECT("'S7-"&amp;$C$5&amp;"'!F:F"),0)),"")</f>
        <v/>
      </c>
      <c r="D97" s="555" t="str" cm="1">
        <f t="array" aca="1" ref="D97" ca="1">IFERROR(INDIRECT("'S7-"&amp;$C$5&amp;"'!E"&amp;MATCH('S8-S00005'!B97,INDIRECT("'S7-"&amp;$C$5&amp;"'!F:F"),0)),"")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IFERROR(INDIRECT("'S7-"&amp;$C$5&amp;"'!G"&amp;MATCH('S8-S00005'!B98,INDIRECT("'S7-"&amp;$C$5&amp;"'!F:F"),0)),"")</f>
        <v/>
      </c>
      <c r="D98" s="555" t="str" cm="1">
        <f t="array" aca="1" ref="D98" ca="1">IFERROR(INDIRECT("'S7-"&amp;$C$5&amp;"'!E"&amp;MATCH('S8-S00005'!B98,INDIRECT("'S7-"&amp;$C$5&amp;"'!F:F"),0)),"")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IFERROR(INDIRECT("'S7-"&amp;$C$5&amp;"'!G"&amp;MATCH('S8-S00005'!B99,INDIRECT("'S7-"&amp;$C$5&amp;"'!F:F"),0)),"")</f>
        <v/>
      </c>
      <c r="D99" s="555" t="str" cm="1">
        <f t="array" aca="1" ref="D99" ca="1">IFERROR(INDIRECT("'S7-"&amp;$C$5&amp;"'!E"&amp;MATCH('S8-S00005'!B99,INDIRECT("'S7-"&amp;$C$5&amp;"'!F:F"),0)),"")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IFERROR(INDIRECT("'S7-"&amp;$C$5&amp;"'!G"&amp;MATCH('S8-S00005'!B100,INDIRECT("'S7-"&amp;$C$5&amp;"'!F:F"),0)),"")</f>
        <v/>
      </c>
      <c r="D100" s="555" t="str" cm="1">
        <f t="array" aca="1" ref="D100" ca="1">IFERROR(INDIRECT("'S7-"&amp;$C$5&amp;"'!E"&amp;MATCH('S8-S00005'!B100,INDIRECT("'S7-"&amp;$C$5&amp;"'!F:F"),0)),"")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IFERROR(INDIRECT("'S7-"&amp;$C$5&amp;"'!G"&amp;MATCH('S8-S00005'!B101,INDIRECT("'S7-"&amp;$C$5&amp;"'!F:F"),0)),"")</f>
        <v/>
      </c>
      <c r="D101" s="555" t="str" cm="1">
        <f t="array" aca="1" ref="D101" ca="1">IFERROR(INDIRECT("'S7-"&amp;$C$5&amp;"'!E"&amp;MATCH('S8-S00005'!B101,INDIRECT("'S7-"&amp;$C$5&amp;"'!F:F"),0)),"")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IFERROR(INDIRECT("'S7-"&amp;$C$5&amp;"'!G"&amp;MATCH('S8-S00005'!B102,INDIRECT("'S7-"&amp;$C$5&amp;"'!F:F"),0)),"")</f>
        <v/>
      </c>
      <c r="D102" s="555" t="str" cm="1">
        <f t="array" aca="1" ref="D102" ca="1">IFERROR(INDIRECT("'S7-"&amp;$C$5&amp;"'!E"&amp;MATCH('S8-S00005'!B102,INDIRECT("'S7-"&amp;$C$5&amp;"'!F:F"),0)),"")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IFERROR(INDIRECT("'S7-"&amp;$C$5&amp;"'!G"&amp;MATCH('S8-S00005'!B103,INDIRECT("'S7-"&amp;$C$5&amp;"'!F:F"),0)),"")</f>
        <v/>
      </c>
      <c r="D103" s="555" t="str" cm="1">
        <f t="array" aca="1" ref="D103" ca="1">IFERROR(INDIRECT("'S7-"&amp;$C$5&amp;"'!E"&amp;MATCH('S8-S00005'!B103,INDIRECT("'S7-"&amp;$C$5&amp;"'!F:F"),0)),"")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IFERROR(INDIRECT("'S7-"&amp;$C$5&amp;"'!G"&amp;MATCH('S8-S00005'!B104,INDIRECT("'S7-"&amp;$C$5&amp;"'!F:F"),0)),"")</f>
        <v/>
      </c>
      <c r="D104" s="555" t="str" cm="1">
        <f t="array" aca="1" ref="D104" ca="1">IFERROR(INDIRECT("'S7-"&amp;$C$5&amp;"'!E"&amp;MATCH('S8-S00005'!B104,INDIRECT("'S7-"&amp;$C$5&amp;"'!F:F"),0)),"")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IFERROR(INDIRECT("'S7-"&amp;$C$5&amp;"'!G"&amp;MATCH('S8-S00005'!B105,INDIRECT("'S7-"&amp;$C$5&amp;"'!F:F"),0)),"")</f>
        <v/>
      </c>
      <c r="D105" s="555" t="str" cm="1">
        <f t="array" aca="1" ref="D105" ca="1">IFERROR(INDIRECT("'S7-"&amp;$C$5&amp;"'!E"&amp;MATCH('S8-S00005'!B105,INDIRECT("'S7-"&amp;$C$5&amp;"'!F:F"),0)),"")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IFERROR(INDIRECT("'S7-"&amp;$C$5&amp;"'!G"&amp;MATCH('S8-S00005'!B106,INDIRECT("'S7-"&amp;$C$5&amp;"'!F:F"),0)),"")</f>
        <v/>
      </c>
      <c r="D106" s="555" t="str" cm="1">
        <f t="array" aca="1" ref="D106" ca="1">IFERROR(INDIRECT("'S7-"&amp;$C$5&amp;"'!E"&amp;MATCH('S8-S00005'!B106,INDIRECT("'S7-"&amp;$C$5&amp;"'!F:F"),0)),"")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IFERROR(INDIRECT("'S7-"&amp;$C$5&amp;"'!G"&amp;MATCH('S8-S00005'!B107,INDIRECT("'S7-"&amp;$C$5&amp;"'!F:F"),0)),"")</f>
        <v/>
      </c>
      <c r="D107" s="555" t="str" cm="1">
        <f t="array" aca="1" ref="D107" ca="1">IFERROR(INDIRECT("'S7-"&amp;$C$5&amp;"'!E"&amp;MATCH('S8-S00005'!B107,INDIRECT("'S7-"&amp;$C$5&amp;"'!F:F"),0)),"")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IFERROR(INDIRECT("'S7-"&amp;$C$5&amp;"'!G"&amp;MATCH('S8-S00005'!B108,INDIRECT("'S7-"&amp;$C$5&amp;"'!F:F"),0)),"")</f>
        <v/>
      </c>
      <c r="D108" s="555" t="str" cm="1">
        <f t="array" aca="1" ref="D108" ca="1">IFERROR(INDIRECT("'S7-"&amp;$C$5&amp;"'!E"&amp;MATCH('S8-S00005'!B108,INDIRECT("'S7-"&amp;$C$5&amp;"'!F:F"),0)),"")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IFERROR(INDIRECT("'S7-"&amp;$C$5&amp;"'!G"&amp;MATCH('S8-S00005'!B109,INDIRECT("'S7-"&amp;$C$5&amp;"'!F:F"),0)),"")</f>
        <v/>
      </c>
      <c r="D109" s="555" t="str" cm="1">
        <f t="array" aca="1" ref="D109" ca="1">IFERROR(INDIRECT("'S7-"&amp;$C$5&amp;"'!E"&amp;MATCH('S8-S00005'!B109,INDIRECT("'S7-"&amp;$C$5&amp;"'!F:F"),0)),"")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IFERROR(INDIRECT("'S7-"&amp;$C$5&amp;"'!G"&amp;MATCH('S8-S00005'!B110,INDIRECT("'S7-"&amp;$C$5&amp;"'!F:F"),0)),"")</f>
        <v/>
      </c>
      <c r="D110" s="555" t="str" cm="1">
        <f t="array" aca="1" ref="D110" ca="1">IFERROR(INDIRECT("'S7-"&amp;$C$5&amp;"'!E"&amp;MATCH('S8-S00005'!B110,INDIRECT("'S7-"&amp;$C$5&amp;"'!F:F"),0)),"")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IFERROR(INDIRECT("'S7-"&amp;$C$5&amp;"'!G"&amp;MATCH('S8-S00005'!B111,INDIRECT("'S7-"&amp;$C$5&amp;"'!F:F"),0)),"")</f>
        <v/>
      </c>
      <c r="D111" s="555" t="str" cm="1">
        <f t="array" aca="1" ref="D111" ca="1">IFERROR(INDIRECT("'S7-"&amp;$C$5&amp;"'!E"&amp;MATCH('S8-S00005'!B111,INDIRECT("'S7-"&amp;$C$5&amp;"'!F:F"),0)),"")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IFERROR(INDIRECT("'S7-"&amp;$C$5&amp;"'!G"&amp;MATCH('S8-S00005'!B112,INDIRECT("'S7-"&amp;$C$5&amp;"'!F:F"),0)),"")</f>
        <v/>
      </c>
      <c r="D112" s="555" t="str" cm="1">
        <f t="array" aca="1" ref="D112" ca="1">IFERROR(INDIRECT("'S7-"&amp;$C$5&amp;"'!E"&amp;MATCH('S8-S00005'!B112,INDIRECT("'S7-"&amp;$C$5&amp;"'!F:F"),0)),"")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IFERROR(INDIRECT("'S7-"&amp;$C$5&amp;"'!G"&amp;MATCH('S8-S00005'!B113,INDIRECT("'S7-"&amp;$C$5&amp;"'!F:F"),0)),"")</f>
        <v/>
      </c>
      <c r="D113" s="555" t="str" cm="1">
        <f t="array" aca="1" ref="D113" ca="1">IFERROR(INDIRECT("'S7-"&amp;$C$5&amp;"'!E"&amp;MATCH('S8-S00005'!B113,INDIRECT("'S7-"&amp;$C$5&amp;"'!F:F"),0)),"")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IFERROR(INDIRECT("'S7-"&amp;$C$5&amp;"'!G"&amp;MATCH('S8-S00005'!B114,INDIRECT("'S7-"&amp;$C$5&amp;"'!F:F"),0)),"")</f>
        <v/>
      </c>
      <c r="D114" s="555" t="str" cm="1">
        <f t="array" aca="1" ref="D114" ca="1">IFERROR(INDIRECT("'S7-"&amp;$C$5&amp;"'!E"&amp;MATCH('S8-S00005'!B114,INDIRECT("'S7-"&amp;$C$5&amp;"'!F:F"),0)),"")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IFERROR(INDIRECT("'S7-"&amp;$C$5&amp;"'!G"&amp;MATCH('S8-S00005'!B115,INDIRECT("'S7-"&amp;$C$5&amp;"'!F:F"),0)),"")</f>
        <v/>
      </c>
      <c r="D115" s="555" t="str" cm="1">
        <f t="array" aca="1" ref="D115" ca="1">IFERROR(INDIRECT("'S7-"&amp;$C$5&amp;"'!E"&amp;MATCH('S8-S00005'!B115,INDIRECT("'S7-"&amp;$C$5&amp;"'!F:F"),0)),"")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IFERROR(INDIRECT("'S7-"&amp;$C$5&amp;"'!G"&amp;MATCH('S8-S00005'!B116,INDIRECT("'S7-"&amp;$C$5&amp;"'!F:F"),0)),"")</f>
        <v/>
      </c>
      <c r="D116" s="555" t="str" cm="1">
        <f t="array" aca="1" ref="D116" ca="1">IFERROR(INDIRECT("'S7-"&amp;$C$5&amp;"'!E"&amp;MATCH('S8-S00005'!B116,INDIRECT("'S7-"&amp;$C$5&amp;"'!F:F"),0)),"")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IFERROR(INDIRECT("'S7-"&amp;$C$5&amp;"'!G"&amp;MATCH('S8-S00005'!B117,INDIRECT("'S7-"&amp;$C$5&amp;"'!F:F"),0)),"")</f>
        <v/>
      </c>
      <c r="D117" s="555" t="str" cm="1">
        <f t="array" aca="1" ref="D117" ca="1">IFERROR(INDIRECT("'S7-"&amp;$C$5&amp;"'!E"&amp;MATCH('S8-S00005'!B117,INDIRECT("'S7-"&amp;$C$5&amp;"'!F:F"),0)),"")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IFERROR(INDIRECT("'S7-"&amp;$C$5&amp;"'!G"&amp;MATCH('S8-S00005'!B118,INDIRECT("'S7-"&amp;$C$5&amp;"'!F:F"),0)),"")</f>
        <v/>
      </c>
      <c r="D118" s="555" t="str" cm="1">
        <f t="array" aca="1" ref="D118" ca="1">IFERROR(INDIRECT("'S7-"&amp;$C$5&amp;"'!E"&amp;MATCH('S8-S00005'!B118,INDIRECT("'S7-"&amp;$C$5&amp;"'!F:F"),0)),"")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IFERROR(INDIRECT("'S7-"&amp;$C$5&amp;"'!G"&amp;MATCH('S8-S00005'!B119,INDIRECT("'S7-"&amp;$C$5&amp;"'!F:F"),0)),"")</f>
        <v/>
      </c>
      <c r="D119" s="555" t="str" cm="1">
        <f t="array" aca="1" ref="D119" ca="1">IFERROR(INDIRECT("'S7-"&amp;$C$5&amp;"'!E"&amp;MATCH('S8-S00005'!B119,INDIRECT("'S7-"&amp;$C$5&amp;"'!F:F"),0)),"")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IFERROR(INDIRECT("'S7-"&amp;$C$5&amp;"'!G"&amp;MATCH('S8-S00005'!B120,INDIRECT("'S7-"&amp;$C$5&amp;"'!F:F"),0)),"")</f>
        <v/>
      </c>
      <c r="D120" s="555" t="str" cm="1">
        <f t="array" aca="1" ref="D120" ca="1">IFERROR(INDIRECT("'S7-"&amp;$C$5&amp;"'!E"&amp;MATCH('S8-S00005'!B120,INDIRECT("'S7-"&amp;$C$5&amp;"'!F:F"),0)),"")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IFERROR(INDIRECT("'S7-"&amp;$C$5&amp;"'!G"&amp;MATCH('S8-S00005'!B121,INDIRECT("'S7-"&amp;$C$5&amp;"'!F:F"),0)),"")</f>
        <v/>
      </c>
      <c r="D121" s="555" t="str" cm="1">
        <f t="array" aca="1" ref="D121" ca="1">IFERROR(INDIRECT("'S7-"&amp;$C$5&amp;"'!E"&amp;MATCH('S8-S00005'!B121,INDIRECT("'S7-"&amp;$C$5&amp;"'!F:F"),0)),"")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IFERROR(INDIRECT("'S7-"&amp;$C$5&amp;"'!G"&amp;MATCH('S8-S00005'!B122,INDIRECT("'S7-"&amp;$C$5&amp;"'!F:F"),0)),"")</f>
        <v/>
      </c>
      <c r="D122" s="555" t="str" cm="1">
        <f t="array" aca="1" ref="D122" ca="1">IFERROR(INDIRECT("'S7-"&amp;$C$5&amp;"'!E"&amp;MATCH('S8-S00005'!B122,INDIRECT("'S7-"&amp;$C$5&amp;"'!F:F"),0)),"")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IFERROR(INDIRECT("'S7-"&amp;$C$5&amp;"'!G"&amp;MATCH('S8-S00005'!B123,INDIRECT("'S7-"&amp;$C$5&amp;"'!F:F"),0)),"")</f>
        <v/>
      </c>
      <c r="D123" s="555" t="str" cm="1">
        <f t="array" aca="1" ref="D123" ca="1">IFERROR(INDIRECT("'S7-"&amp;$C$5&amp;"'!E"&amp;MATCH('S8-S00005'!B123,INDIRECT("'S7-"&amp;$C$5&amp;"'!F:F"),0)),"")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IFERROR(INDIRECT("'S7-"&amp;$C$5&amp;"'!G"&amp;MATCH('S8-S00005'!B124,INDIRECT("'S7-"&amp;$C$5&amp;"'!F:F"),0)),"")</f>
        <v/>
      </c>
      <c r="D124" s="555" t="str" cm="1">
        <f t="array" aca="1" ref="D124" ca="1">IFERROR(INDIRECT("'S7-"&amp;$C$5&amp;"'!E"&amp;MATCH('S8-S00005'!B124,INDIRECT("'S7-"&amp;$C$5&amp;"'!F:F"),0)),"")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IFERROR(INDIRECT("'S7-"&amp;$C$5&amp;"'!G"&amp;MATCH('S8-S00005'!B125,INDIRECT("'S7-"&amp;$C$5&amp;"'!F:F"),0)),"")</f>
        <v/>
      </c>
      <c r="D125" s="555" t="str" cm="1">
        <f t="array" aca="1" ref="D125" ca="1">IFERROR(INDIRECT("'S7-"&amp;$C$5&amp;"'!E"&amp;MATCH('S8-S00005'!B125,INDIRECT("'S7-"&amp;$C$5&amp;"'!F:F"),0)),"")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IFERROR(INDIRECT("'S7-"&amp;$C$5&amp;"'!G"&amp;MATCH('S8-S00005'!B126,INDIRECT("'S7-"&amp;$C$5&amp;"'!F:F"),0)),"")</f>
        <v/>
      </c>
      <c r="D126" s="555" t="str" cm="1">
        <f t="array" aca="1" ref="D126" ca="1">IFERROR(INDIRECT("'S7-"&amp;$C$5&amp;"'!E"&amp;MATCH('S8-S00005'!B126,INDIRECT("'S7-"&amp;$C$5&amp;"'!F:F"),0)),"")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IFERROR(INDIRECT("'S7-"&amp;$C$5&amp;"'!G"&amp;MATCH('S8-S00005'!B127,INDIRECT("'S7-"&amp;$C$5&amp;"'!F:F"),0)),"")</f>
        <v/>
      </c>
      <c r="D127" s="555" t="str" cm="1">
        <f t="array" aca="1" ref="D127" ca="1">IFERROR(INDIRECT("'S7-"&amp;$C$5&amp;"'!E"&amp;MATCH('S8-S00005'!B127,INDIRECT("'S7-"&amp;$C$5&amp;"'!F:F"),0)),"")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IFERROR(INDIRECT("'S7-"&amp;$C$5&amp;"'!G"&amp;MATCH('S8-S00005'!B128,INDIRECT("'S7-"&amp;$C$5&amp;"'!F:F"),0)),"")</f>
        <v/>
      </c>
      <c r="D128" s="555" t="str" cm="1">
        <f t="array" aca="1" ref="D128" ca="1">IFERROR(INDIRECT("'S7-"&amp;$C$5&amp;"'!E"&amp;MATCH('S8-S00005'!B128,INDIRECT("'S7-"&amp;$C$5&amp;"'!F:F"),0)),"")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IFERROR(INDIRECT("'S7-"&amp;$C$5&amp;"'!G"&amp;MATCH('S8-S00005'!B129,INDIRECT("'S7-"&amp;$C$5&amp;"'!F:F"),0)),"")</f>
        <v/>
      </c>
      <c r="D129" s="555" t="str" cm="1">
        <f t="array" aca="1" ref="D129" ca="1">IFERROR(INDIRECT("'S7-"&amp;$C$5&amp;"'!E"&amp;MATCH('S8-S00005'!B129,INDIRECT("'S7-"&amp;$C$5&amp;"'!F:F"),0)),"")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IFERROR(INDIRECT("'S7-"&amp;$C$5&amp;"'!G"&amp;MATCH('S8-S00005'!B130,INDIRECT("'S7-"&amp;$C$5&amp;"'!F:F"),0)),"")</f>
        <v/>
      </c>
      <c r="D130" s="555" t="str" cm="1">
        <f t="array" aca="1" ref="D130" ca="1">IFERROR(INDIRECT("'S7-"&amp;$C$5&amp;"'!E"&amp;MATCH('S8-S00005'!B130,INDIRECT("'S7-"&amp;$C$5&amp;"'!F:F"),0)),"")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IFERROR(INDIRECT("'S7-"&amp;$C$5&amp;"'!G"&amp;MATCH('S8-S00005'!B131,INDIRECT("'S7-"&amp;$C$5&amp;"'!F:F"),0)),"")</f>
        <v/>
      </c>
      <c r="D131" s="555" t="str" cm="1">
        <f t="array" aca="1" ref="D131" ca="1">IFERROR(INDIRECT("'S7-"&amp;$C$5&amp;"'!E"&amp;MATCH('S8-S00005'!B131,INDIRECT("'S7-"&amp;$C$5&amp;"'!F:F"),0)),"")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IFERROR(INDIRECT("'S7-"&amp;$C$5&amp;"'!G"&amp;MATCH('S8-S00005'!B132,INDIRECT("'S7-"&amp;$C$5&amp;"'!F:F"),0)),"")</f>
        <v/>
      </c>
      <c r="D132" s="555" t="str" cm="1">
        <f t="array" aca="1" ref="D132" ca="1">IFERROR(INDIRECT("'S7-"&amp;$C$5&amp;"'!E"&amp;MATCH('S8-S00005'!B132,INDIRECT("'S7-"&amp;$C$5&amp;"'!F:F"),0)),"")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IFERROR(INDIRECT("'S7-"&amp;$C$5&amp;"'!G"&amp;MATCH('S8-S00005'!B133,INDIRECT("'S7-"&amp;$C$5&amp;"'!F:F"),0)),"")</f>
        <v/>
      </c>
      <c r="D133" s="555" t="str" cm="1">
        <f t="array" aca="1" ref="D133" ca="1">IFERROR(INDIRECT("'S7-"&amp;$C$5&amp;"'!E"&amp;MATCH('S8-S00005'!B133,INDIRECT("'S7-"&amp;$C$5&amp;"'!F:F"),0)),"")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IFERROR(INDIRECT("'S7-"&amp;$C$5&amp;"'!G"&amp;MATCH('S8-S00005'!B134,INDIRECT("'S7-"&amp;$C$5&amp;"'!F:F"),0)),"")</f>
        <v/>
      </c>
      <c r="D134" s="555" t="str" cm="1">
        <f t="array" aca="1" ref="D134" ca="1">IFERROR(INDIRECT("'S7-"&amp;$C$5&amp;"'!E"&amp;MATCH('S8-S00005'!B134,INDIRECT("'S7-"&amp;$C$5&amp;"'!F:F"),0)),"")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IFERROR(INDIRECT("'S7-"&amp;$C$5&amp;"'!G"&amp;MATCH('S8-S00005'!B135,INDIRECT("'S7-"&amp;$C$5&amp;"'!F:F"),0)),"")</f>
        <v/>
      </c>
      <c r="D135" s="555" t="str" cm="1">
        <f t="array" aca="1" ref="D135" ca="1">IFERROR(INDIRECT("'S7-"&amp;$C$5&amp;"'!E"&amp;MATCH('S8-S00005'!B135,INDIRECT("'S7-"&amp;$C$5&amp;"'!F:F"),0)),"")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IFERROR(INDIRECT("'S7-"&amp;$C$5&amp;"'!G"&amp;MATCH('S8-S00005'!B136,INDIRECT("'S7-"&amp;$C$5&amp;"'!F:F"),0)),"")</f>
        <v/>
      </c>
      <c r="D136" s="555" t="str" cm="1">
        <f t="array" aca="1" ref="D136" ca="1">IFERROR(INDIRECT("'S7-"&amp;$C$5&amp;"'!E"&amp;MATCH('S8-S00005'!B136,INDIRECT("'S7-"&amp;$C$5&amp;"'!F:F"),0)),"")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IFERROR(INDIRECT("'S7-"&amp;$C$5&amp;"'!G"&amp;MATCH('S8-S00005'!B137,INDIRECT("'S7-"&amp;$C$5&amp;"'!F:F"),0)),"")</f>
        <v/>
      </c>
      <c r="D137" s="555" t="str" cm="1">
        <f t="array" aca="1" ref="D137" ca="1">IFERROR(INDIRECT("'S7-"&amp;$C$5&amp;"'!E"&amp;MATCH('S8-S00005'!B137,INDIRECT("'S7-"&amp;$C$5&amp;"'!F:F"),0)),"")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IFERROR(INDIRECT("'S7-"&amp;$C$5&amp;"'!G"&amp;MATCH('S8-S00005'!B138,INDIRECT("'S7-"&amp;$C$5&amp;"'!F:F"),0)),"")</f>
        <v/>
      </c>
      <c r="D138" s="555" t="str" cm="1">
        <f t="array" aca="1" ref="D138" ca="1">IFERROR(INDIRECT("'S7-"&amp;$C$5&amp;"'!E"&amp;MATCH('S8-S00005'!B138,INDIRECT("'S7-"&amp;$C$5&amp;"'!F:F"),0)),"")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IFERROR(INDIRECT("'S7-"&amp;$C$5&amp;"'!G"&amp;MATCH('S8-S00005'!B139,INDIRECT("'S7-"&amp;$C$5&amp;"'!F:F"),0)),"")</f>
        <v/>
      </c>
      <c r="D139" s="555" t="str" cm="1">
        <f t="array" aca="1" ref="D139" ca="1">IFERROR(INDIRECT("'S7-"&amp;$C$5&amp;"'!E"&amp;MATCH('S8-S00005'!B139,INDIRECT("'S7-"&amp;$C$5&amp;"'!F:F"),0)),"")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IFERROR(INDIRECT("'S7-"&amp;$C$5&amp;"'!G"&amp;MATCH('S8-S00005'!B140,INDIRECT("'S7-"&amp;$C$5&amp;"'!F:F"),0)),"")</f>
        <v/>
      </c>
      <c r="D140" s="555" t="str" cm="1">
        <f t="array" aca="1" ref="D140" ca="1">IFERROR(INDIRECT("'S7-"&amp;$C$5&amp;"'!E"&amp;MATCH('S8-S00005'!B140,INDIRECT("'S7-"&amp;$C$5&amp;"'!F:F"),0)),"")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IFERROR(INDIRECT("'S7-"&amp;$C$5&amp;"'!G"&amp;MATCH('S8-S00005'!B141,INDIRECT("'S7-"&amp;$C$5&amp;"'!F:F"),0)),"")</f>
        <v/>
      </c>
      <c r="D141" s="555" t="str" cm="1">
        <f t="array" aca="1" ref="D141" ca="1">IFERROR(INDIRECT("'S7-"&amp;$C$5&amp;"'!E"&amp;MATCH('S8-S00005'!B141,INDIRECT("'S7-"&amp;$C$5&amp;"'!F:F"),0)),"")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IFERROR(INDIRECT("'S7-"&amp;$C$5&amp;"'!G"&amp;MATCH('S8-S00005'!B142,INDIRECT("'S7-"&amp;$C$5&amp;"'!F:F"),0)),"")</f>
        <v/>
      </c>
      <c r="D142" s="555" t="str" cm="1">
        <f t="array" aca="1" ref="D142" ca="1">IFERROR(INDIRECT("'S7-"&amp;$C$5&amp;"'!E"&amp;MATCH('S8-S00005'!B142,INDIRECT("'S7-"&amp;$C$5&amp;"'!F:F"),0)),"")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IFERROR(INDIRECT("'S7-"&amp;$C$5&amp;"'!G"&amp;MATCH('S8-S00005'!B143,INDIRECT("'S7-"&amp;$C$5&amp;"'!F:F"),0)),"")</f>
        <v/>
      </c>
      <c r="D143" s="555" t="str" cm="1">
        <f t="array" aca="1" ref="D143" ca="1">IFERROR(INDIRECT("'S7-"&amp;$C$5&amp;"'!E"&amp;MATCH('S8-S00005'!B143,INDIRECT("'S7-"&amp;$C$5&amp;"'!F:F"),0)),"")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IFERROR(INDIRECT("'S7-"&amp;$C$5&amp;"'!G"&amp;MATCH('S8-S00005'!B144,INDIRECT("'S7-"&amp;$C$5&amp;"'!F:F"),0)),"")</f>
        <v/>
      </c>
      <c r="D144" s="555" t="str" cm="1">
        <f t="array" aca="1" ref="D144" ca="1">IFERROR(INDIRECT("'S7-"&amp;$C$5&amp;"'!E"&amp;MATCH('S8-S00005'!B144,INDIRECT("'S7-"&amp;$C$5&amp;"'!F:F"),0)),"")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IFERROR(INDIRECT("'S7-"&amp;$C$5&amp;"'!G"&amp;MATCH('S8-S00005'!B145,INDIRECT("'S7-"&amp;$C$5&amp;"'!F:F"),0)),"")</f>
        <v/>
      </c>
      <c r="D145" s="555" t="str" cm="1">
        <f t="array" aca="1" ref="D145" ca="1">IFERROR(INDIRECT("'S7-"&amp;$C$5&amp;"'!E"&amp;MATCH('S8-S00005'!B145,INDIRECT("'S7-"&amp;$C$5&amp;"'!F:F"),0)),"")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IFERROR(INDIRECT("'S7-"&amp;$C$5&amp;"'!G"&amp;MATCH('S8-S00005'!B146,INDIRECT("'S7-"&amp;$C$5&amp;"'!F:F"),0)),"")</f>
        <v/>
      </c>
      <c r="D146" s="555" t="str" cm="1">
        <f t="array" aca="1" ref="D146" ca="1">IFERROR(INDIRECT("'S7-"&amp;$C$5&amp;"'!E"&amp;MATCH('S8-S00005'!B146,INDIRECT("'S7-"&amp;$C$5&amp;"'!F:F"),0)),"")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IFERROR(INDIRECT("'S7-"&amp;$C$5&amp;"'!G"&amp;MATCH('S8-S00005'!B147,INDIRECT("'S7-"&amp;$C$5&amp;"'!F:F"),0)),"")</f>
        <v/>
      </c>
      <c r="D147" s="555" t="str" cm="1">
        <f t="array" aca="1" ref="D147" ca="1">IFERROR(INDIRECT("'S7-"&amp;$C$5&amp;"'!E"&amp;MATCH('S8-S00005'!B147,INDIRECT("'S7-"&amp;$C$5&amp;"'!F:F"),0)),"")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IFERROR(INDIRECT("'S7-"&amp;$C$5&amp;"'!G"&amp;MATCH('S8-S00005'!B148,INDIRECT("'S7-"&amp;$C$5&amp;"'!F:F"),0)),"")</f>
        <v/>
      </c>
      <c r="D148" s="555" t="str" cm="1">
        <f t="array" aca="1" ref="D148" ca="1">IFERROR(INDIRECT("'S7-"&amp;$C$5&amp;"'!E"&amp;MATCH('S8-S00005'!B148,INDIRECT("'S7-"&amp;$C$5&amp;"'!F:F"),0)),"")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IFERROR(INDIRECT("'S7-"&amp;$C$5&amp;"'!G"&amp;MATCH('S8-S00005'!B149,INDIRECT("'S7-"&amp;$C$5&amp;"'!F:F"),0)),"")</f>
        <v/>
      </c>
      <c r="D149" s="555" t="str" cm="1">
        <f t="array" aca="1" ref="D149" ca="1">IFERROR(INDIRECT("'S7-"&amp;$C$5&amp;"'!E"&amp;MATCH('S8-S00005'!B149,INDIRECT("'S7-"&amp;$C$5&amp;"'!F:F"),0)),"")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IFERROR(INDIRECT("'S7-"&amp;$C$5&amp;"'!G"&amp;MATCH('S8-S00005'!B150,INDIRECT("'S7-"&amp;$C$5&amp;"'!F:F"),0)),"")</f>
        <v/>
      </c>
      <c r="D150" s="555" t="str" cm="1">
        <f t="array" aca="1" ref="D150" ca="1">IFERROR(INDIRECT("'S7-"&amp;$C$5&amp;"'!E"&amp;MATCH('S8-S00005'!B150,INDIRECT("'S7-"&amp;$C$5&amp;"'!F:F"),0)),"")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IFERROR(INDIRECT("'S7-"&amp;$C$5&amp;"'!G"&amp;MATCH('S8-S00005'!B151,INDIRECT("'S7-"&amp;$C$5&amp;"'!F:F"),0)),"")</f>
        <v/>
      </c>
      <c r="D151" s="555" t="str" cm="1">
        <f t="array" aca="1" ref="D151" ca="1">IFERROR(INDIRECT("'S7-"&amp;$C$5&amp;"'!E"&amp;MATCH('S8-S00005'!B151,INDIRECT("'S7-"&amp;$C$5&amp;"'!F:F"),0)),"")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IFERROR(INDIRECT("'S7-"&amp;$C$5&amp;"'!G"&amp;MATCH('S8-S00005'!B152,INDIRECT("'S7-"&amp;$C$5&amp;"'!F:F"),0)),"")</f>
        <v/>
      </c>
      <c r="D152" s="555" t="str" cm="1">
        <f t="array" aca="1" ref="D152" ca="1">IFERROR(INDIRECT("'S7-"&amp;$C$5&amp;"'!E"&amp;MATCH('S8-S00005'!B152,INDIRECT("'S7-"&amp;$C$5&amp;"'!F:F"),0)),"")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IFERROR(INDIRECT("'S7-"&amp;$C$5&amp;"'!G"&amp;MATCH('S8-S00005'!B153,INDIRECT("'S7-"&amp;$C$5&amp;"'!F:F"),0)),"")</f>
        <v/>
      </c>
      <c r="D153" s="555" t="str" cm="1">
        <f t="array" aca="1" ref="D153" ca="1">IFERROR(INDIRECT("'S7-"&amp;$C$5&amp;"'!E"&amp;MATCH('S8-S00005'!B153,INDIRECT("'S7-"&amp;$C$5&amp;"'!F:F"),0)),"")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IFERROR(INDIRECT("'S7-"&amp;$C$5&amp;"'!G"&amp;MATCH('S8-S00005'!B154,INDIRECT("'S7-"&amp;$C$5&amp;"'!F:F"),0)),"")</f>
        <v/>
      </c>
      <c r="D154" s="555" t="str" cm="1">
        <f t="array" aca="1" ref="D154" ca="1">IFERROR(INDIRECT("'S7-"&amp;$C$5&amp;"'!E"&amp;MATCH('S8-S00005'!B154,INDIRECT("'S7-"&amp;$C$5&amp;"'!F:F"),0)),"")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IFERROR(INDIRECT("'S7-"&amp;$C$5&amp;"'!G"&amp;MATCH('S8-S00005'!B155,INDIRECT("'S7-"&amp;$C$5&amp;"'!F:F"),0)),"")</f>
        <v/>
      </c>
      <c r="D155" s="555" t="str" cm="1">
        <f t="array" aca="1" ref="D155" ca="1">IFERROR(INDIRECT("'S7-"&amp;$C$5&amp;"'!E"&amp;MATCH('S8-S00005'!B155,INDIRECT("'S7-"&amp;$C$5&amp;"'!F:F"),0)),"")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IFERROR(INDIRECT("'S7-"&amp;$C$5&amp;"'!G"&amp;MATCH('S8-S00005'!B156,INDIRECT("'S7-"&amp;$C$5&amp;"'!F:F"),0)),"")</f>
        <v/>
      </c>
      <c r="D156" s="555" t="str" cm="1">
        <f t="array" aca="1" ref="D156" ca="1">IFERROR(INDIRECT("'S7-"&amp;$C$5&amp;"'!E"&amp;MATCH('S8-S00005'!B156,INDIRECT("'S7-"&amp;$C$5&amp;"'!F:F"),0)),"")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IFERROR(INDIRECT("'S7-"&amp;$C$5&amp;"'!G"&amp;MATCH('S8-S00005'!B157,INDIRECT("'S7-"&amp;$C$5&amp;"'!F:F"),0)),"")</f>
        <v/>
      </c>
      <c r="D157" s="555" t="str" cm="1">
        <f t="array" aca="1" ref="D157" ca="1">IFERROR(INDIRECT("'S7-"&amp;$C$5&amp;"'!E"&amp;MATCH('S8-S00005'!B157,INDIRECT("'S7-"&amp;$C$5&amp;"'!F:F"),0)),"")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IFERROR(INDIRECT("'S7-"&amp;$C$5&amp;"'!G"&amp;MATCH('S8-S00005'!B158,INDIRECT("'S7-"&amp;$C$5&amp;"'!F:F"),0)),"")</f>
        <v/>
      </c>
      <c r="D158" s="555" t="str" cm="1">
        <f t="array" aca="1" ref="D158" ca="1">IFERROR(INDIRECT("'S7-"&amp;$C$5&amp;"'!E"&amp;MATCH('S8-S00005'!B158,INDIRECT("'S7-"&amp;$C$5&amp;"'!F:F"),0)),"")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IFERROR(INDIRECT("'S7-"&amp;$C$5&amp;"'!G"&amp;MATCH('S8-S00005'!B159,INDIRECT("'S7-"&amp;$C$5&amp;"'!F:F"),0)),"")</f>
        <v/>
      </c>
      <c r="D159" s="555" t="str" cm="1">
        <f t="array" aca="1" ref="D159" ca="1">IFERROR(INDIRECT("'S7-"&amp;$C$5&amp;"'!E"&amp;MATCH('S8-S00005'!B159,INDIRECT("'S7-"&amp;$C$5&amp;"'!F:F"),0)),"")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IFERROR(INDIRECT("'S7-"&amp;$C$5&amp;"'!G"&amp;MATCH('S8-S00005'!B160,INDIRECT("'S7-"&amp;$C$5&amp;"'!F:F"),0)),"")</f>
        <v/>
      </c>
      <c r="D160" s="555" t="str" cm="1">
        <f t="array" aca="1" ref="D160" ca="1">IFERROR(INDIRECT("'S7-"&amp;$C$5&amp;"'!E"&amp;MATCH('S8-S00005'!B160,INDIRECT("'S7-"&amp;$C$5&amp;"'!F:F"),0)),"")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IFERROR(INDIRECT("'S7-"&amp;$C$5&amp;"'!G"&amp;MATCH('S8-S00005'!B161,INDIRECT("'S7-"&amp;$C$5&amp;"'!F:F"),0)),"")</f>
        <v/>
      </c>
      <c r="D161" s="555" t="str" cm="1">
        <f t="array" aca="1" ref="D161" ca="1">IFERROR(INDIRECT("'S7-"&amp;$C$5&amp;"'!E"&amp;MATCH('S8-S00005'!B161,INDIRECT("'S7-"&amp;$C$5&amp;"'!F:F"),0)),"")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IFERROR(INDIRECT("'S7-"&amp;$C$5&amp;"'!G"&amp;MATCH('S8-S00005'!B162,INDIRECT("'S7-"&amp;$C$5&amp;"'!F:F"),0)),"")</f>
        <v/>
      </c>
      <c r="D162" s="555" t="str" cm="1">
        <f t="array" aca="1" ref="D162" ca="1">IFERROR(INDIRECT("'S7-"&amp;$C$5&amp;"'!E"&amp;MATCH('S8-S00005'!B162,INDIRECT("'S7-"&amp;$C$5&amp;"'!F:F"),0)),"")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IFERROR(INDIRECT("'S7-"&amp;$C$5&amp;"'!G"&amp;MATCH('S8-S00005'!B163,INDIRECT("'S7-"&amp;$C$5&amp;"'!F:F"),0)),"")</f>
        <v/>
      </c>
      <c r="D163" s="555" t="str" cm="1">
        <f t="array" aca="1" ref="D163" ca="1">IFERROR(INDIRECT("'S7-"&amp;$C$5&amp;"'!E"&amp;MATCH('S8-S00005'!B163,INDIRECT("'S7-"&amp;$C$5&amp;"'!F:F"),0)),"")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IFERROR(INDIRECT("'S7-"&amp;$C$5&amp;"'!G"&amp;MATCH('S8-S00005'!B164,INDIRECT("'S7-"&amp;$C$5&amp;"'!F:F"),0)),"")</f>
        <v/>
      </c>
      <c r="D164" s="555" t="str" cm="1">
        <f t="array" aca="1" ref="D164" ca="1">IFERROR(INDIRECT("'S7-"&amp;$C$5&amp;"'!E"&amp;MATCH('S8-S00005'!B164,INDIRECT("'S7-"&amp;$C$5&amp;"'!F:F"),0)),"")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IFERROR(INDIRECT("'S7-"&amp;$C$5&amp;"'!G"&amp;MATCH('S8-S00005'!B165,INDIRECT("'S7-"&amp;$C$5&amp;"'!F:F"),0)),"")</f>
        <v/>
      </c>
      <c r="D165" s="555" t="str" cm="1">
        <f t="array" aca="1" ref="D165" ca="1">IFERROR(INDIRECT("'S7-"&amp;$C$5&amp;"'!E"&amp;MATCH('S8-S00005'!B165,INDIRECT("'S7-"&amp;$C$5&amp;"'!F:F"),0)),"")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IFERROR(INDIRECT("'S7-"&amp;$C$5&amp;"'!G"&amp;MATCH('S8-S00005'!B166,INDIRECT("'S7-"&amp;$C$5&amp;"'!F:F"),0)),"")</f>
        <v/>
      </c>
      <c r="D166" s="555" t="str" cm="1">
        <f t="array" aca="1" ref="D166" ca="1">IFERROR(INDIRECT("'S7-"&amp;$C$5&amp;"'!E"&amp;MATCH('S8-S00005'!B166,INDIRECT("'S7-"&amp;$C$5&amp;"'!F:F"),0)),"")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IFERROR(INDIRECT("'S7-"&amp;$C$5&amp;"'!G"&amp;MATCH('S8-S00005'!B167,INDIRECT("'S7-"&amp;$C$5&amp;"'!F:F"),0)),"")</f>
        <v/>
      </c>
      <c r="D167" s="555" t="str" cm="1">
        <f t="array" aca="1" ref="D167" ca="1">IFERROR(INDIRECT("'S7-"&amp;$C$5&amp;"'!E"&amp;MATCH('S8-S00005'!B167,INDIRECT("'S7-"&amp;$C$5&amp;"'!F:F"),0)),"")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IFERROR(INDIRECT("'S7-"&amp;$C$5&amp;"'!G"&amp;MATCH('S8-S00005'!B168,INDIRECT("'S7-"&amp;$C$5&amp;"'!F:F"),0)),"")</f>
        <v/>
      </c>
      <c r="D168" s="555" t="str" cm="1">
        <f t="array" aca="1" ref="D168" ca="1">IFERROR(INDIRECT("'S7-"&amp;$C$5&amp;"'!E"&amp;MATCH('S8-S00005'!B168,INDIRECT("'S7-"&amp;$C$5&amp;"'!F:F"),0)),"")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IFERROR(INDIRECT("'S7-"&amp;$C$5&amp;"'!G"&amp;MATCH('S8-S00005'!B169,INDIRECT("'S7-"&amp;$C$5&amp;"'!F:F"),0)),"")</f>
        <v/>
      </c>
      <c r="D169" s="555" t="str" cm="1">
        <f t="array" aca="1" ref="D169" ca="1">IFERROR(INDIRECT("'S7-"&amp;$C$5&amp;"'!E"&amp;MATCH('S8-S00005'!B169,INDIRECT("'S7-"&amp;$C$5&amp;"'!F:F"),0)),"")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IFERROR(INDIRECT("'S7-"&amp;$C$5&amp;"'!G"&amp;MATCH('S8-S00005'!B170,INDIRECT("'S7-"&amp;$C$5&amp;"'!F:F"),0)),"")</f>
        <v/>
      </c>
      <c r="D170" s="555" t="str" cm="1">
        <f t="array" aca="1" ref="D170" ca="1">IFERROR(INDIRECT("'S7-"&amp;$C$5&amp;"'!E"&amp;MATCH('S8-S00005'!B170,INDIRECT("'S7-"&amp;$C$5&amp;"'!F:F"),0)),"")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IFERROR(INDIRECT("'S7-"&amp;$C$5&amp;"'!G"&amp;MATCH('S8-S00005'!B171,INDIRECT("'S7-"&amp;$C$5&amp;"'!F:F"),0)),"")</f>
        <v/>
      </c>
      <c r="D171" s="555" t="str" cm="1">
        <f t="array" aca="1" ref="D171" ca="1">IFERROR(INDIRECT("'S7-"&amp;$C$5&amp;"'!E"&amp;MATCH('S8-S00005'!B171,INDIRECT("'S7-"&amp;$C$5&amp;"'!F:F"),0)),"")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IFERROR(INDIRECT("'S7-"&amp;$C$5&amp;"'!G"&amp;MATCH('S8-S00005'!B172,INDIRECT("'S7-"&amp;$C$5&amp;"'!F:F"),0)),"")</f>
        <v/>
      </c>
      <c r="D172" s="555" t="str" cm="1">
        <f t="array" aca="1" ref="D172" ca="1">IFERROR(INDIRECT("'S7-"&amp;$C$5&amp;"'!E"&amp;MATCH('S8-S00005'!B172,INDIRECT("'S7-"&amp;$C$5&amp;"'!F:F"),0)),"")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IFERROR(INDIRECT("'S7-"&amp;$C$5&amp;"'!G"&amp;MATCH('S8-S00005'!B173,INDIRECT("'S7-"&amp;$C$5&amp;"'!F:F"),0)),"")</f>
        <v/>
      </c>
      <c r="D173" s="555" t="str" cm="1">
        <f t="array" aca="1" ref="D173" ca="1">IFERROR(INDIRECT("'S7-"&amp;$C$5&amp;"'!E"&amp;MATCH('S8-S00005'!B173,INDIRECT("'S7-"&amp;$C$5&amp;"'!F:F"),0)),"")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IFERROR(INDIRECT("'S7-"&amp;$C$5&amp;"'!G"&amp;MATCH('S8-S00005'!B174,INDIRECT("'S7-"&amp;$C$5&amp;"'!F:F"),0)),"")</f>
        <v/>
      </c>
      <c r="D174" s="555" t="str" cm="1">
        <f t="array" aca="1" ref="D174" ca="1">IFERROR(INDIRECT("'S7-"&amp;$C$5&amp;"'!E"&amp;MATCH('S8-S00005'!B174,INDIRECT("'S7-"&amp;$C$5&amp;"'!F:F"),0)),"")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IFERROR(INDIRECT("'S7-"&amp;$C$5&amp;"'!G"&amp;MATCH('S8-S00005'!B175,INDIRECT("'S7-"&amp;$C$5&amp;"'!F:F"),0)),"")</f>
        <v/>
      </c>
      <c r="D175" s="555" t="str" cm="1">
        <f t="array" aca="1" ref="D175" ca="1">IFERROR(INDIRECT("'S7-"&amp;$C$5&amp;"'!E"&amp;MATCH('S8-S00005'!B175,INDIRECT("'S7-"&amp;$C$5&amp;"'!F:F"),0)),"")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IFERROR(INDIRECT("'S7-"&amp;$C$5&amp;"'!G"&amp;MATCH('S8-S00005'!B176,INDIRECT("'S7-"&amp;$C$5&amp;"'!F:F"),0)),"")</f>
        <v/>
      </c>
      <c r="D176" s="555" t="str" cm="1">
        <f t="array" aca="1" ref="D176" ca="1">IFERROR(INDIRECT("'S7-"&amp;$C$5&amp;"'!E"&amp;MATCH('S8-S00005'!B176,INDIRECT("'S7-"&amp;$C$5&amp;"'!F:F"),0)),"")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IFERROR(INDIRECT("'S7-"&amp;$C$5&amp;"'!G"&amp;MATCH('S8-S00005'!B177,INDIRECT("'S7-"&amp;$C$5&amp;"'!F:F"),0)),"")</f>
        <v/>
      </c>
      <c r="D177" s="555" t="str" cm="1">
        <f t="array" aca="1" ref="D177" ca="1">IFERROR(INDIRECT("'S7-"&amp;$C$5&amp;"'!E"&amp;MATCH('S8-S00005'!B177,INDIRECT("'S7-"&amp;$C$5&amp;"'!F:F"),0)),"")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IFERROR(INDIRECT("'S7-"&amp;$C$5&amp;"'!G"&amp;MATCH('S8-S00005'!B178,INDIRECT("'S7-"&amp;$C$5&amp;"'!F:F"),0)),"")</f>
        <v/>
      </c>
      <c r="D178" s="555" t="str" cm="1">
        <f t="array" aca="1" ref="D178" ca="1">IFERROR(INDIRECT("'S7-"&amp;$C$5&amp;"'!E"&amp;MATCH('S8-S00005'!B178,INDIRECT("'S7-"&amp;$C$5&amp;"'!F:F"),0)),"")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IFERROR(INDIRECT("'S7-"&amp;$C$5&amp;"'!G"&amp;MATCH('S8-S00005'!B179,INDIRECT("'S7-"&amp;$C$5&amp;"'!F:F"),0)),"")</f>
        <v/>
      </c>
      <c r="D179" s="555" t="str" cm="1">
        <f t="array" aca="1" ref="D179" ca="1">IFERROR(INDIRECT("'S7-"&amp;$C$5&amp;"'!E"&amp;MATCH('S8-S00005'!B179,INDIRECT("'S7-"&amp;$C$5&amp;"'!F:F"),0)),"")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IFERROR(INDIRECT("'S7-"&amp;$C$5&amp;"'!G"&amp;MATCH('S8-S00005'!B180,INDIRECT("'S7-"&amp;$C$5&amp;"'!F:F"),0)),"")</f>
        <v/>
      </c>
      <c r="D180" s="555" t="str" cm="1">
        <f t="array" aca="1" ref="D180" ca="1">IFERROR(INDIRECT("'S7-"&amp;$C$5&amp;"'!E"&amp;MATCH('S8-S00005'!B180,INDIRECT("'S7-"&amp;$C$5&amp;"'!F:F"),0)),"")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IFERROR(INDIRECT("'S7-"&amp;$C$5&amp;"'!G"&amp;MATCH('S8-S00005'!B181,INDIRECT("'S7-"&amp;$C$5&amp;"'!F:F"),0)),"")</f>
        <v/>
      </c>
      <c r="D181" s="555" t="str" cm="1">
        <f t="array" aca="1" ref="D181" ca="1">IFERROR(INDIRECT("'S7-"&amp;$C$5&amp;"'!E"&amp;MATCH('S8-S00005'!B181,INDIRECT("'S7-"&amp;$C$5&amp;"'!F:F"),0)),"")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IFERROR(INDIRECT("'S7-"&amp;$C$5&amp;"'!G"&amp;MATCH('S8-S00005'!B182,INDIRECT("'S7-"&amp;$C$5&amp;"'!F:F"),0)),"")</f>
        <v/>
      </c>
      <c r="D182" s="555" t="str" cm="1">
        <f t="array" aca="1" ref="D182" ca="1">IFERROR(INDIRECT("'S7-"&amp;$C$5&amp;"'!E"&amp;MATCH('S8-S00005'!B182,INDIRECT("'S7-"&amp;$C$5&amp;"'!F:F"),0)),"")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IFERROR(INDIRECT("'S7-"&amp;$C$5&amp;"'!G"&amp;MATCH('S8-S00005'!B183,INDIRECT("'S7-"&amp;$C$5&amp;"'!F:F"),0)),"")</f>
        <v/>
      </c>
      <c r="D183" s="555" t="str" cm="1">
        <f t="array" aca="1" ref="D183" ca="1">IFERROR(INDIRECT("'S7-"&amp;$C$5&amp;"'!E"&amp;MATCH('S8-S00005'!B183,INDIRECT("'S7-"&amp;$C$5&amp;"'!F:F"),0)),"")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IFERROR(INDIRECT("'S7-"&amp;$C$5&amp;"'!G"&amp;MATCH('S8-S00005'!B184,INDIRECT("'S7-"&amp;$C$5&amp;"'!F:F"),0)),"")</f>
        <v/>
      </c>
      <c r="D184" s="555" t="str" cm="1">
        <f t="array" aca="1" ref="D184" ca="1">IFERROR(INDIRECT("'S7-"&amp;$C$5&amp;"'!E"&amp;MATCH('S8-S00005'!B184,INDIRECT("'S7-"&amp;$C$5&amp;"'!F:F"),0)),"")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IFERROR(INDIRECT("'S7-"&amp;$C$5&amp;"'!G"&amp;MATCH('S8-S00005'!B185,INDIRECT("'S7-"&amp;$C$5&amp;"'!F:F"),0)),"")</f>
        <v/>
      </c>
      <c r="D185" s="555" t="str" cm="1">
        <f t="array" aca="1" ref="D185" ca="1">IFERROR(INDIRECT("'S7-"&amp;$C$5&amp;"'!E"&amp;MATCH('S8-S00005'!B185,INDIRECT("'S7-"&amp;$C$5&amp;"'!F:F"),0)),"")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IFERROR(INDIRECT("'S7-"&amp;$C$5&amp;"'!G"&amp;MATCH('S8-S00005'!B186,INDIRECT("'S7-"&amp;$C$5&amp;"'!F:F"),0)),"")</f>
        <v/>
      </c>
      <c r="D186" s="555" t="str" cm="1">
        <f t="array" aca="1" ref="D186" ca="1">IFERROR(INDIRECT("'S7-"&amp;$C$5&amp;"'!E"&amp;MATCH('S8-S00005'!B186,INDIRECT("'S7-"&amp;$C$5&amp;"'!F:F"),0)),"")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IFERROR(INDIRECT("'S7-"&amp;$C$5&amp;"'!G"&amp;MATCH('S8-S00005'!B187,INDIRECT("'S7-"&amp;$C$5&amp;"'!F:F"),0)),"")</f>
        <v/>
      </c>
      <c r="D187" s="555" t="str" cm="1">
        <f t="array" aca="1" ref="D187" ca="1">IFERROR(INDIRECT("'S7-"&amp;$C$5&amp;"'!E"&amp;MATCH('S8-S00005'!B187,INDIRECT("'S7-"&amp;$C$5&amp;"'!F:F"),0)),"")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IFERROR(INDIRECT("'S7-"&amp;$C$5&amp;"'!G"&amp;MATCH('S8-S00005'!B188,INDIRECT("'S7-"&amp;$C$5&amp;"'!F:F"),0)),"")</f>
        <v/>
      </c>
      <c r="D188" s="555" t="str" cm="1">
        <f t="array" aca="1" ref="D188" ca="1">IFERROR(INDIRECT("'S7-"&amp;$C$5&amp;"'!E"&amp;MATCH('S8-S00005'!B188,INDIRECT("'S7-"&amp;$C$5&amp;"'!F:F"),0)),"")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IFERROR(INDIRECT("'S7-"&amp;$C$5&amp;"'!G"&amp;MATCH('S8-S00005'!B189,INDIRECT("'S7-"&amp;$C$5&amp;"'!F:F"),0)),"")</f>
        <v/>
      </c>
      <c r="D189" s="555" t="str" cm="1">
        <f t="array" aca="1" ref="D189" ca="1">IFERROR(INDIRECT("'S7-"&amp;$C$5&amp;"'!E"&amp;MATCH('S8-S00005'!B189,INDIRECT("'S7-"&amp;$C$5&amp;"'!F:F"),0)),"")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IFERROR(INDIRECT("'S7-"&amp;$C$5&amp;"'!G"&amp;MATCH('S8-S00005'!B190,INDIRECT("'S7-"&amp;$C$5&amp;"'!F:F"),0)),"")</f>
        <v/>
      </c>
      <c r="D190" s="555" t="str" cm="1">
        <f t="array" aca="1" ref="D190" ca="1">IFERROR(INDIRECT("'S7-"&amp;$C$5&amp;"'!E"&amp;MATCH('S8-S00005'!B190,INDIRECT("'S7-"&amp;$C$5&amp;"'!F:F"),0)),"")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IFERROR(INDIRECT("'S7-"&amp;$C$5&amp;"'!G"&amp;MATCH('S8-S00005'!B191,INDIRECT("'S7-"&amp;$C$5&amp;"'!F:F"),0)),"")</f>
        <v/>
      </c>
      <c r="D191" s="555" t="str" cm="1">
        <f t="array" aca="1" ref="D191" ca="1">IFERROR(INDIRECT("'S7-"&amp;$C$5&amp;"'!E"&amp;MATCH('S8-S00005'!B191,INDIRECT("'S7-"&amp;$C$5&amp;"'!F:F"),0)),"")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IFERROR(INDIRECT("'S7-"&amp;$C$5&amp;"'!G"&amp;MATCH('S8-S00005'!B192,INDIRECT("'S7-"&amp;$C$5&amp;"'!F:F"),0)),"")</f>
        <v/>
      </c>
      <c r="D192" s="555" t="str" cm="1">
        <f t="array" aca="1" ref="D192" ca="1">IFERROR(INDIRECT("'S7-"&amp;$C$5&amp;"'!E"&amp;MATCH('S8-S00005'!B192,INDIRECT("'S7-"&amp;$C$5&amp;"'!F:F"),0)),"")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IFERROR(INDIRECT("'S7-"&amp;$C$5&amp;"'!G"&amp;MATCH('S8-S00005'!B193,INDIRECT("'S7-"&amp;$C$5&amp;"'!F:F"),0)),"")</f>
        <v/>
      </c>
      <c r="D193" s="555" t="str" cm="1">
        <f t="array" aca="1" ref="D193" ca="1">IFERROR(INDIRECT("'S7-"&amp;$C$5&amp;"'!E"&amp;MATCH('S8-S00005'!B193,INDIRECT("'S7-"&amp;$C$5&amp;"'!F:F"),0)),"")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IFERROR(INDIRECT("'S7-"&amp;$C$5&amp;"'!G"&amp;MATCH('S8-S00005'!B194,INDIRECT("'S7-"&amp;$C$5&amp;"'!F:F"),0)),"")</f>
        <v/>
      </c>
      <c r="D194" s="555" t="str" cm="1">
        <f t="array" aca="1" ref="D194" ca="1">IFERROR(INDIRECT("'S7-"&amp;$C$5&amp;"'!E"&amp;MATCH('S8-S00005'!B194,INDIRECT("'S7-"&amp;$C$5&amp;"'!F:F"),0)),"")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IFERROR(INDIRECT("'S7-"&amp;$C$5&amp;"'!G"&amp;MATCH('S8-S00005'!B195,INDIRECT("'S7-"&amp;$C$5&amp;"'!F:F"),0)),"")</f>
        <v/>
      </c>
      <c r="D195" s="555" t="str" cm="1">
        <f t="array" aca="1" ref="D195" ca="1">IFERROR(INDIRECT("'S7-"&amp;$C$5&amp;"'!E"&amp;MATCH('S8-S00005'!B195,INDIRECT("'S7-"&amp;$C$5&amp;"'!F:F"),0)),"")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IFERROR(INDIRECT("'S7-"&amp;$C$5&amp;"'!G"&amp;MATCH('S8-S00005'!B196,INDIRECT("'S7-"&amp;$C$5&amp;"'!F:F"),0)),"")</f>
        <v/>
      </c>
      <c r="D196" s="555" t="str" cm="1">
        <f t="array" aca="1" ref="D196" ca="1">IFERROR(INDIRECT("'S7-"&amp;$C$5&amp;"'!E"&amp;MATCH('S8-S00005'!B196,INDIRECT("'S7-"&amp;$C$5&amp;"'!F:F"),0)),"")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IFERROR(INDIRECT("'S7-"&amp;$C$5&amp;"'!G"&amp;MATCH('S8-S00005'!B197,INDIRECT("'S7-"&amp;$C$5&amp;"'!F:F"),0)),"")</f>
        <v/>
      </c>
      <c r="D197" s="555" t="str" cm="1">
        <f t="array" aca="1" ref="D197" ca="1">IFERROR(INDIRECT("'S7-"&amp;$C$5&amp;"'!E"&amp;MATCH('S8-S00005'!B197,INDIRECT("'S7-"&amp;$C$5&amp;"'!F:F"),0)),"")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IFERROR(INDIRECT("'S7-"&amp;$C$5&amp;"'!G"&amp;MATCH('S8-S00005'!B198,INDIRECT("'S7-"&amp;$C$5&amp;"'!F:F"),0)),"")</f>
        <v/>
      </c>
      <c r="D198" s="555" t="str" cm="1">
        <f t="array" aca="1" ref="D198" ca="1">IFERROR(INDIRECT("'S7-"&amp;$C$5&amp;"'!E"&amp;MATCH('S8-S00005'!B198,INDIRECT("'S7-"&amp;$C$5&amp;"'!F:F"),0)),"")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IFERROR(INDIRECT("'S7-"&amp;$C$5&amp;"'!G"&amp;MATCH('S8-S00005'!B199,INDIRECT("'S7-"&amp;$C$5&amp;"'!F:F"),0)),"")</f>
        <v/>
      </c>
      <c r="D199" s="555" t="str" cm="1">
        <f t="array" aca="1" ref="D199" ca="1">IFERROR(INDIRECT("'S7-"&amp;$C$5&amp;"'!E"&amp;MATCH('S8-S00005'!B199,INDIRECT("'S7-"&amp;$C$5&amp;"'!F:F"),0)),"")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IFERROR(INDIRECT("'S7-"&amp;$C$5&amp;"'!G"&amp;MATCH('S8-S00005'!B200,INDIRECT("'S7-"&amp;$C$5&amp;"'!F:F"),0)),"")</f>
        <v/>
      </c>
      <c r="D200" s="555" t="str" cm="1">
        <f t="array" aca="1" ref="D200" ca="1">IFERROR(INDIRECT("'S7-"&amp;$C$5&amp;"'!E"&amp;MATCH('S8-S00005'!B200,INDIRECT("'S7-"&amp;$C$5&amp;"'!F:F"),0)),"")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IFERROR(INDIRECT("'S7-"&amp;$C$5&amp;"'!G"&amp;MATCH('S8-S00005'!B201,INDIRECT("'S7-"&amp;$C$5&amp;"'!F:F"),0)),"")</f>
        <v/>
      </c>
      <c r="D201" s="555" t="str" cm="1">
        <f t="array" aca="1" ref="D201" ca="1">IFERROR(INDIRECT("'S7-"&amp;$C$5&amp;"'!E"&amp;MATCH('S8-S00005'!B201,INDIRECT("'S7-"&amp;$C$5&amp;"'!F:F"),0)),"")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IFERROR(INDIRECT("'S7-"&amp;$C$5&amp;"'!G"&amp;MATCH('S8-S00005'!B202,INDIRECT("'S7-"&amp;$C$5&amp;"'!F:F"),0)),"")</f>
        <v/>
      </c>
      <c r="D202" s="555" t="str" cm="1">
        <f t="array" aca="1" ref="D202" ca="1">IFERROR(INDIRECT("'S7-"&amp;$C$5&amp;"'!E"&amp;MATCH('S8-S00005'!B202,INDIRECT("'S7-"&amp;$C$5&amp;"'!F:F"),0)),"")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IFERROR(INDIRECT("'S7-"&amp;$C$5&amp;"'!G"&amp;MATCH('S8-S00005'!B203,INDIRECT("'S7-"&amp;$C$5&amp;"'!F:F"),0)),"")</f>
        <v/>
      </c>
      <c r="D203" s="555" t="str" cm="1">
        <f t="array" aca="1" ref="D203" ca="1">IFERROR(INDIRECT("'S7-"&amp;$C$5&amp;"'!E"&amp;MATCH('S8-S00005'!B203,INDIRECT("'S7-"&amp;$C$5&amp;"'!F:F"),0)),"")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IFERROR(INDIRECT("'S7-"&amp;$C$5&amp;"'!G"&amp;MATCH('S8-S00005'!B204,INDIRECT("'S7-"&amp;$C$5&amp;"'!F:F"),0)),"")</f>
        <v/>
      </c>
      <c r="D204" s="555" t="str" cm="1">
        <f t="array" aca="1" ref="D204" ca="1">IFERROR(INDIRECT("'S7-"&amp;$C$5&amp;"'!E"&amp;MATCH('S8-S00005'!B204,INDIRECT("'S7-"&amp;$C$5&amp;"'!F:F"),0)),"")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IFERROR(INDIRECT("'S7-"&amp;$C$5&amp;"'!G"&amp;MATCH('S8-S00005'!B205,INDIRECT("'S7-"&amp;$C$5&amp;"'!F:F"),0)),"")</f>
        <v/>
      </c>
      <c r="D205" s="555" t="str" cm="1">
        <f t="array" aca="1" ref="D205" ca="1">IFERROR(INDIRECT("'S7-"&amp;$C$5&amp;"'!E"&amp;MATCH('S8-S00005'!B205,INDIRECT("'S7-"&amp;$C$5&amp;"'!F:F"),0)),"")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IFERROR(INDIRECT("'S7-"&amp;$C$5&amp;"'!G"&amp;MATCH('S8-S00005'!B206,INDIRECT("'S7-"&amp;$C$5&amp;"'!F:F"),0)),"")</f>
        <v/>
      </c>
      <c r="D206" s="555" t="str" cm="1">
        <f t="array" aca="1" ref="D206" ca="1">IFERROR(INDIRECT("'S7-"&amp;$C$5&amp;"'!E"&amp;MATCH('S8-S00005'!B206,INDIRECT("'S7-"&amp;$C$5&amp;"'!F:F"),0)),"")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IFERROR(INDIRECT("'S7-"&amp;$C$5&amp;"'!G"&amp;MATCH('S8-S00005'!B207,INDIRECT("'S7-"&amp;$C$5&amp;"'!F:F"),0)),"")</f>
        <v/>
      </c>
      <c r="D207" s="555" t="str" cm="1">
        <f t="array" aca="1" ref="D207" ca="1">IFERROR(INDIRECT("'S7-"&amp;$C$5&amp;"'!E"&amp;MATCH('S8-S00005'!B207,INDIRECT("'S7-"&amp;$C$5&amp;"'!F:F"),0)),"")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IFERROR(INDIRECT("'S7-"&amp;$C$5&amp;"'!G"&amp;MATCH('S8-S00005'!B208,INDIRECT("'S7-"&amp;$C$5&amp;"'!F:F"),0)),"")</f>
        <v/>
      </c>
      <c r="D208" s="555" t="str" cm="1">
        <f t="array" aca="1" ref="D208" ca="1">IFERROR(INDIRECT("'S7-"&amp;$C$5&amp;"'!E"&amp;MATCH('S8-S00005'!B208,INDIRECT("'S7-"&amp;$C$5&amp;"'!F:F"),0)),"")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IFERROR(INDIRECT("'S7-"&amp;$C$5&amp;"'!G"&amp;MATCH('S8-S00005'!B209,INDIRECT("'S7-"&amp;$C$5&amp;"'!F:F"),0)),"")</f>
        <v/>
      </c>
      <c r="D209" s="576" t="str" cm="1">
        <f t="array" aca="1" ref="D209" ca="1">IFERROR(INDIRECT("'S7-"&amp;$C$5&amp;"'!E"&amp;MATCH('S8-S00005'!B209,INDIRECT("'S7-"&amp;$C$5&amp;"'!F:F"),0)),"")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r8m6cmbZmIYdL8q7sbxRZrnMMYRjrHn5Yo1qmpMcW9MjOLZBVWnZTG0GiwYcAblpUhU94s6cQgkXb1vXNe6ttA==" saltValue="Lz2tHkpyw8lELBfVRo5Sow=="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73" priority="12">
      <formula>$F10="その他"</formula>
    </cfRule>
  </conditionalFormatting>
  <conditionalFormatting sqref="J10:J209">
    <cfRule type="expression" dxfId="72" priority="11">
      <formula>$I10="その他"</formula>
    </cfRule>
  </conditionalFormatting>
  <conditionalFormatting sqref="T10:T209">
    <cfRule type="expression" dxfId="71" priority="7">
      <formula>$I10="その他"</formula>
    </cfRule>
  </conditionalFormatting>
  <conditionalFormatting sqref="S10:S209">
    <cfRule type="expression" dxfId="70" priority="6">
      <formula>$I10="その他"</formula>
    </cfRule>
  </conditionalFormatting>
  <conditionalFormatting sqref="AD10:AD209">
    <cfRule type="expression" dxfId="69" priority="5">
      <formula>$I10="その他"</formula>
    </cfRule>
  </conditionalFormatting>
  <conditionalFormatting sqref="AH10:AH209">
    <cfRule type="expression" dxfId="68" priority="4">
      <formula>$I10="その他"</formula>
    </cfRule>
  </conditionalFormatting>
  <conditionalFormatting sqref="V10:Y209">
    <cfRule type="expression" dxfId="67" priority="3">
      <formula>$I10="その他"</formula>
    </cfRule>
  </conditionalFormatting>
  <conditionalFormatting sqref="AG10:AG209 AC10:AC209">
    <cfRule type="expression" dxfId="66" priority="2">
      <formula>$I10="その他"</formula>
    </cfRule>
  </conditionalFormatting>
  <dataValidations count="2">
    <dataValidation type="list" allowBlank="1" showInputMessage="1" sqref="B10:B209" xr:uid="{8BB33C29-4AB0-455B-B31A-38F0783DD96B}">
      <formula1>INDIRECT("'S7-"&amp;$C$5&amp;"'!$M$38#")</formula1>
    </dataValidation>
    <dataValidation type="custom" allowBlank="1" showInputMessage="1" showErrorMessage="1" sqref="J10:J209" xr:uid="{17E8D401-F5D4-4436-A0F4-0528C63E35E7}">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25B77257-402A-47A7-866A-A70F1D03BAF6}">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81126FAD-B3FE-4F78-9B64-EC3852EAB1E0}">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8963843D-0D47-49CF-82A7-DC699298295D}">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DE3D2931-6414-4442-A663-AC624945647F}">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E6C21AC-931A-482D-B473-B0EDF3BF90B9}">
          <x14:formula1>
            <xm:f>選択肢①!$N$32:$N$36</xm:f>
          </x14:formula1>
          <xm:sqref>E10:F209</xm:sqref>
        </x14:dataValidation>
        <x14:dataValidation type="list" allowBlank="1" showInputMessage="1" showErrorMessage="1" xr:uid="{76665894-FBAC-4757-90C7-DFF4CD029761}">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EF36621D-B0C2-4817-9362-11B12C6602BD}">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A585B733-8DB7-4409-ACEC-3084F4071DFF}">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F94B65BB-BC36-4549-ACD8-3CE6437F6B21}">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D7452-B738-4BC0-BFC9-CCCA85ECAB9D}">
  <sheetPr codeName="Sheet26">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1486</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RV53pc+pnoGVGBG9VGG9VhhA+vRb0L90xM+KRgA0rUL3YaSIPETiuDcTC2McETr7a7OHEKx8w/TicPzK6bzbzw==" saltValue="N10MuwW1xcKR4+bQK0IMKw=="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B1777E8-FD5F-4556-AF4E-529A8B32BCE5}">
          <x14:formula1>
            <xm:f>選択肢①!$F$26:$F$28</xm:f>
          </x14:formula1>
          <xm:sqref>E38:E237</xm:sqref>
        </x14:dataValidation>
        <x14:dataValidation type="list" allowBlank="1" showInputMessage="1" showErrorMessage="1" xr:uid="{7833E197-2081-4337-9C26-C978427841BB}">
          <x14:formula1>
            <xm:f>選択肢①!$D$26:$D$27</xm:f>
          </x14:formula1>
          <xm:sqref>H38:H237</xm:sqref>
        </x14:dataValidation>
        <x14:dataValidation type="list" allowBlank="1" showInputMessage="1" showErrorMessage="1" xr:uid="{A5594FFF-14C6-463C-8023-ABCA5BC86E01}">
          <x14:formula1>
            <xm:f>排出活動_Master!$B$5:$B$39</xm:f>
          </x14:formula1>
          <xm:sqref>D38:D237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B2DD5-E455-442D-8DE8-31178BB58271}">
  <sheetPr codeName="Sheet27">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1486</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IFERROR(INDIRECT("'S7-"&amp;$C$5&amp;"'!G"&amp;MATCH('S8-S00006'!B10,INDIRECT("'S7-"&amp;$C$5&amp;"'!F:F"),0)),"")</f>
        <v/>
      </c>
      <c r="D10" s="546" t="str" cm="1">
        <f t="array" aca="1" ref="D10" ca="1">IFERROR(INDIRECT("'S7-"&amp;$C$5&amp;"'!E"&amp;MATCH('S8-S00006'!B10,INDIRECT("'S7-"&amp;$C$5&amp;"'!F:F"),0)),"")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IFERROR(INDIRECT("'S7-"&amp;$C$5&amp;"'!G"&amp;MATCH('S8-S00006'!B11,INDIRECT("'S7-"&amp;$C$5&amp;"'!F:F"),0)),"")</f>
        <v/>
      </c>
      <c r="D11" s="555" t="str" cm="1">
        <f t="array" aca="1" ref="D11" ca="1">IFERROR(INDIRECT("'S7-"&amp;$C$5&amp;"'!E"&amp;MATCH('S8-S00006'!B11,INDIRECT("'S7-"&amp;$C$5&amp;"'!F:F"),0)),"")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IFERROR(INDIRECT("'S7-"&amp;$C$5&amp;"'!G"&amp;MATCH('S8-S00006'!B12,INDIRECT("'S7-"&amp;$C$5&amp;"'!F:F"),0)),"")</f>
        <v/>
      </c>
      <c r="D12" s="555" t="str" cm="1">
        <f t="array" aca="1" ref="D12" ca="1">IFERROR(INDIRECT("'S7-"&amp;$C$5&amp;"'!E"&amp;MATCH('S8-S00006'!B12,INDIRECT("'S7-"&amp;$C$5&amp;"'!F:F"),0)),"")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IFERROR(INDIRECT("'S7-"&amp;$C$5&amp;"'!G"&amp;MATCH('S8-S00006'!B13,INDIRECT("'S7-"&amp;$C$5&amp;"'!F:F"),0)),"")</f>
        <v/>
      </c>
      <c r="D13" s="555" t="str" cm="1">
        <f t="array" aca="1" ref="D13" ca="1">IFERROR(INDIRECT("'S7-"&amp;$C$5&amp;"'!E"&amp;MATCH('S8-S00006'!B13,INDIRECT("'S7-"&amp;$C$5&amp;"'!F:F"),0)),"")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IFERROR(INDIRECT("'S7-"&amp;$C$5&amp;"'!G"&amp;MATCH('S8-S00006'!B14,INDIRECT("'S7-"&amp;$C$5&amp;"'!F:F"),0)),"")</f>
        <v/>
      </c>
      <c r="D14" s="555" t="str" cm="1">
        <f t="array" aca="1" ref="D14" ca="1">IFERROR(INDIRECT("'S7-"&amp;$C$5&amp;"'!E"&amp;MATCH('S8-S00006'!B14,INDIRECT("'S7-"&amp;$C$5&amp;"'!F:F"),0)),"")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IFERROR(INDIRECT("'S7-"&amp;$C$5&amp;"'!G"&amp;MATCH('S8-S00006'!B15,INDIRECT("'S7-"&amp;$C$5&amp;"'!F:F"),0)),"")</f>
        <v/>
      </c>
      <c r="D15" s="555" t="str" cm="1">
        <f t="array" aca="1" ref="D15" ca="1">IFERROR(INDIRECT("'S7-"&amp;$C$5&amp;"'!E"&amp;MATCH('S8-S00006'!B15,INDIRECT("'S7-"&amp;$C$5&amp;"'!F:F"),0)),"")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IFERROR(INDIRECT("'S7-"&amp;$C$5&amp;"'!G"&amp;MATCH('S8-S00006'!B16,INDIRECT("'S7-"&amp;$C$5&amp;"'!F:F"),0)),"")</f>
        <v/>
      </c>
      <c r="D16" s="555" t="str" cm="1">
        <f t="array" aca="1" ref="D16" ca="1">IFERROR(INDIRECT("'S7-"&amp;$C$5&amp;"'!E"&amp;MATCH('S8-S00006'!B16,INDIRECT("'S7-"&amp;$C$5&amp;"'!F:F"),0)),"")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IFERROR(INDIRECT("'S7-"&amp;$C$5&amp;"'!G"&amp;MATCH('S8-S00006'!B17,INDIRECT("'S7-"&amp;$C$5&amp;"'!F:F"),0)),"")</f>
        <v/>
      </c>
      <c r="D17" s="555" t="str" cm="1">
        <f t="array" aca="1" ref="D17" ca="1">IFERROR(INDIRECT("'S7-"&amp;$C$5&amp;"'!E"&amp;MATCH('S8-S00006'!B17,INDIRECT("'S7-"&amp;$C$5&amp;"'!F:F"),0)),"")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IFERROR(INDIRECT("'S7-"&amp;$C$5&amp;"'!G"&amp;MATCH('S8-S00006'!B18,INDIRECT("'S7-"&amp;$C$5&amp;"'!F:F"),0)),"")</f>
        <v/>
      </c>
      <c r="D18" s="555" t="str" cm="1">
        <f t="array" aca="1" ref="D18" ca="1">IFERROR(INDIRECT("'S7-"&amp;$C$5&amp;"'!E"&amp;MATCH('S8-S00006'!B18,INDIRECT("'S7-"&amp;$C$5&amp;"'!F:F"),0)),"")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IFERROR(INDIRECT("'S7-"&amp;$C$5&amp;"'!G"&amp;MATCH('S8-S00006'!B19,INDIRECT("'S7-"&amp;$C$5&amp;"'!F:F"),0)),"")</f>
        <v/>
      </c>
      <c r="D19" s="555" t="str" cm="1">
        <f t="array" aca="1" ref="D19" ca="1">IFERROR(INDIRECT("'S7-"&amp;$C$5&amp;"'!E"&amp;MATCH('S8-S00006'!B19,INDIRECT("'S7-"&amp;$C$5&amp;"'!F:F"),0)),"")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IFERROR(INDIRECT("'S7-"&amp;$C$5&amp;"'!G"&amp;MATCH('S8-S00006'!B20,INDIRECT("'S7-"&amp;$C$5&amp;"'!F:F"),0)),"")</f>
        <v/>
      </c>
      <c r="D20" s="555" t="str" cm="1">
        <f t="array" aca="1" ref="D20" ca="1">IFERROR(INDIRECT("'S7-"&amp;$C$5&amp;"'!E"&amp;MATCH('S8-S00006'!B20,INDIRECT("'S7-"&amp;$C$5&amp;"'!F:F"),0)),"")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IFERROR(INDIRECT("'S7-"&amp;$C$5&amp;"'!G"&amp;MATCH('S8-S00006'!B21,INDIRECT("'S7-"&amp;$C$5&amp;"'!F:F"),0)),"")</f>
        <v/>
      </c>
      <c r="D21" s="555" t="str" cm="1">
        <f t="array" aca="1" ref="D21" ca="1">IFERROR(INDIRECT("'S7-"&amp;$C$5&amp;"'!E"&amp;MATCH('S8-S00006'!B21,INDIRECT("'S7-"&amp;$C$5&amp;"'!F:F"),0)),"")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IFERROR(INDIRECT("'S7-"&amp;$C$5&amp;"'!G"&amp;MATCH('S8-S00006'!B22,INDIRECT("'S7-"&amp;$C$5&amp;"'!F:F"),0)),"")</f>
        <v/>
      </c>
      <c r="D22" s="555" t="str" cm="1">
        <f t="array" aca="1" ref="D22" ca="1">IFERROR(INDIRECT("'S7-"&amp;$C$5&amp;"'!E"&amp;MATCH('S8-S00006'!B22,INDIRECT("'S7-"&amp;$C$5&amp;"'!F:F"),0)),"")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IFERROR(INDIRECT("'S7-"&amp;$C$5&amp;"'!G"&amp;MATCH('S8-S00006'!B23,INDIRECT("'S7-"&amp;$C$5&amp;"'!F:F"),0)),"")</f>
        <v/>
      </c>
      <c r="D23" s="555" t="str" cm="1">
        <f t="array" aca="1" ref="D23" ca="1">IFERROR(INDIRECT("'S7-"&amp;$C$5&amp;"'!E"&amp;MATCH('S8-S00006'!B23,INDIRECT("'S7-"&amp;$C$5&amp;"'!F:F"),0)),"")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IFERROR(INDIRECT("'S7-"&amp;$C$5&amp;"'!G"&amp;MATCH('S8-S00006'!B24,INDIRECT("'S7-"&amp;$C$5&amp;"'!F:F"),0)),"")</f>
        <v/>
      </c>
      <c r="D24" s="555" t="str" cm="1">
        <f t="array" aca="1" ref="D24" ca="1">IFERROR(INDIRECT("'S7-"&amp;$C$5&amp;"'!E"&amp;MATCH('S8-S00006'!B24,INDIRECT("'S7-"&amp;$C$5&amp;"'!F:F"),0)),"")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IFERROR(INDIRECT("'S7-"&amp;$C$5&amp;"'!G"&amp;MATCH('S8-S00006'!B25,INDIRECT("'S7-"&amp;$C$5&amp;"'!F:F"),0)),"")</f>
        <v/>
      </c>
      <c r="D25" s="555" t="str" cm="1">
        <f t="array" aca="1" ref="D25" ca="1">IFERROR(INDIRECT("'S7-"&amp;$C$5&amp;"'!E"&amp;MATCH('S8-S00006'!B25,INDIRECT("'S7-"&amp;$C$5&amp;"'!F:F"),0)),"")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IFERROR(INDIRECT("'S7-"&amp;$C$5&amp;"'!G"&amp;MATCH('S8-S00006'!B26,INDIRECT("'S7-"&amp;$C$5&amp;"'!F:F"),0)),"")</f>
        <v/>
      </c>
      <c r="D26" s="555" t="str" cm="1">
        <f t="array" aca="1" ref="D26" ca="1">IFERROR(INDIRECT("'S7-"&amp;$C$5&amp;"'!E"&amp;MATCH('S8-S00006'!B26,INDIRECT("'S7-"&amp;$C$5&amp;"'!F:F"),0)),"")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IFERROR(INDIRECT("'S7-"&amp;$C$5&amp;"'!G"&amp;MATCH('S8-S00006'!B27,INDIRECT("'S7-"&amp;$C$5&amp;"'!F:F"),0)),"")</f>
        <v/>
      </c>
      <c r="D27" s="555" t="str" cm="1">
        <f t="array" aca="1" ref="D27" ca="1">IFERROR(INDIRECT("'S7-"&amp;$C$5&amp;"'!E"&amp;MATCH('S8-S00006'!B27,INDIRECT("'S7-"&amp;$C$5&amp;"'!F:F"),0)),"")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IFERROR(INDIRECT("'S7-"&amp;$C$5&amp;"'!G"&amp;MATCH('S8-S00006'!B28,INDIRECT("'S7-"&amp;$C$5&amp;"'!F:F"),0)),"")</f>
        <v/>
      </c>
      <c r="D28" s="555" t="str" cm="1">
        <f t="array" aca="1" ref="D28" ca="1">IFERROR(INDIRECT("'S7-"&amp;$C$5&amp;"'!E"&amp;MATCH('S8-S00006'!B28,INDIRECT("'S7-"&amp;$C$5&amp;"'!F:F"),0)),"")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IFERROR(INDIRECT("'S7-"&amp;$C$5&amp;"'!G"&amp;MATCH('S8-S00006'!B29,INDIRECT("'S7-"&amp;$C$5&amp;"'!F:F"),0)),"")</f>
        <v/>
      </c>
      <c r="D29" s="555" t="str" cm="1">
        <f t="array" aca="1" ref="D29" ca="1">IFERROR(INDIRECT("'S7-"&amp;$C$5&amp;"'!E"&amp;MATCH('S8-S00006'!B29,INDIRECT("'S7-"&amp;$C$5&amp;"'!F:F"),0)),"")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IFERROR(INDIRECT("'S7-"&amp;$C$5&amp;"'!G"&amp;MATCH('S8-S00006'!B30,INDIRECT("'S7-"&amp;$C$5&amp;"'!F:F"),0)),"")</f>
        <v/>
      </c>
      <c r="D30" s="555" t="str" cm="1">
        <f t="array" aca="1" ref="D30" ca="1">IFERROR(INDIRECT("'S7-"&amp;$C$5&amp;"'!E"&amp;MATCH('S8-S00006'!B30,INDIRECT("'S7-"&amp;$C$5&amp;"'!F:F"),0)),"")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IFERROR(INDIRECT("'S7-"&amp;$C$5&amp;"'!G"&amp;MATCH('S8-S00006'!B31,INDIRECT("'S7-"&amp;$C$5&amp;"'!F:F"),0)),"")</f>
        <v/>
      </c>
      <c r="D31" s="555" t="str" cm="1">
        <f t="array" aca="1" ref="D31" ca="1">IFERROR(INDIRECT("'S7-"&amp;$C$5&amp;"'!E"&amp;MATCH('S8-S00006'!B31,INDIRECT("'S7-"&amp;$C$5&amp;"'!F:F"),0)),"")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IFERROR(INDIRECT("'S7-"&amp;$C$5&amp;"'!G"&amp;MATCH('S8-S00006'!B32,INDIRECT("'S7-"&amp;$C$5&amp;"'!F:F"),0)),"")</f>
        <v/>
      </c>
      <c r="D32" s="555" t="str" cm="1">
        <f t="array" aca="1" ref="D32" ca="1">IFERROR(INDIRECT("'S7-"&amp;$C$5&amp;"'!E"&amp;MATCH('S8-S00006'!B32,INDIRECT("'S7-"&amp;$C$5&amp;"'!F:F"),0)),"")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IFERROR(INDIRECT("'S7-"&amp;$C$5&amp;"'!G"&amp;MATCH('S8-S00006'!B33,INDIRECT("'S7-"&amp;$C$5&amp;"'!F:F"),0)),"")</f>
        <v/>
      </c>
      <c r="D33" s="555" t="str" cm="1">
        <f t="array" aca="1" ref="D33" ca="1">IFERROR(INDIRECT("'S7-"&amp;$C$5&amp;"'!E"&amp;MATCH('S8-S00006'!B33,INDIRECT("'S7-"&amp;$C$5&amp;"'!F:F"),0)),"")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IFERROR(INDIRECT("'S7-"&amp;$C$5&amp;"'!G"&amp;MATCH('S8-S00006'!B34,INDIRECT("'S7-"&amp;$C$5&amp;"'!F:F"),0)),"")</f>
        <v/>
      </c>
      <c r="D34" s="555" t="str" cm="1">
        <f t="array" aca="1" ref="D34" ca="1">IFERROR(INDIRECT("'S7-"&amp;$C$5&amp;"'!E"&amp;MATCH('S8-S00006'!B34,INDIRECT("'S7-"&amp;$C$5&amp;"'!F:F"),0)),"")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IFERROR(INDIRECT("'S7-"&amp;$C$5&amp;"'!G"&amp;MATCH('S8-S00006'!B35,INDIRECT("'S7-"&amp;$C$5&amp;"'!F:F"),0)),"")</f>
        <v/>
      </c>
      <c r="D35" s="555" t="str" cm="1">
        <f t="array" aca="1" ref="D35" ca="1">IFERROR(INDIRECT("'S7-"&amp;$C$5&amp;"'!E"&amp;MATCH('S8-S00006'!B35,INDIRECT("'S7-"&amp;$C$5&amp;"'!F:F"),0)),"")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IFERROR(INDIRECT("'S7-"&amp;$C$5&amp;"'!G"&amp;MATCH('S8-S00006'!B36,INDIRECT("'S7-"&amp;$C$5&amp;"'!F:F"),0)),"")</f>
        <v/>
      </c>
      <c r="D36" s="555" t="str" cm="1">
        <f t="array" aca="1" ref="D36" ca="1">IFERROR(INDIRECT("'S7-"&amp;$C$5&amp;"'!E"&amp;MATCH('S8-S00006'!B36,INDIRECT("'S7-"&amp;$C$5&amp;"'!F:F"),0)),"")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IFERROR(INDIRECT("'S7-"&amp;$C$5&amp;"'!G"&amp;MATCH('S8-S00006'!B37,INDIRECT("'S7-"&amp;$C$5&amp;"'!F:F"),0)),"")</f>
        <v/>
      </c>
      <c r="D37" s="555" t="str" cm="1">
        <f t="array" aca="1" ref="D37" ca="1">IFERROR(INDIRECT("'S7-"&amp;$C$5&amp;"'!E"&amp;MATCH('S8-S00006'!B37,INDIRECT("'S7-"&amp;$C$5&amp;"'!F:F"),0)),"")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IFERROR(INDIRECT("'S7-"&amp;$C$5&amp;"'!G"&amp;MATCH('S8-S00006'!B38,INDIRECT("'S7-"&amp;$C$5&amp;"'!F:F"),0)),"")</f>
        <v/>
      </c>
      <c r="D38" s="555" t="str" cm="1">
        <f t="array" aca="1" ref="D38" ca="1">IFERROR(INDIRECT("'S7-"&amp;$C$5&amp;"'!E"&amp;MATCH('S8-S00006'!B38,INDIRECT("'S7-"&amp;$C$5&amp;"'!F:F"),0)),"")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IFERROR(INDIRECT("'S7-"&amp;$C$5&amp;"'!G"&amp;MATCH('S8-S00006'!B39,INDIRECT("'S7-"&amp;$C$5&amp;"'!F:F"),0)),"")</f>
        <v/>
      </c>
      <c r="D39" s="555" t="str" cm="1">
        <f t="array" aca="1" ref="D39" ca="1">IFERROR(INDIRECT("'S7-"&amp;$C$5&amp;"'!E"&amp;MATCH('S8-S00006'!B39,INDIRECT("'S7-"&amp;$C$5&amp;"'!F:F"),0)),"")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IFERROR(INDIRECT("'S7-"&amp;$C$5&amp;"'!G"&amp;MATCH('S8-S00006'!B40,INDIRECT("'S7-"&amp;$C$5&amp;"'!F:F"),0)),"")</f>
        <v/>
      </c>
      <c r="D40" s="555" t="str" cm="1">
        <f t="array" aca="1" ref="D40" ca="1">IFERROR(INDIRECT("'S7-"&amp;$C$5&amp;"'!E"&amp;MATCH('S8-S00006'!B40,INDIRECT("'S7-"&amp;$C$5&amp;"'!F:F"),0)),"")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IFERROR(INDIRECT("'S7-"&amp;$C$5&amp;"'!G"&amp;MATCH('S8-S00006'!B41,INDIRECT("'S7-"&amp;$C$5&amp;"'!F:F"),0)),"")</f>
        <v/>
      </c>
      <c r="D41" s="555" t="str" cm="1">
        <f t="array" aca="1" ref="D41" ca="1">IFERROR(INDIRECT("'S7-"&amp;$C$5&amp;"'!E"&amp;MATCH('S8-S00006'!B41,INDIRECT("'S7-"&amp;$C$5&amp;"'!F:F"),0)),"")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IFERROR(INDIRECT("'S7-"&amp;$C$5&amp;"'!G"&amp;MATCH('S8-S00006'!B42,INDIRECT("'S7-"&amp;$C$5&amp;"'!F:F"),0)),"")</f>
        <v/>
      </c>
      <c r="D42" s="555" t="str" cm="1">
        <f t="array" aca="1" ref="D42" ca="1">IFERROR(INDIRECT("'S7-"&amp;$C$5&amp;"'!E"&amp;MATCH('S8-S00006'!B42,INDIRECT("'S7-"&amp;$C$5&amp;"'!F:F"),0)),"")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IFERROR(INDIRECT("'S7-"&amp;$C$5&amp;"'!G"&amp;MATCH('S8-S00006'!B43,INDIRECT("'S7-"&amp;$C$5&amp;"'!F:F"),0)),"")</f>
        <v/>
      </c>
      <c r="D43" s="555" t="str" cm="1">
        <f t="array" aca="1" ref="D43" ca="1">IFERROR(INDIRECT("'S7-"&amp;$C$5&amp;"'!E"&amp;MATCH('S8-S00006'!B43,INDIRECT("'S7-"&amp;$C$5&amp;"'!F:F"),0)),"")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IFERROR(INDIRECT("'S7-"&amp;$C$5&amp;"'!G"&amp;MATCH('S8-S00006'!B44,INDIRECT("'S7-"&amp;$C$5&amp;"'!F:F"),0)),"")</f>
        <v/>
      </c>
      <c r="D44" s="555" t="str" cm="1">
        <f t="array" aca="1" ref="D44" ca="1">IFERROR(INDIRECT("'S7-"&amp;$C$5&amp;"'!E"&amp;MATCH('S8-S00006'!B44,INDIRECT("'S7-"&amp;$C$5&amp;"'!F:F"),0)),"")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IFERROR(INDIRECT("'S7-"&amp;$C$5&amp;"'!G"&amp;MATCH('S8-S00006'!B45,INDIRECT("'S7-"&amp;$C$5&amp;"'!F:F"),0)),"")</f>
        <v/>
      </c>
      <c r="D45" s="555" t="str" cm="1">
        <f t="array" aca="1" ref="D45" ca="1">IFERROR(INDIRECT("'S7-"&amp;$C$5&amp;"'!E"&amp;MATCH('S8-S00006'!B45,INDIRECT("'S7-"&amp;$C$5&amp;"'!F:F"),0)),"")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IFERROR(INDIRECT("'S7-"&amp;$C$5&amp;"'!G"&amp;MATCH('S8-S00006'!B46,INDIRECT("'S7-"&amp;$C$5&amp;"'!F:F"),0)),"")</f>
        <v/>
      </c>
      <c r="D46" s="555" t="str" cm="1">
        <f t="array" aca="1" ref="D46" ca="1">IFERROR(INDIRECT("'S7-"&amp;$C$5&amp;"'!E"&amp;MATCH('S8-S00006'!B46,INDIRECT("'S7-"&amp;$C$5&amp;"'!F:F"),0)),"")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IFERROR(INDIRECT("'S7-"&amp;$C$5&amp;"'!G"&amp;MATCH('S8-S00006'!B47,INDIRECT("'S7-"&amp;$C$5&amp;"'!F:F"),0)),"")</f>
        <v/>
      </c>
      <c r="D47" s="555" t="str" cm="1">
        <f t="array" aca="1" ref="D47" ca="1">IFERROR(INDIRECT("'S7-"&amp;$C$5&amp;"'!E"&amp;MATCH('S8-S00006'!B47,INDIRECT("'S7-"&amp;$C$5&amp;"'!F:F"),0)),"")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IFERROR(INDIRECT("'S7-"&amp;$C$5&amp;"'!G"&amp;MATCH('S8-S00006'!B48,INDIRECT("'S7-"&amp;$C$5&amp;"'!F:F"),0)),"")</f>
        <v/>
      </c>
      <c r="D48" s="555" t="str" cm="1">
        <f t="array" aca="1" ref="D48" ca="1">IFERROR(INDIRECT("'S7-"&amp;$C$5&amp;"'!E"&amp;MATCH('S8-S00006'!B48,INDIRECT("'S7-"&amp;$C$5&amp;"'!F:F"),0)),"")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IFERROR(INDIRECT("'S7-"&amp;$C$5&amp;"'!G"&amp;MATCH('S8-S00006'!B49,INDIRECT("'S7-"&amp;$C$5&amp;"'!F:F"),0)),"")</f>
        <v/>
      </c>
      <c r="D49" s="555" t="str" cm="1">
        <f t="array" aca="1" ref="D49" ca="1">IFERROR(INDIRECT("'S7-"&amp;$C$5&amp;"'!E"&amp;MATCH('S8-S00006'!B49,INDIRECT("'S7-"&amp;$C$5&amp;"'!F:F"),0)),"")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IFERROR(INDIRECT("'S7-"&amp;$C$5&amp;"'!G"&amp;MATCH('S8-S00006'!B50,INDIRECT("'S7-"&amp;$C$5&amp;"'!F:F"),0)),"")</f>
        <v/>
      </c>
      <c r="D50" s="555" t="str" cm="1">
        <f t="array" aca="1" ref="D50" ca="1">IFERROR(INDIRECT("'S7-"&amp;$C$5&amp;"'!E"&amp;MATCH('S8-S00006'!B50,INDIRECT("'S7-"&amp;$C$5&amp;"'!F:F"),0)),"")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IFERROR(INDIRECT("'S7-"&amp;$C$5&amp;"'!G"&amp;MATCH('S8-S00006'!B51,INDIRECT("'S7-"&amp;$C$5&amp;"'!F:F"),0)),"")</f>
        <v/>
      </c>
      <c r="D51" s="555" t="str" cm="1">
        <f t="array" aca="1" ref="D51" ca="1">IFERROR(INDIRECT("'S7-"&amp;$C$5&amp;"'!E"&amp;MATCH('S8-S00006'!B51,INDIRECT("'S7-"&amp;$C$5&amp;"'!F:F"),0)),"")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IFERROR(INDIRECT("'S7-"&amp;$C$5&amp;"'!G"&amp;MATCH('S8-S00006'!B52,INDIRECT("'S7-"&amp;$C$5&amp;"'!F:F"),0)),"")</f>
        <v/>
      </c>
      <c r="D52" s="555" t="str" cm="1">
        <f t="array" aca="1" ref="D52" ca="1">IFERROR(INDIRECT("'S7-"&amp;$C$5&amp;"'!E"&amp;MATCH('S8-S00006'!B52,INDIRECT("'S7-"&amp;$C$5&amp;"'!F:F"),0)),"")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IFERROR(INDIRECT("'S7-"&amp;$C$5&amp;"'!G"&amp;MATCH('S8-S00006'!B53,INDIRECT("'S7-"&amp;$C$5&amp;"'!F:F"),0)),"")</f>
        <v/>
      </c>
      <c r="D53" s="555" t="str" cm="1">
        <f t="array" aca="1" ref="D53" ca="1">IFERROR(INDIRECT("'S7-"&amp;$C$5&amp;"'!E"&amp;MATCH('S8-S00006'!B53,INDIRECT("'S7-"&amp;$C$5&amp;"'!F:F"),0)),"")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IFERROR(INDIRECT("'S7-"&amp;$C$5&amp;"'!G"&amp;MATCH('S8-S00006'!B54,INDIRECT("'S7-"&amp;$C$5&amp;"'!F:F"),0)),"")</f>
        <v/>
      </c>
      <c r="D54" s="555" t="str" cm="1">
        <f t="array" aca="1" ref="D54" ca="1">IFERROR(INDIRECT("'S7-"&amp;$C$5&amp;"'!E"&amp;MATCH('S8-S00006'!B54,INDIRECT("'S7-"&amp;$C$5&amp;"'!F:F"),0)),"")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IFERROR(INDIRECT("'S7-"&amp;$C$5&amp;"'!G"&amp;MATCH('S8-S00006'!B55,INDIRECT("'S7-"&amp;$C$5&amp;"'!F:F"),0)),"")</f>
        <v/>
      </c>
      <c r="D55" s="555" t="str" cm="1">
        <f t="array" aca="1" ref="D55" ca="1">IFERROR(INDIRECT("'S7-"&amp;$C$5&amp;"'!E"&amp;MATCH('S8-S00006'!B55,INDIRECT("'S7-"&amp;$C$5&amp;"'!F:F"),0)),"")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IFERROR(INDIRECT("'S7-"&amp;$C$5&amp;"'!G"&amp;MATCH('S8-S00006'!B56,INDIRECT("'S7-"&amp;$C$5&amp;"'!F:F"),0)),"")</f>
        <v/>
      </c>
      <c r="D56" s="555" t="str" cm="1">
        <f t="array" aca="1" ref="D56" ca="1">IFERROR(INDIRECT("'S7-"&amp;$C$5&amp;"'!E"&amp;MATCH('S8-S00006'!B56,INDIRECT("'S7-"&amp;$C$5&amp;"'!F:F"),0)),"")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IFERROR(INDIRECT("'S7-"&amp;$C$5&amp;"'!G"&amp;MATCH('S8-S00006'!B57,INDIRECT("'S7-"&amp;$C$5&amp;"'!F:F"),0)),"")</f>
        <v/>
      </c>
      <c r="D57" s="555" t="str" cm="1">
        <f t="array" aca="1" ref="D57" ca="1">IFERROR(INDIRECT("'S7-"&amp;$C$5&amp;"'!E"&amp;MATCH('S8-S00006'!B57,INDIRECT("'S7-"&amp;$C$5&amp;"'!F:F"),0)),"")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IFERROR(INDIRECT("'S7-"&amp;$C$5&amp;"'!G"&amp;MATCH('S8-S00006'!B58,INDIRECT("'S7-"&amp;$C$5&amp;"'!F:F"),0)),"")</f>
        <v/>
      </c>
      <c r="D58" s="555" t="str" cm="1">
        <f t="array" aca="1" ref="D58" ca="1">IFERROR(INDIRECT("'S7-"&amp;$C$5&amp;"'!E"&amp;MATCH('S8-S00006'!B58,INDIRECT("'S7-"&amp;$C$5&amp;"'!F:F"),0)),"")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IFERROR(INDIRECT("'S7-"&amp;$C$5&amp;"'!G"&amp;MATCH('S8-S00006'!B59,INDIRECT("'S7-"&amp;$C$5&amp;"'!F:F"),0)),"")</f>
        <v/>
      </c>
      <c r="D59" s="555" t="str" cm="1">
        <f t="array" aca="1" ref="D59" ca="1">IFERROR(INDIRECT("'S7-"&amp;$C$5&amp;"'!E"&amp;MATCH('S8-S00006'!B59,INDIRECT("'S7-"&amp;$C$5&amp;"'!F:F"),0)),"")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IFERROR(INDIRECT("'S7-"&amp;$C$5&amp;"'!G"&amp;MATCH('S8-S00006'!B60,INDIRECT("'S7-"&amp;$C$5&amp;"'!F:F"),0)),"")</f>
        <v/>
      </c>
      <c r="D60" s="555" t="str" cm="1">
        <f t="array" aca="1" ref="D60" ca="1">IFERROR(INDIRECT("'S7-"&amp;$C$5&amp;"'!E"&amp;MATCH('S8-S00006'!B60,INDIRECT("'S7-"&amp;$C$5&amp;"'!F:F"),0)),"")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IFERROR(INDIRECT("'S7-"&amp;$C$5&amp;"'!G"&amp;MATCH('S8-S00006'!B61,INDIRECT("'S7-"&amp;$C$5&amp;"'!F:F"),0)),"")</f>
        <v/>
      </c>
      <c r="D61" s="555" t="str" cm="1">
        <f t="array" aca="1" ref="D61" ca="1">IFERROR(INDIRECT("'S7-"&amp;$C$5&amp;"'!E"&amp;MATCH('S8-S00006'!B61,INDIRECT("'S7-"&amp;$C$5&amp;"'!F:F"),0)),"")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IFERROR(INDIRECT("'S7-"&amp;$C$5&amp;"'!G"&amp;MATCH('S8-S00006'!B62,INDIRECT("'S7-"&amp;$C$5&amp;"'!F:F"),0)),"")</f>
        <v/>
      </c>
      <c r="D62" s="555" t="str" cm="1">
        <f t="array" aca="1" ref="D62" ca="1">IFERROR(INDIRECT("'S7-"&amp;$C$5&amp;"'!E"&amp;MATCH('S8-S00006'!B62,INDIRECT("'S7-"&amp;$C$5&amp;"'!F:F"),0)),"")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IFERROR(INDIRECT("'S7-"&amp;$C$5&amp;"'!G"&amp;MATCH('S8-S00006'!B63,INDIRECT("'S7-"&amp;$C$5&amp;"'!F:F"),0)),"")</f>
        <v/>
      </c>
      <c r="D63" s="555" t="str" cm="1">
        <f t="array" aca="1" ref="D63" ca="1">IFERROR(INDIRECT("'S7-"&amp;$C$5&amp;"'!E"&amp;MATCH('S8-S00006'!B63,INDIRECT("'S7-"&amp;$C$5&amp;"'!F:F"),0)),"")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IFERROR(INDIRECT("'S7-"&amp;$C$5&amp;"'!G"&amp;MATCH('S8-S00006'!B64,INDIRECT("'S7-"&amp;$C$5&amp;"'!F:F"),0)),"")</f>
        <v/>
      </c>
      <c r="D64" s="555" t="str" cm="1">
        <f t="array" aca="1" ref="D64" ca="1">IFERROR(INDIRECT("'S7-"&amp;$C$5&amp;"'!E"&amp;MATCH('S8-S00006'!B64,INDIRECT("'S7-"&amp;$C$5&amp;"'!F:F"),0)),"")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IFERROR(INDIRECT("'S7-"&amp;$C$5&amp;"'!G"&amp;MATCH('S8-S00006'!B65,INDIRECT("'S7-"&amp;$C$5&amp;"'!F:F"),0)),"")</f>
        <v/>
      </c>
      <c r="D65" s="555" t="str" cm="1">
        <f t="array" aca="1" ref="D65" ca="1">IFERROR(INDIRECT("'S7-"&amp;$C$5&amp;"'!E"&amp;MATCH('S8-S00006'!B65,INDIRECT("'S7-"&amp;$C$5&amp;"'!F:F"),0)),"")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IFERROR(INDIRECT("'S7-"&amp;$C$5&amp;"'!G"&amp;MATCH('S8-S00006'!B66,INDIRECT("'S7-"&amp;$C$5&amp;"'!F:F"),0)),"")</f>
        <v/>
      </c>
      <c r="D66" s="555" t="str" cm="1">
        <f t="array" aca="1" ref="D66" ca="1">IFERROR(INDIRECT("'S7-"&amp;$C$5&amp;"'!E"&amp;MATCH('S8-S00006'!B66,INDIRECT("'S7-"&amp;$C$5&amp;"'!F:F"),0)),"")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IFERROR(INDIRECT("'S7-"&amp;$C$5&amp;"'!G"&amp;MATCH('S8-S00006'!B67,INDIRECT("'S7-"&amp;$C$5&amp;"'!F:F"),0)),"")</f>
        <v/>
      </c>
      <c r="D67" s="555" t="str" cm="1">
        <f t="array" aca="1" ref="D67" ca="1">IFERROR(INDIRECT("'S7-"&amp;$C$5&amp;"'!E"&amp;MATCH('S8-S00006'!B67,INDIRECT("'S7-"&amp;$C$5&amp;"'!F:F"),0)),"")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IFERROR(INDIRECT("'S7-"&amp;$C$5&amp;"'!G"&amp;MATCH('S8-S00006'!B68,INDIRECT("'S7-"&amp;$C$5&amp;"'!F:F"),0)),"")</f>
        <v/>
      </c>
      <c r="D68" s="555" t="str" cm="1">
        <f t="array" aca="1" ref="D68" ca="1">IFERROR(INDIRECT("'S7-"&amp;$C$5&amp;"'!E"&amp;MATCH('S8-S00006'!B68,INDIRECT("'S7-"&amp;$C$5&amp;"'!F:F"),0)),"")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IFERROR(INDIRECT("'S7-"&amp;$C$5&amp;"'!G"&amp;MATCH('S8-S00006'!B69,INDIRECT("'S7-"&amp;$C$5&amp;"'!F:F"),0)),"")</f>
        <v/>
      </c>
      <c r="D69" s="555" t="str" cm="1">
        <f t="array" aca="1" ref="D69" ca="1">IFERROR(INDIRECT("'S7-"&amp;$C$5&amp;"'!E"&amp;MATCH('S8-S00006'!B69,INDIRECT("'S7-"&amp;$C$5&amp;"'!F:F"),0)),"")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IFERROR(INDIRECT("'S7-"&amp;$C$5&amp;"'!G"&amp;MATCH('S8-S00006'!B70,INDIRECT("'S7-"&amp;$C$5&amp;"'!F:F"),0)),"")</f>
        <v/>
      </c>
      <c r="D70" s="555" t="str" cm="1">
        <f t="array" aca="1" ref="D70" ca="1">IFERROR(INDIRECT("'S7-"&amp;$C$5&amp;"'!E"&amp;MATCH('S8-S00006'!B70,INDIRECT("'S7-"&amp;$C$5&amp;"'!F:F"),0)),"")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IFERROR(INDIRECT("'S7-"&amp;$C$5&amp;"'!G"&amp;MATCH('S8-S00006'!B71,INDIRECT("'S7-"&amp;$C$5&amp;"'!F:F"),0)),"")</f>
        <v/>
      </c>
      <c r="D71" s="555" t="str" cm="1">
        <f t="array" aca="1" ref="D71" ca="1">IFERROR(INDIRECT("'S7-"&amp;$C$5&amp;"'!E"&amp;MATCH('S8-S00006'!B71,INDIRECT("'S7-"&amp;$C$5&amp;"'!F:F"),0)),"")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IFERROR(INDIRECT("'S7-"&amp;$C$5&amp;"'!G"&amp;MATCH('S8-S00006'!B72,INDIRECT("'S7-"&amp;$C$5&amp;"'!F:F"),0)),"")</f>
        <v/>
      </c>
      <c r="D72" s="555" t="str" cm="1">
        <f t="array" aca="1" ref="D72" ca="1">IFERROR(INDIRECT("'S7-"&amp;$C$5&amp;"'!E"&amp;MATCH('S8-S00006'!B72,INDIRECT("'S7-"&amp;$C$5&amp;"'!F:F"),0)),"")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IFERROR(INDIRECT("'S7-"&amp;$C$5&amp;"'!G"&amp;MATCH('S8-S00006'!B73,INDIRECT("'S7-"&amp;$C$5&amp;"'!F:F"),0)),"")</f>
        <v/>
      </c>
      <c r="D73" s="555" t="str" cm="1">
        <f t="array" aca="1" ref="D73" ca="1">IFERROR(INDIRECT("'S7-"&amp;$C$5&amp;"'!E"&amp;MATCH('S8-S00006'!B73,INDIRECT("'S7-"&amp;$C$5&amp;"'!F:F"),0)),"")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IFERROR(INDIRECT("'S7-"&amp;$C$5&amp;"'!G"&amp;MATCH('S8-S00006'!B74,INDIRECT("'S7-"&amp;$C$5&amp;"'!F:F"),0)),"")</f>
        <v/>
      </c>
      <c r="D74" s="555" t="str" cm="1">
        <f t="array" aca="1" ref="D74" ca="1">IFERROR(INDIRECT("'S7-"&amp;$C$5&amp;"'!E"&amp;MATCH('S8-S00006'!B74,INDIRECT("'S7-"&amp;$C$5&amp;"'!F:F"),0)),"")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IFERROR(INDIRECT("'S7-"&amp;$C$5&amp;"'!G"&amp;MATCH('S8-S00006'!B75,INDIRECT("'S7-"&amp;$C$5&amp;"'!F:F"),0)),"")</f>
        <v/>
      </c>
      <c r="D75" s="555" t="str" cm="1">
        <f t="array" aca="1" ref="D75" ca="1">IFERROR(INDIRECT("'S7-"&amp;$C$5&amp;"'!E"&amp;MATCH('S8-S00006'!B75,INDIRECT("'S7-"&amp;$C$5&amp;"'!F:F"),0)),"")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IFERROR(INDIRECT("'S7-"&amp;$C$5&amp;"'!G"&amp;MATCH('S8-S00006'!B76,INDIRECT("'S7-"&amp;$C$5&amp;"'!F:F"),0)),"")</f>
        <v/>
      </c>
      <c r="D76" s="555" t="str" cm="1">
        <f t="array" aca="1" ref="D76" ca="1">IFERROR(INDIRECT("'S7-"&amp;$C$5&amp;"'!E"&amp;MATCH('S8-S00006'!B76,INDIRECT("'S7-"&amp;$C$5&amp;"'!F:F"),0)),"")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IFERROR(INDIRECT("'S7-"&amp;$C$5&amp;"'!G"&amp;MATCH('S8-S00006'!B77,INDIRECT("'S7-"&amp;$C$5&amp;"'!F:F"),0)),"")</f>
        <v/>
      </c>
      <c r="D77" s="555" t="str" cm="1">
        <f t="array" aca="1" ref="D77" ca="1">IFERROR(INDIRECT("'S7-"&amp;$C$5&amp;"'!E"&amp;MATCH('S8-S00006'!B77,INDIRECT("'S7-"&amp;$C$5&amp;"'!F:F"),0)),"")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IFERROR(INDIRECT("'S7-"&amp;$C$5&amp;"'!G"&amp;MATCH('S8-S00006'!B78,INDIRECT("'S7-"&amp;$C$5&amp;"'!F:F"),0)),"")</f>
        <v/>
      </c>
      <c r="D78" s="555" t="str" cm="1">
        <f t="array" aca="1" ref="D78" ca="1">IFERROR(INDIRECT("'S7-"&amp;$C$5&amp;"'!E"&amp;MATCH('S8-S00006'!B78,INDIRECT("'S7-"&amp;$C$5&amp;"'!F:F"),0)),"")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IFERROR(INDIRECT("'S7-"&amp;$C$5&amp;"'!G"&amp;MATCH('S8-S00006'!B79,INDIRECT("'S7-"&amp;$C$5&amp;"'!F:F"),0)),"")</f>
        <v/>
      </c>
      <c r="D79" s="555" t="str" cm="1">
        <f t="array" aca="1" ref="D79" ca="1">IFERROR(INDIRECT("'S7-"&amp;$C$5&amp;"'!E"&amp;MATCH('S8-S00006'!B79,INDIRECT("'S7-"&amp;$C$5&amp;"'!F:F"),0)),"")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IFERROR(INDIRECT("'S7-"&amp;$C$5&amp;"'!G"&amp;MATCH('S8-S00006'!B80,INDIRECT("'S7-"&amp;$C$5&amp;"'!F:F"),0)),"")</f>
        <v/>
      </c>
      <c r="D80" s="555" t="str" cm="1">
        <f t="array" aca="1" ref="D80" ca="1">IFERROR(INDIRECT("'S7-"&amp;$C$5&amp;"'!E"&amp;MATCH('S8-S00006'!B80,INDIRECT("'S7-"&amp;$C$5&amp;"'!F:F"),0)),"")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IFERROR(INDIRECT("'S7-"&amp;$C$5&amp;"'!G"&amp;MATCH('S8-S00006'!B81,INDIRECT("'S7-"&amp;$C$5&amp;"'!F:F"),0)),"")</f>
        <v/>
      </c>
      <c r="D81" s="555" t="str" cm="1">
        <f t="array" aca="1" ref="D81" ca="1">IFERROR(INDIRECT("'S7-"&amp;$C$5&amp;"'!E"&amp;MATCH('S8-S00006'!B81,INDIRECT("'S7-"&amp;$C$5&amp;"'!F:F"),0)),"")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IFERROR(INDIRECT("'S7-"&amp;$C$5&amp;"'!G"&amp;MATCH('S8-S00006'!B82,INDIRECT("'S7-"&amp;$C$5&amp;"'!F:F"),0)),"")</f>
        <v/>
      </c>
      <c r="D82" s="555" t="str" cm="1">
        <f t="array" aca="1" ref="D82" ca="1">IFERROR(INDIRECT("'S7-"&amp;$C$5&amp;"'!E"&amp;MATCH('S8-S00006'!B82,INDIRECT("'S7-"&amp;$C$5&amp;"'!F:F"),0)),"")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IFERROR(INDIRECT("'S7-"&amp;$C$5&amp;"'!G"&amp;MATCH('S8-S00006'!B83,INDIRECT("'S7-"&amp;$C$5&amp;"'!F:F"),0)),"")</f>
        <v/>
      </c>
      <c r="D83" s="555" t="str" cm="1">
        <f t="array" aca="1" ref="D83" ca="1">IFERROR(INDIRECT("'S7-"&amp;$C$5&amp;"'!E"&amp;MATCH('S8-S00006'!B83,INDIRECT("'S7-"&amp;$C$5&amp;"'!F:F"),0)),"")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IFERROR(INDIRECT("'S7-"&amp;$C$5&amp;"'!G"&amp;MATCH('S8-S00006'!B84,INDIRECT("'S7-"&amp;$C$5&amp;"'!F:F"),0)),"")</f>
        <v/>
      </c>
      <c r="D84" s="555" t="str" cm="1">
        <f t="array" aca="1" ref="D84" ca="1">IFERROR(INDIRECT("'S7-"&amp;$C$5&amp;"'!E"&amp;MATCH('S8-S00006'!B84,INDIRECT("'S7-"&amp;$C$5&amp;"'!F:F"),0)),"")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IFERROR(INDIRECT("'S7-"&amp;$C$5&amp;"'!G"&amp;MATCH('S8-S00006'!B85,INDIRECT("'S7-"&amp;$C$5&amp;"'!F:F"),0)),"")</f>
        <v/>
      </c>
      <c r="D85" s="555" t="str" cm="1">
        <f t="array" aca="1" ref="D85" ca="1">IFERROR(INDIRECT("'S7-"&amp;$C$5&amp;"'!E"&amp;MATCH('S8-S00006'!B85,INDIRECT("'S7-"&amp;$C$5&amp;"'!F:F"),0)),"")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IFERROR(INDIRECT("'S7-"&amp;$C$5&amp;"'!G"&amp;MATCH('S8-S00006'!B86,INDIRECT("'S7-"&amp;$C$5&amp;"'!F:F"),0)),"")</f>
        <v/>
      </c>
      <c r="D86" s="555" t="str" cm="1">
        <f t="array" aca="1" ref="D86" ca="1">IFERROR(INDIRECT("'S7-"&amp;$C$5&amp;"'!E"&amp;MATCH('S8-S00006'!B86,INDIRECT("'S7-"&amp;$C$5&amp;"'!F:F"),0)),"")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IFERROR(INDIRECT("'S7-"&amp;$C$5&amp;"'!G"&amp;MATCH('S8-S00006'!B87,INDIRECT("'S7-"&amp;$C$5&amp;"'!F:F"),0)),"")</f>
        <v/>
      </c>
      <c r="D87" s="555" t="str" cm="1">
        <f t="array" aca="1" ref="D87" ca="1">IFERROR(INDIRECT("'S7-"&amp;$C$5&amp;"'!E"&amp;MATCH('S8-S00006'!B87,INDIRECT("'S7-"&amp;$C$5&amp;"'!F:F"),0)),"")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IFERROR(INDIRECT("'S7-"&amp;$C$5&amp;"'!G"&amp;MATCH('S8-S00006'!B88,INDIRECT("'S7-"&amp;$C$5&amp;"'!F:F"),0)),"")</f>
        <v/>
      </c>
      <c r="D88" s="555" t="str" cm="1">
        <f t="array" aca="1" ref="D88" ca="1">IFERROR(INDIRECT("'S7-"&amp;$C$5&amp;"'!E"&amp;MATCH('S8-S00006'!B88,INDIRECT("'S7-"&amp;$C$5&amp;"'!F:F"),0)),"")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IFERROR(INDIRECT("'S7-"&amp;$C$5&amp;"'!G"&amp;MATCH('S8-S00006'!B89,INDIRECT("'S7-"&amp;$C$5&amp;"'!F:F"),0)),"")</f>
        <v/>
      </c>
      <c r="D89" s="555" t="str" cm="1">
        <f t="array" aca="1" ref="D89" ca="1">IFERROR(INDIRECT("'S7-"&amp;$C$5&amp;"'!E"&amp;MATCH('S8-S00006'!B89,INDIRECT("'S7-"&amp;$C$5&amp;"'!F:F"),0)),"")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IFERROR(INDIRECT("'S7-"&amp;$C$5&amp;"'!G"&amp;MATCH('S8-S00006'!B90,INDIRECT("'S7-"&amp;$C$5&amp;"'!F:F"),0)),"")</f>
        <v/>
      </c>
      <c r="D90" s="555" t="str" cm="1">
        <f t="array" aca="1" ref="D90" ca="1">IFERROR(INDIRECT("'S7-"&amp;$C$5&amp;"'!E"&amp;MATCH('S8-S00006'!B90,INDIRECT("'S7-"&amp;$C$5&amp;"'!F:F"),0)),"")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IFERROR(INDIRECT("'S7-"&amp;$C$5&amp;"'!G"&amp;MATCH('S8-S00006'!B91,INDIRECT("'S7-"&amp;$C$5&amp;"'!F:F"),0)),"")</f>
        <v/>
      </c>
      <c r="D91" s="555" t="str" cm="1">
        <f t="array" aca="1" ref="D91" ca="1">IFERROR(INDIRECT("'S7-"&amp;$C$5&amp;"'!E"&amp;MATCH('S8-S00006'!B91,INDIRECT("'S7-"&amp;$C$5&amp;"'!F:F"),0)),"")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IFERROR(INDIRECT("'S7-"&amp;$C$5&amp;"'!G"&amp;MATCH('S8-S00006'!B92,INDIRECT("'S7-"&amp;$C$5&amp;"'!F:F"),0)),"")</f>
        <v/>
      </c>
      <c r="D92" s="555" t="str" cm="1">
        <f t="array" aca="1" ref="D92" ca="1">IFERROR(INDIRECT("'S7-"&amp;$C$5&amp;"'!E"&amp;MATCH('S8-S00006'!B92,INDIRECT("'S7-"&amp;$C$5&amp;"'!F:F"),0)),"")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IFERROR(INDIRECT("'S7-"&amp;$C$5&amp;"'!G"&amp;MATCH('S8-S00006'!B93,INDIRECT("'S7-"&amp;$C$5&amp;"'!F:F"),0)),"")</f>
        <v/>
      </c>
      <c r="D93" s="555" t="str" cm="1">
        <f t="array" aca="1" ref="D93" ca="1">IFERROR(INDIRECT("'S7-"&amp;$C$5&amp;"'!E"&amp;MATCH('S8-S00006'!B93,INDIRECT("'S7-"&amp;$C$5&amp;"'!F:F"),0)),"")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IFERROR(INDIRECT("'S7-"&amp;$C$5&amp;"'!G"&amp;MATCH('S8-S00006'!B94,INDIRECT("'S7-"&amp;$C$5&amp;"'!F:F"),0)),"")</f>
        <v/>
      </c>
      <c r="D94" s="555" t="str" cm="1">
        <f t="array" aca="1" ref="D94" ca="1">IFERROR(INDIRECT("'S7-"&amp;$C$5&amp;"'!E"&amp;MATCH('S8-S00006'!B94,INDIRECT("'S7-"&amp;$C$5&amp;"'!F:F"),0)),"")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IFERROR(INDIRECT("'S7-"&amp;$C$5&amp;"'!G"&amp;MATCH('S8-S00006'!B95,INDIRECT("'S7-"&amp;$C$5&amp;"'!F:F"),0)),"")</f>
        <v/>
      </c>
      <c r="D95" s="555" t="str" cm="1">
        <f t="array" aca="1" ref="D95" ca="1">IFERROR(INDIRECT("'S7-"&amp;$C$5&amp;"'!E"&amp;MATCH('S8-S00006'!B95,INDIRECT("'S7-"&amp;$C$5&amp;"'!F:F"),0)),"")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IFERROR(INDIRECT("'S7-"&amp;$C$5&amp;"'!G"&amp;MATCH('S8-S00006'!B96,INDIRECT("'S7-"&amp;$C$5&amp;"'!F:F"),0)),"")</f>
        <v/>
      </c>
      <c r="D96" s="555" t="str" cm="1">
        <f t="array" aca="1" ref="D96" ca="1">IFERROR(INDIRECT("'S7-"&amp;$C$5&amp;"'!E"&amp;MATCH('S8-S00006'!B96,INDIRECT("'S7-"&amp;$C$5&amp;"'!F:F"),0)),"")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IFERROR(INDIRECT("'S7-"&amp;$C$5&amp;"'!G"&amp;MATCH('S8-S00006'!B97,INDIRECT("'S7-"&amp;$C$5&amp;"'!F:F"),0)),"")</f>
        <v/>
      </c>
      <c r="D97" s="555" t="str" cm="1">
        <f t="array" aca="1" ref="D97" ca="1">IFERROR(INDIRECT("'S7-"&amp;$C$5&amp;"'!E"&amp;MATCH('S8-S00006'!B97,INDIRECT("'S7-"&amp;$C$5&amp;"'!F:F"),0)),"")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IFERROR(INDIRECT("'S7-"&amp;$C$5&amp;"'!G"&amp;MATCH('S8-S00006'!B98,INDIRECT("'S7-"&amp;$C$5&amp;"'!F:F"),0)),"")</f>
        <v/>
      </c>
      <c r="D98" s="555" t="str" cm="1">
        <f t="array" aca="1" ref="D98" ca="1">IFERROR(INDIRECT("'S7-"&amp;$C$5&amp;"'!E"&amp;MATCH('S8-S00006'!B98,INDIRECT("'S7-"&amp;$C$5&amp;"'!F:F"),0)),"")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IFERROR(INDIRECT("'S7-"&amp;$C$5&amp;"'!G"&amp;MATCH('S8-S00006'!B99,INDIRECT("'S7-"&amp;$C$5&amp;"'!F:F"),0)),"")</f>
        <v/>
      </c>
      <c r="D99" s="555" t="str" cm="1">
        <f t="array" aca="1" ref="D99" ca="1">IFERROR(INDIRECT("'S7-"&amp;$C$5&amp;"'!E"&amp;MATCH('S8-S00006'!B99,INDIRECT("'S7-"&amp;$C$5&amp;"'!F:F"),0)),"")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IFERROR(INDIRECT("'S7-"&amp;$C$5&amp;"'!G"&amp;MATCH('S8-S00006'!B100,INDIRECT("'S7-"&amp;$C$5&amp;"'!F:F"),0)),"")</f>
        <v/>
      </c>
      <c r="D100" s="555" t="str" cm="1">
        <f t="array" aca="1" ref="D100" ca="1">IFERROR(INDIRECT("'S7-"&amp;$C$5&amp;"'!E"&amp;MATCH('S8-S00006'!B100,INDIRECT("'S7-"&amp;$C$5&amp;"'!F:F"),0)),"")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IFERROR(INDIRECT("'S7-"&amp;$C$5&amp;"'!G"&amp;MATCH('S8-S00006'!B101,INDIRECT("'S7-"&amp;$C$5&amp;"'!F:F"),0)),"")</f>
        <v/>
      </c>
      <c r="D101" s="555" t="str" cm="1">
        <f t="array" aca="1" ref="D101" ca="1">IFERROR(INDIRECT("'S7-"&amp;$C$5&amp;"'!E"&amp;MATCH('S8-S00006'!B101,INDIRECT("'S7-"&amp;$C$5&amp;"'!F:F"),0)),"")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IFERROR(INDIRECT("'S7-"&amp;$C$5&amp;"'!G"&amp;MATCH('S8-S00006'!B102,INDIRECT("'S7-"&amp;$C$5&amp;"'!F:F"),0)),"")</f>
        <v/>
      </c>
      <c r="D102" s="555" t="str" cm="1">
        <f t="array" aca="1" ref="D102" ca="1">IFERROR(INDIRECT("'S7-"&amp;$C$5&amp;"'!E"&amp;MATCH('S8-S00006'!B102,INDIRECT("'S7-"&amp;$C$5&amp;"'!F:F"),0)),"")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IFERROR(INDIRECT("'S7-"&amp;$C$5&amp;"'!G"&amp;MATCH('S8-S00006'!B103,INDIRECT("'S7-"&amp;$C$5&amp;"'!F:F"),0)),"")</f>
        <v/>
      </c>
      <c r="D103" s="555" t="str" cm="1">
        <f t="array" aca="1" ref="D103" ca="1">IFERROR(INDIRECT("'S7-"&amp;$C$5&amp;"'!E"&amp;MATCH('S8-S00006'!B103,INDIRECT("'S7-"&amp;$C$5&amp;"'!F:F"),0)),"")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IFERROR(INDIRECT("'S7-"&amp;$C$5&amp;"'!G"&amp;MATCH('S8-S00006'!B104,INDIRECT("'S7-"&amp;$C$5&amp;"'!F:F"),0)),"")</f>
        <v/>
      </c>
      <c r="D104" s="555" t="str" cm="1">
        <f t="array" aca="1" ref="D104" ca="1">IFERROR(INDIRECT("'S7-"&amp;$C$5&amp;"'!E"&amp;MATCH('S8-S00006'!B104,INDIRECT("'S7-"&amp;$C$5&amp;"'!F:F"),0)),"")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IFERROR(INDIRECT("'S7-"&amp;$C$5&amp;"'!G"&amp;MATCH('S8-S00006'!B105,INDIRECT("'S7-"&amp;$C$5&amp;"'!F:F"),0)),"")</f>
        <v/>
      </c>
      <c r="D105" s="555" t="str" cm="1">
        <f t="array" aca="1" ref="D105" ca="1">IFERROR(INDIRECT("'S7-"&amp;$C$5&amp;"'!E"&amp;MATCH('S8-S00006'!B105,INDIRECT("'S7-"&amp;$C$5&amp;"'!F:F"),0)),"")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IFERROR(INDIRECT("'S7-"&amp;$C$5&amp;"'!G"&amp;MATCH('S8-S00006'!B106,INDIRECT("'S7-"&amp;$C$5&amp;"'!F:F"),0)),"")</f>
        <v/>
      </c>
      <c r="D106" s="555" t="str" cm="1">
        <f t="array" aca="1" ref="D106" ca="1">IFERROR(INDIRECT("'S7-"&amp;$C$5&amp;"'!E"&amp;MATCH('S8-S00006'!B106,INDIRECT("'S7-"&amp;$C$5&amp;"'!F:F"),0)),"")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IFERROR(INDIRECT("'S7-"&amp;$C$5&amp;"'!G"&amp;MATCH('S8-S00006'!B107,INDIRECT("'S7-"&amp;$C$5&amp;"'!F:F"),0)),"")</f>
        <v/>
      </c>
      <c r="D107" s="555" t="str" cm="1">
        <f t="array" aca="1" ref="D107" ca="1">IFERROR(INDIRECT("'S7-"&amp;$C$5&amp;"'!E"&amp;MATCH('S8-S00006'!B107,INDIRECT("'S7-"&amp;$C$5&amp;"'!F:F"),0)),"")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IFERROR(INDIRECT("'S7-"&amp;$C$5&amp;"'!G"&amp;MATCH('S8-S00006'!B108,INDIRECT("'S7-"&amp;$C$5&amp;"'!F:F"),0)),"")</f>
        <v/>
      </c>
      <c r="D108" s="555" t="str" cm="1">
        <f t="array" aca="1" ref="D108" ca="1">IFERROR(INDIRECT("'S7-"&amp;$C$5&amp;"'!E"&amp;MATCH('S8-S00006'!B108,INDIRECT("'S7-"&amp;$C$5&amp;"'!F:F"),0)),"")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IFERROR(INDIRECT("'S7-"&amp;$C$5&amp;"'!G"&amp;MATCH('S8-S00006'!B109,INDIRECT("'S7-"&amp;$C$5&amp;"'!F:F"),0)),"")</f>
        <v/>
      </c>
      <c r="D109" s="555" t="str" cm="1">
        <f t="array" aca="1" ref="D109" ca="1">IFERROR(INDIRECT("'S7-"&amp;$C$5&amp;"'!E"&amp;MATCH('S8-S00006'!B109,INDIRECT("'S7-"&amp;$C$5&amp;"'!F:F"),0)),"")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IFERROR(INDIRECT("'S7-"&amp;$C$5&amp;"'!G"&amp;MATCH('S8-S00006'!B110,INDIRECT("'S7-"&amp;$C$5&amp;"'!F:F"),0)),"")</f>
        <v/>
      </c>
      <c r="D110" s="555" t="str" cm="1">
        <f t="array" aca="1" ref="D110" ca="1">IFERROR(INDIRECT("'S7-"&amp;$C$5&amp;"'!E"&amp;MATCH('S8-S00006'!B110,INDIRECT("'S7-"&amp;$C$5&amp;"'!F:F"),0)),"")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IFERROR(INDIRECT("'S7-"&amp;$C$5&amp;"'!G"&amp;MATCH('S8-S00006'!B111,INDIRECT("'S7-"&amp;$C$5&amp;"'!F:F"),0)),"")</f>
        <v/>
      </c>
      <c r="D111" s="555" t="str" cm="1">
        <f t="array" aca="1" ref="D111" ca="1">IFERROR(INDIRECT("'S7-"&amp;$C$5&amp;"'!E"&amp;MATCH('S8-S00006'!B111,INDIRECT("'S7-"&amp;$C$5&amp;"'!F:F"),0)),"")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IFERROR(INDIRECT("'S7-"&amp;$C$5&amp;"'!G"&amp;MATCH('S8-S00006'!B112,INDIRECT("'S7-"&amp;$C$5&amp;"'!F:F"),0)),"")</f>
        <v/>
      </c>
      <c r="D112" s="555" t="str" cm="1">
        <f t="array" aca="1" ref="D112" ca="1">IFERROR(INDIRECT("'S7-"&amp;$C$5&amp;"'!E"&amp;MATCH('S8-S00006'!B112,INDIRECT("'S7-"&amp;$C$5&amp;"'!F:F"),0)),"")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IFERROR(INDIRECT("'S7-"&amp;$C$5&amp;"'!G"&amp;MATCH('S8-S00006'!B113,INDIRECT("'S7-"&amp;$C$5&amp;"'!F:F"),0)),"")</f>
        <v/>
      </c>
      <c r="D113" s="555" t="str" cm="1">
        <f t="array" aca="1" ref="D113" ca="1">IFERROR(INDIRECT("'S7-"&amp;$C$5&amp;"'!E"&amp;MATCH('S8-S00006'!B113,INDIRECT("'S7-"&amp;$C$5&amp;"'!F:F"),0)),"")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IFERROR(INDIRECT("'S7-"&amp;$C$5&amp;"'!G"&amp;MATCH('S8-S00006'!B114,INDIRECT("'S7-"&amp;$C$5&amp;"'!F:F"),0)),"")</f>
        <v/>
      </c>
      <c r="D114" s="555" t="str" cm="1">
        <f t="array" aca="1" ref="D114" ca="1">IFERROR(INDIRECT("'S7-"&amp;$C$5&amp;"'!E"&amp;MATCH('S8-S00006'!B114,INDIRECT("'S7-"&amp;$C$5&amp;"'!F:F"),0)),"")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IFERROR(INDIRECT("'S7-"&amp;$C$5&amp;"'!G"&amp;MATCH('S8-S00006'!B115,INDIRECT("'S7-"&amp;$C$5&amp;"'!F:F"),0)),"")</f>
        <v/>
      </c>
      <c r="D115" s="555" t="str" cm="1">
        <f t="array" aca="1" ref="D115" ca="1">IFERROR(INDIRECT("'S7-"&amp;$C$5&amp;"'!E"&amp;MATCH('S8-S00006'!B115,INDIRECT("'S7-"&amp;$C$5&amp;"'!F:F"),0)),"")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IFERROR(INDIRECT("'S7-"&amp;$C$5&amp;"'!G"&amp;MATCH('S8-S00006'!B116,INDIRECT("'S7-"&amp;$C$5&amp;"'!F:F"),0)),"")</f>
        <v/>
      </c>
      <c r="D116" s="555" t="str" cm="1">
        <f t="array" aca="1" ref="D116" ca="1">IFERROR(INDIRECT("'S7-"&amp;$C$5&amp;"'!E"&amp;MATCH('S8-S00006'!B116,INDIRECT("'S7-"&amp;$C$5&amp;"'!F:F"),0)),"")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IFERROR(INDIRECT("'S7-"&amp;$C$5&amp;"'!G"&amp;MATCH('S8-S00006'!B117,INDIRECT("'S7-"&amp;$C$5&amp;"'!F:F"),0)),"")</f>
        <v/>
      </c>
      <c r="D117" s="555" t="str" cm="1">
        <f t="array" aca="1" ref="D117" ca="1">IFERROR(INDIRECT("'S7-"&amp;$C$5&amp;"'!E"&amp;MATCH('S8-S00006'!B117,INDIRECT("'S7-"&amp;$C$5&amp;"'!F:F"),0)),"")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IFERROR(INDIRECT("'S7-"&amp;$C$5&amp;"'!G"&amp;MATCH('S8-S00006'!B118,INDIRECT("'S7-"&amp;$C$5&amp;"'!F:F"),0)),"")</f>
        <v/>
      </c>
      <c r="D118" s="555" t="str" cm="1">
        <f t="array" aca="1" ref="D118" ca="1">IFERROR(INDIRECT("'S7-"&amp;$C$5&amp;"'!E"&amp;MATCH('S8-S00006'!B118,INDIRECT("'S7-"&amp;$C$5&amp;"'!F:F"),0)),"")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IFERROR(INDIRECT("'S7-"&amp;$C$5&amp;"'!G"&amp;MATCH('S8-S00006'!B119,INDIRECT("'S7-"&amp;$C$5&amp;"'!F:F"),0)),"")</f>
        <v/>
      </c>
      <c r="D119" s="555" t="str" cm="1">
        <f t="array" aca="1" ref="D119" ca="1">IFERROR(INDIRECT("'S7-"&amp;$C$5&amp;"'!E"&amp;MATCH('S8-S00006'!B119,INDIRECT("'S7-"&amp;$C$5&amp;"'!F:F"),0)),"")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IFERROR(INDIRECT("'S7-"&amp;$C$5&amp;"'!G"&amp;MATCH('S8-S00006'!B120,INDIRECT("'S7-"&amp;$C$5&amp;"'!F:F"),0)),"")</f>
        <v/>
      </c>
      <c r="D120" s="555" t="str" cm="1">
        <f t="array" aca="1" ref="D120" ca="1">IFERROR(INDIRECT("'S7-"&amp;$C$5&amp;"'!E"&amp;MATCH('S8-S00006'!B120,INDIRECT("'S7-"&amp;$C$5&amp;"'!F:F"),0)),"")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IFERROR(INDIRECT("'S7-"&amp;$C$5&amp;"'!G"&amp;MATCH('S8-S00006'!B121,INDIRECT("'S7-"&amp;$C$5&amp;"'!F:F"),0)),"")</f>
        <v/>
      </c>
      <c r="D121" s="555" t="str" cm="1">
        <f t="array" aca="1" ref="D121" ca="1">IFERROR(INDIRECT("'S7-"&amp;$C$5&amp;"'!E"&amp;MATCH('S8-S00006'!B121,INDIRECT("'S7-"&amp;$C$5&amp;"'!F:F"),0)),"")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IFERROR(INDIRECT("'S7-"&amp;$C$5&amp;"'!G"&amp;MATCH('S8-S00006'!B122,INDIRECT("'S7-"&amp;$C$5&amp;"'!F:F"),0)),"")</f>
        <v/>
      </c>
      <c r="D122" s="555" t="str" cm="1">
        <f t="array" aca="1" ref="D122" ca="1">IFERROR(INDIRECT("'S7-"&amp;$C$5&amp;"'!E"&amp;MATCH('S8-S00006'!B122,INDIRECT("'S7-"&amp;$C$5&amp;"'!F:F"),0)),"")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IFERROR(INDIRECT("'S7-"&amp;$C$5&amp;"'!G"&amp;MATCH('S8-S00006'!B123,INDIRECT("'S7-"&amp;$C$5&amp;"'!F:F"),0)),"")</f>
        <v/>
      </c>
      <c r="D123" s="555" t="str" cm="1">
        <f t="array" aca="1" ref="D123" ca="1">IFERROR(INDIRECT("'S7-"&amp;$C$5&amp;"'!E"&amp;MATCH('S8-S00006'!B123,INDIRECT("'S7-"&amp;$C$5&amp;"'!F:F"),0)),"")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IFERROR(INDIRECT("'S7-"&amp;$C$5&amp;"'!G"&amp;MATCH('S8-S00006'!B124,INDIRECT("'S7-"&amp;$C$5&amp;"'!F:F"),0)),"")</f>
        <v/>
      </c>
      <c r="D124" s="555" t="str" cm="1">
        <f t="array" aca="1" ref="D124" ca="1">IFERROR(INDIRECT("'S7-"&amp;$C$5&amp;"'!E"&amp;MATCH('S8-S00006'!B124,INDIRECT("'S7-"&amp;$C$5&amp;"'!F:F"),0)),"")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IFERROR(INDIRECT("'S7-"&amp;$C$5&amp;"'!G"&amp;MATCH('S8-S00006'!B125,INDIRECT("'S7-"&amp;$C$5&amp;"'!F:F"),0)),"")</f>
        <v/>
      </c>
      <c r="D125" s="555" t="str" cm="1">
        <f t="array" aca="1" ref="D125" ca="1">IFERROR(INDIRECT("'S7-"&amp;$C$5&amp;"'!E"&amp;MATCH('S8-S00006'!B125,INDIRECT("'S7-"&amp;$C$5&amp;"'!F:F"),0)),"")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IFERROR(INDIRECT("'S7-"&amp;$C$5&amp;"'!G"&amp;MATCH('S8-S00006'!B126,INDIRECT("'S7-"&amp;$C$5&amp;"'!F:F"),0)),"")</f>
        <v/>
      </c>
      <c r="D126" s="555" t="str" cm="1">
        <f t="array" aca="1" ref="D126" ca="1">IFERROR(INDIRECT("'S7-"&amp;$C$5&amp;"'!E"&amp;MATCH('S8-S00006'!B126,INDIRECT("'S7-"&amp;$C$5&amp;"'!F:F"),0)),"")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IFERROR(INDIRECT("'S7-"&amp;$C$5&amp;"'!G"&amp;MATCH('S8-S00006'!B127,INDIRECT("'S7-"&amp;$C$5&amp;"'!F:F"),0)),"")</f>
        <v/>
      </c>
      <c r="D127" s="555" t="str" cm="1">
        <f t="array" aca="1" ref="D127" ca="1">IFERROR(INDIRECT("'S7-"&amp;$C$5&amp;"'!E"&amp;MATCH('S8-S00006'!B127,INDIRECT("'S7-"&amp;$C$5&amp;"'!F:F"),0)),"")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IFERROR(INDIRECT("'S7-"&amp;$C$5&amp;"'!G"&amp;MATCH('S8-S00006'!B128,INDIRECT("'S7-"&amp;$C$5&amp;"'!F:F"),0)),"")</f>
        <v/>
      </c>
      <c r="D128" s="555" t="str" cm="1">
        <f t="array" aca="1" ref="D128" ca="1">IFERROR(INDIRECT("'S7-"&amp;$C$5&amp;"'!E"&amp;MATCH('S8-S00006'!B128,INDIRECT("'S7-"&amp;$C$5&amp;"'!F:F"),0)),"")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IFERROR(INDIRECT("'S7-"&amp;$C$5&amp;"'!G"&amp;MATCH('S8-S00006'!B129,INDIRECT("'S7-"&amp;$C$5&amp;"'!F:F"),0)),"")</f>
        <v/>
      </c>
      <c r="D129" s="555" t="str" cm="1">
        <f t="array" aca="1" ref="D129" ca="1">IFERROR(INDIRECT("'S7-"&amp;$C$5&amp;"'!E"&amp;MATCH('S8-S00006'!B129,INDIRECT("'S7-"&amp;$C$5&amp;"'!F:F"),0)),"")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IFERROR(INDIRECT("'S7-"&amp;$C$5&amp;"'!G"&amp;MATCH('S8-S00006'!B130,INDIRECT("'S7-"&amp;$C$5&amp;"'!F:F"),0)),"")</f>
        <v/>
      </c>
      <c r="D130" s="555" t="str" cm="1">
        <f t="array" aca="1" ref="D130" ca="1">IFERROR(INDIRECT("'S7-"&amp;$C$5&amp;"'!E"&amp;MATCH('S8-S00006'!B130,INDIRECT("'S7-"&amp;$C$5&amp;"'!F:F"),0)),"")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IFERROR(INDIRECT("'S7-"&amp;$C$5&amp;"'!G"&amp;MATCH('S8-S00006'!B131,INDIRECT("'S7-"&amp;$C$5&amp;"'!F:F"),0)),"")</f>
        <v/>
      </c>
      <c r="D131" s="555" t="str" cm="1">
        <f t="array" aca="1" ref="D131" ca="1">IFERROR(INDIRECT("'S7-"&amp;$C$5&amp;"'!E"&amp;MATCH('S8-S00006'!B131,INDIRECT("'S7-"&amp;$C$5&amp;"'!F:F"),0)),"")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IFERROR(INDIRECT("'S7-"&amp;$C$5&amp;"'!G"&amp;MATCH('S8-S00006'!B132,INDIRECT("'S7-"&amp;$C$5&amp;"'!F:F"),0)),"")</f>
        <v/>
      </c>
      <c r="D132" s="555" t="str" cm="1">
        <f t="array" aca="1" ref="D132" ca="1">IFERROR(INDIRECT("'S7-"&amp;$C$5&amp;"'!E"&amp;MATCH('S8-S00006'!B132,INDIRECT("'S7-"&amp;$C$5&amp;"'!F:F"),0)),"")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IFERROR(INDIRECT("'S7-"&amp;$C$5&amp;"'!G"&amp;MATCH('S8-S00006'!B133,INDIRECT("'S7-"&amp;$C$5&amp;"'!F:F"),0)),"")</f>
        <v/>
      </c>
      <c r="D133" s="555" t="str" cm="1">
        <f t="array" aca="1" ref="D133" ca="1">IFERROR(INDIRECT("'S7-"&amp;$C$5&amp;"'!E"&amp;MATCH('S8-S00006'!B133,INDIRECT("'S7-"&amp;$C$5&amp;"'!F:F"),0)),"")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IFERROR(INDIRECT("'S7-"&amp;$C$5&amp;"'!G"&amp;MATCH('S8-S00006'!B134,INDIRECT("'S7-"&amp;$C$5&amp;"'!F:F"),0)),"")</f>
        <v/>
      </c>
      <c r="D134" s="555" t="str" cm="1">
        <f t="array" aca="1" ref="D134" ca="1">IFERROR(INDIRECT("'S7-"&amp;$C$5&amp;"'!E"&amp;MATCH('S8-S00006'!B134,INDIRECT("'S7-"&amp;$C$5&amp;"'!F:F"),0)),"")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IFERROR(INDIRECT("'S7-"&amp;$C$5&amp;"'!G"&amp;MATCH('S8-S00006'!B135,INDIRECT("'S7-"&amp;$C$5&amp;"'!F:F"),0)),"")</f>
        <v/>
      </c>
      <c r="D135" s="555" t="str" cm="1">
        <f t="array" aca="1" ref="D135" ca="1">IFERROR(INDIRECT("'S7-"&amp;$C$5&amp;"'!E"&amp;MATCH('S8-S00006'!B135,INDIRECT("'S7-"&amp;$C$5&amp;"'!F:F"),0)),"")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IFERROR(INDIRECT("'S7-"&amp;$C$5&amp;"'!G"&amp;MATCH('S8-S00006'!B136,INDIRECT("'S7-"&amp;$C$5&amp;"'!F:F"),0)),"")</f>
        <v/>
      </c>
      <c r="D136" s="555" t="str" cm="1">
        <f t="array" aca="1" ref="D136" ca="1">IFERROR(INDIRECT("'S7-"&amp;$C$5&amp;"'!E"&amp;MATCH('S8-S00006'!B136,INDIRECT("'S7-"&amp;$C$5&amp;"'!F:F"),0)),"")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IFERROR(INDIRECT("'S7-"&amp;$C$5&amp;"'!G"&amp;MATCH('S8-S00006'!B137,INDIRECT("'S7-"&amp;$C$5&amp;"'!F:F"),0)),"")</f>
        <v/>
      </c>
      <c r="D137" s="555" t="str" cm="1">
        <f t="array" aca="1" ref="D137" ca="1">IFERROR(INDIRECT("'S7-"&amp;$C$5&amp;"'!E"&amp;MATCH('S8-S00006'!B137,INDIRECT("'S7-"&amp;$C$5&amp;"'!F:F"),0)),"")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IFERROR(INDIRECT("'S7-"&amp;$C$5&amp;"'!G"&amp;MATCH('S8-S00006'!B138,INDIRECT("'S7-"&amp;$C$5&amp;"'!F:F"),0)),"")</f>
        <v/>
      </c>
      <c r="D138" s="555" t="str" cm="1">
        <f t="array" aca="1" ref="D138" ca="1">IFERROR(INDIRECT("'S7-"&amp;$C$5&amp;"'!E"&amp;MATCH('S8-S00006'!B138,INDIRECT("'S7-"&amp;$C$5&amp;"'!F:F"),0)),"")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IFERROR(INDIRECT("'S7-"&amp;$C$5&amp;"'!G"&amp;MATCH('S8-S00006'!B139,INDIRECT("'S7-"&amp;$C$5&amp;"'!F:F"),0)),"")</f>
        <v/>
      </c>
      <c r="D139" s="555" t="str" cm="1">
        <f t="array" aca="1" ref="D139" ca="1">IFERROR(INDIRECT("'S7-"&amp;$C$5&amp;"'!E"&amp;MATCH('S8-S00006'!B139,INDIRECT("'S7-"&amp;$C$5&amp;"'!F:F"),0)),"")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IFERROR(INDIRECT("'S7-"&amp;$C$5&amp;"'!G"&amp;MATCH('S8-S00006'!B140,INDIRECT("'S7-"&amp;$C$5&amp;"'!F:F"),0)),"")</f>
        <v/>
      </c>
      <c r="D140" s="555" t="str" cm="1">
        <f t="array" aca="1" ref="D140" ca="1">IFERROR(INDIRECT("'S7-"&amp;$C$5&amp;"'!E"&amp;MATCH('S8-S00006'!B140,INDIRECT("'S7-"&amp;$C$5&amp;"'!F:F"),0)),"")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IFERROR(INDIRECT("'S7-"&amp;$C$5&amp;"'!G"&amp;MATCH('S8-S00006'!B141,INDIRECT("'S7-"&amp;$C$5&amp;"'!F:F"),0)),"")</f>
        <v/>
      </c>
      <c r="D141" s="555" t="str" cm="1">
        <f t="array" aca="1" ref="D141" ca="1">IFERROR(INDIRECT("'S7-"&amp;$C$5&amp;"'!E"&amp;MATCH('S8-S00006'!B141,INDIRECT("'S7-"&amp;$C$5&amp;"'!F:F"),0)),"")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IFERROR(INDIRECT("'S7-"&amp;$C$5&amp;"'!G"&amp;MATCH('S8-S00006'!B142,INDIRECT("'S7-"&amp;$C$5&amp;"'!F:F"),0)),"")</f>
        <v/>
      </c>
      <c r="D142" s="555" t="str" cm="1">
        <f t="array" aca="1" ref="D142" ca="1">IFERROR(INDIRECT("'S7-"&amp;$C$5&amp;"'!E"&amp;MATCH('S8-S00006'!B142,INDIRECT("'S7-"&amp;$C$5&amp;"'!F:F"),0)),"")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IFERROR(INDIRECT("'S7-"&amp;$C$5&amp;"'!G"&amp;MATCH('S8-S00006'!B143,INDIRECT("'S7-"&amp;$C$5&amp;"'!F:F"),0)),"")</f>
        <v/>
      </c>
      <c r="D143" s="555" t="str" cm="1">
        <f t="array" aca="1" ref="D143" ca="1">IFERROR(INDIRECT("'S7-"&amp;$C$5&amp;"'!E"&amp;MATCH('S8-S00006'!B143,INDIRECT("'S7-"&amp;$C$5&amp;"'!F:F"),0)),"")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IFERROR(INDIRECT("'S7-"&amp;$C$5&amp;"'!G"&amp;MATCH('S8-S00006'!B144,INDIRECT("'S7-"&amp;$C$5&amp;"'!F:F"),0)),"")</f>
        <v/>
      </c>
      <c r="D144" s="555" t="str" cm="1">
        <f t="array" aca="1" ref="D144" ca="1">IFERROR(INDIRECT("'S7-"&amp;$C$5&amp;"'!E"&amp;MATCH('S8-S00006'!B144,INDIRECT("'S7-"&amp;$C$5&amp;"'!F:F"),0)),"")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IFERROR(INDIRECT("'S7-"&amp;$C$5&amp;"'!G"&amp;MATCH('S8-S00006'!B145,INDIRECT("'S7-"&amp;$C$5&amp;"'!F:F"),0)),"")</f>
        <v/>
      </c>
      <c r="D145" s="555" t="str" cm="1">
        <f t="array" aca="1" ref="D145" ca="1">IFERROR(INDIRECT("'S7-"&amp;$C$5&amp;"'!E"&amp;MATCH('S8-S00006'!B145,INDIRECT("'S7-"&amp;$C$5&amp;"'!F:F"),0)),"")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IFERROR(INDIRECT("'S7-"&amp;$C$5&amp;"'!G"&amp;MATCH('S8-S00006'!B146,INDIRECT("'S7-"&amp;$C$5&amp;"'!F:F"),0)),"")</f>
        <v/>
      </c>
      <c r="D146" s="555" t="str" cm="1">
        <f t="array" aca="1" ref="D146" ca="1">IFERROR(INDIRECT("'S7-"&amp;$C$5&amp;"'!E"&amp;MATCH('S8-S00006'!B146,INDIRECT("'S7-"&amp;$C$5&amp;"'!F:F"),0)),"")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IFERROR(INDIRECT("'S7-"&amp;$C$5&amp;"'!G"&amp;MATCH('S8-S00006'!B147,INDIRECT("'S7-"&amp;$C$5&amp;"'!F:F"),0)),"")</f>
        <v/>
      </c>
      <c r="D147" s="555" t="str" cm="1">
        <f t="array" aca="1" ref="D147" ca="1">IFERROR(INDIRECT("'S7-"&amp;$C$5&amp;"'!E"&amp;MATCH('S8-S00006'!B147,INDIRECT("'S7-"&amp;$C$5&amp;"'!F:F"),0)),"")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IFERROR(INDIRECT("'S7-"&amp;$C$5&amp;"'!G"&amp;MATCH('S8-S00006'!B148,INDIRECT("'S7-"&amp;$C$5&amp;"'!F:F"),0)),"")</f>
        <v/>
      </c>
      <c r="D148" s="555" t="str" cm="1">
        <f t="array" aca="1" ref="D148" ca="1">IFERROR(INDIRECT("'S7-"&amp;$C$5&amp;"'!E"&amp;MATCH('S8-S00006'!B148,INDIRECT("'S7-"&amp;$C$5&amp;"'!F:F"),0)),"")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IFERROR(INDIRECT("'S7-"&amp;$C$5&amp;"'!G"&amp;MATCH('S8-S00006'!B149,INDIRECT("'S7-"&amp;$C$5&amp;"'!F:F"),0)),"")</f>
        <v/>
      </c>
      <c r="D149" s="555" t="str" cm="1">
        <f t="array" aca="1" ref="D149" ca="1">IFERROR(INDIRECT("'S7-"&amp;$C$5&amp;"'!E"&amp;MATCH('S8-S00006'!B149,INDIRECT("'S7-"&amp;$C$5&amp;"'!F:F"),0)),"")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IFERROR(INDIRECT("'S7-"&amp;$C$5&amp;"'!G"&amp;MATCH('S8-S00006'!B150,INDIRECT("'S7-"&amp;$C$5&amp;"'!F:F"),0)),"")</f>
        <v/>
      </c>
      <c r="D150" s="555" t="str" cm="1">
        <f t="array" aca="1" ref="D150" ca="1">IFERROR(INDIRECT("'S7-"&amp;$C$5&amp;"'!E"&amp;MATCH('S8-S00006'!B150,INDIRECT("'S7-"&amp;$C$5&amp;"'!F:F"),0)),"")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IFERROR(INDIRECT("'S7-"&amp;$C$5&amp;"'!G"&amp;MATCH('S8-S00006'!B151,INDIRECT("'S7-"&amp;$C$5&amp;"'!F:F"),0)),"")</f>
        <v/>
      </c>
      <c r="D151" s="555" t="str" cm="1">
        <f t="array" aca="1" ref="D151" ca="1">IFERROR(INDIRECT("'S7-"&amp;$C$5&amp;"'!E"&amp;MATCH('S8-S00006'!B151,INDIRECT("'S7-"&amp;$C$5&amp;"'!F:F"),0)),"")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IFERROR(INDIRECT("'S7-"&amp;$C$5&amp;"'!G"&amp;MATCH('S8-S00006'!B152,INDIRECT("'S7-"&amp;$C$5&amp;"'!F:F"),0)),"")</f>
        <v/>
      </c>
      <c r="D152" s="555" t="str" cm="1">
        <f t="array" aca="1" ref="D152" ca="1">IFERROR(INDIRECT("'S7-"&amp;$C$5&amp;"'!E"&amp;MATCH('S8-S00006'!B152,INDIRECT("'S7-"&amp;$C$5&amp;"'!F:F"),0)),"")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IFERROR(INDIRECT("'S7-"&amp;$C$5&amp;"'!G"&amp;MATCH('S8-S00006'!B153,INDIRECT("'S7-"&amp;$C$5&amp;"'!F:F"),0)),"")</f>
        <v/>
      </c>
      <c r="D153" s="555" t="str" cm="1">
        <f t="array" aca="1" ref="D153" ca="1">IFERROR(INDIRECT("'S7-"&amp;$C$5&amp;"'!E"&amp;MATCH('S8-S00006'!B153,INDIRECT("'S7-"&amp;$C$5&amp;"'!F:F"),0)),"")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IFERROR(INDIRECT("'S7-"&amp;$C$5&amp;"'!G"&amp;MATCH('S8-S00006'!B154,INDIRECT("'S7-"&amp;$C$5&amp;"'!F:F"),0)),"")</f>
        <v/>
      </c>
      <c r="D154" s="555" t="str" cm="1">
        <f t="array" aca="1" ref="D154" ca="1">IFERROR(INDIRECT("'S7-"&amp;$C$5&amp;"'!E"&amp;MATCH('S8-S00006'!B154,INDIRECT("'S7-"&amp;$C$5&amp;"'!F:F"),0)),"")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IFERROR(INDIRECT("'S7-"&amp;$C$5&amp;"'!G"&amp;MATCH('S8-S00006'!B155,INDIRECT("'S7-"&amp;$C$5&amp;"'!F:F"),0)),"")</f>
        <v/>
      </c>
      <c r="D155" s="555" t="str" cm="1">
        <f t="array" aca="1" ref="D155" ca="1">IFERROR(INDIRECT("'S7-"&amp;$C$5&amp;"'!E"&amp;MATCH('S8-S00006'!B155,INDIRECT("'S7-"&amp;$C$5&amp;"'!F:F"),0)),"")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IFERROR(INDIRECT("'S7-"&amp;$C$5&amp;"'!G"&amp;MATCH('S8-S00006'!B156,INDIRECT("'S7-"&amp;$C$5&amp;"'!F:F"),0)),"")</f>
        <v/>
      </c>
      <c r="D156" s="555" t="str" cm="1">
        <f t="array" aca="1" ref="D156" ca="1">IFERROR(INDIRECT("'S7-"&amp;$C$5&amp;"'!E"&amp;MATCH('S8-S00006'!B156,INDIRECT("'S7-"&amp;$C$5&amp;"'!F:F"),0)),"")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IFERROR(INDIRECT("'S7-"&amp;$C$5&amp;"'!G"&amp;MATCH('S8-S00006'!B157,INDIRECT("'S7-"&amp;$C$5&amp;"'!F:F"),0)),"")</f>
        <v/>
      </c>
      <c r="D157" s="555" t="str" cm="1">
        <f t="array" aca="1" ref="D157" ca="1">IFERROR(INDIRECT("'S7-"&amp;$C$5&amp;"'!E"&amp;MATCH('S8-S00006'!B157,INDIRECT("'S7-"&amp;$C$5&amp;"'!F:F"),0)),"")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IFERROR(INDIRECT("'S7-"&amp;$C$5&amp;"'!G"&amp;MATCH('S8-S00006'!B158,INDIRECT("'S7-"&amp;$C$5&amp;"'!F:F"),0)),"")</f>
        <v/>
      </c>
      <c r="D158" s="555" t="str" cm="1">
        <f t="array" aca="1" ref="D158" ca="1">IFERROR(INDIRECT("'S7-"&amp;$C$5&amp;"'!E"&amp;MATCH('S8-S00006'!B158,INDIRECT("'S7-"&amp;$C$5&amp;"'!F:F"),0)),"")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IFERROR(INDIRECT("'S7-"&amp;$C$5&amp;"'!G"&amp;MATCH('S8-S00006'!B159,INDIRECT("'S7-"&amp;$C$5&amp;"'!F:F"),0)),"")</f>
        <v/>
      </c>
      <c r="D159" s="555" t="str" cm="1">
        <f t="array" aca="1" ref="D159" ca="1">IFERROR(INDIRECT("'S7-"&amp;$C$5&amp;"'!E"&amp;MATCH('S8-S00006'!B159,INDIRECT("'S7-"&amp;$C$5&amp;"'!F:F"),0)),"")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IFERROR(INDIRECT("'S7-"&amp;$C$5&amp;"'!G"&amp;MATCH('S8-S00006'!B160,INDIRECT("'S7-"&amp;$C$5&amp;"'!F:F"),0)),"")</f>
        <v/>
      </c>
      <c r="D160" s="555" t="str" cm="1">
        <f t="array" aca="1" ref="D160" ca="1">IFERROR(INDIRECT("'S7-"&amp;$C$5&amp;"'!E"&amp;MATCH('S8-S00006'!B160,INDIRECT("'S7-"&amp;$C$5&amp;"'!F:F"),0)),"")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IFERROR(INDIRECT("'S7-"&amp;$C$5&amp;"'!G"&amp;MATCH('S8-S00006'!B161,INDIRECT("'S7-"&amp;$C$5&amp;"'!F:F"),0)),"")</f>
        <v/>
      </c>
      <c r="D161" s="555" t="str" cm="1">
        <f t="array" aca="1" ref="D161" ca="1">IFERROR(INDIRECT("'S7-"&amp;$C$5&amp;"'!E"&amp;MATCH('S8-S00006'!B161,INDIRECT("'S7-"&amp;$C$5&amp;"'!F:F"),0)),"")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IFERROR(INDIRECT("'S7-"&amp;$C$5&amp;"'!G"&amp;MATCH('S8-S00006'!B162,INDIRECT("'S7-"&amp;$C$5&amp;"'!F:F"),0)),"")</f>
        <v/>
      </c>
      <c r="D162" s="555" t="str" cm="1">
        <f t="array" aca="1" ref="D162" ca="1">IFERROR(INDIRECT("'S7-"&amp;$C$5&amp;"'!E"&amp;MATCH('S8-S00006'!B162,INDIRECT("'S7-"&amp;$C$5&amp;"'!F:F"),0)),"")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IFERROR(INDIRECT("'S7-"&amp;$C$5&amp;"'!G"&amp;MATCH('S8-S00006'!B163,INDIRECT("'S7-"&amp;$C$5&amp;"'!F:F"),0)),"")</f>
        <v/>
      </c>
      <c r="D163" s="555" t="str" cm="1">
        <f t="array" aca="1" ref="D163" ca="1">IFERROR(INDIRECT("'S7-"&amp;$C$5&amp;"'!E"&amp;MATCH('S8-S00006'!B163,INDIRECT("'S7-"&amp;$C$5&amp;"'!F:F"),0)),"")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IFERROR(INDIRECT("'S7-"&amp;$C$5&amp;"'!G"&amp;MATCH('S8-S00006'!B164,INDIRECT("'S7-"&amp;$C$5&amp;"'!F:F"),0)),"")</f>
        <v/>
      </c>
      <c r="D164" s="555" t="str" cm="1">
        <f t="array" aca="1" ref="D164" ca="1">IFERROR(INDIRECT("'S7-"&amp;$C$5&amp;"'!E"&amp;MATCH('S8-S00006'!B164,INDIRECT("'S7-"&amp;$C$5&amp;"'!F:F"),0)),"")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IFERROR(INDIRECT("'S7-"&amp;$C$5&amp;"'!G"&amp;MATCH('S8-S00006'!B165,INDIRECT("'S7-"&amp;$C$5&amp;"'!F:F"),0)),"")</f>
        <v/>
      </c>
      <c r="D165" s="555" t="str" cm="1">
        <f t="array" aca="1" ref="D165" ca="1">IFERROR(INDIRECT("'S7-"&amp;$C$5&amp;"'!E"&amp;MATCH('S8-S00006'!B165,INDIRECT("'S7-"&amp;$C$5&amp;"'!F:F"),0)),"")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IFERROR(INDIRECT("'S7-"&amp;$C$5&amp;"'!G"&amp;MATCH('S8-S00006'!B166,INDIRECT("'S7-"&amp;$C$5&amp;"'!F:F"),0)),"")</f>
        <v/>
      </c>
      <c r="D166" s="555" t="str" cm="1">
        <f t="array" aca="1" ref="D166" ca="1">IFERROR(INDIRECT("'S7-"&amp;$C$5&amp;"'!E"&amp;MATCH('S8-S00006'!B166,INDIRECT("'S7-"&amp;$C$5&amp;"'!F:F"),0)),"")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IFERROR(INDIRECT("'S7-"&amp;$C$5&amp;"'!G"&amp;MATCH('S8-S00006'!B167,INDIRECT("'S7-"&amp;$C$5&amp;"'!F:F"),0)),"")</f>
        <v/>
      </c>
      <c r="D167" s="555" t="str" cm="1">
        <f t="array" aca="1" ref="D167" ca="1">IFERROR(INDIRECT("'S7-"&amp;$C$5&amp;"'!E"&amp;MATCH('S8-S00006'!B167,INDIRECT("'S7-"&amp;$C$5&amp;"'!F:F"),0)),"")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IFERROR(INDIRECT("'S7-"&amp;$C$5&amp;"'!G"&amp;MATCH('S8-S00006'!B168,INDIRECT("'S7-"&amp;$C$5&amp;"'!F:F"),0)),"")</f>
        <v/>
      </c>
      <c r="D168" s="555" t="str" cm="1">
        <f t="array" aca="1" ref="D168" ca="1">IFERROR(INDIRECT("'S7-"&amp;$C$5&amp;"'!E"&amp;MATCH('S8-S00006'!B168,INDIRECT("'S7-"&amp;$C$5&amp;"'!F:F"),0)),"")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IFERROR(INDIRECT("'S7-"&amp;$C$5&amp;"'!G"&amp;MATCH('S8-S00006'!B169,INDIRECT("'S7-"&amp;$C$5&amp;"'!F:F"),0)),"")</f>
        <v/>
      </c>
      <c r="D169" s="555" t="str" cm="1">
        <f t="array" aca="1" ref="D169" ca="1">IFERROR(INDIRECT("'S7-"&amp;$C$5&amp;"'!E"&amp;MATCH('S8-S00006'!B169,INDIRECT("'S7-"&amp;$C$5&amp;"'!F:F"),0)),"")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IFERROR(INDIRECT("'S7-"&amp;$C$5&amp;"'!G"&amp;MATCH('S8-S00006'!B170,INDIRECT("'S7-"&amp;$C$5&amp;"'!F:F"),0)),"")</f>
        <v/>
      </c>
      <c r="D170" s="555" t="str" cm="1">
        <f t="array" aca="1" ref="D170" ca="1">IFERROR(INDIRECT("'S7-"&amp;$C$5&amp;"'!E"&amp;MATCH('S8-S00006'!B170,INDIRECT("'S7-"&amp;$C$5&amp;"'!F:F"),0)),"")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IFERROR(INDIRECT("'S7-"&amp;$C$5&amp;"'!G"&amp;MATCH('S8-S00006'!B171,INDIRECT("'S7-"&amp;$C$5&amp;"'!F:F"),0)),"")</f>
        <v/>
      </c>
      <c r="D171" s="555" t="str" cm="1">
        <f t="array" aca="1" ref="D171" ca="1">IFERROR(INDIRECT("'S7-"&amp;$C$5&amp;"'!E"&amp;MATCH('S8-S00006'!B171,INDIRECT("'S7-"&amp;$C$5&amp;"'!F:F"),0)),"")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IFERROR(INDIRECT("'S7-"&amp;$C$5&amp;"'!G"&amp;MATCH('S8-S00006'!B172,INDIRECT("'S7-"&amp;$C$5&amp;"'!F:F"),0)),"")</f>
        <v/>
      </c>
      <c r="D172" s="555" t="str" cm="1">
        <f t="array" aca="1" ref="D172" ca="1">IFERROR(INDIRECT("'S7-"&amp;$C$5&amp;"'!E"&amp;MATCH('S8-S00006'!B172,INDIRECT("'S7-"&amp;$C$5&amp;"'!F:F"),0)),"")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IFERROR(INDIRECT("'S7-"&amp;$C$5&amp;"'!G"&amp;MATCH('S8-S00006'!B173,INDIRECT("'S7-"&amp;$C$5&amp;"'!F:F"),0)),"")</f>
        <v/>
      </c>
      <c r="D173" s="555" t="str" cm="1">
        <f t="array" aca="1" ref="D173" ca="1">IFERROR(INDIRECT("'S7-"&amp;$C$5&amp;"'!E"&amp;MATCH('S8-S00006'!B173,INDIRECT("'S7-"&amp;$C$5&amp;"'!F:F"),0)),"")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IFERROR(INDIRECT("'S7-"&amp;$C$5&amp;"'!G"&amp;MATCH('S8-S00006'!B174,INDIRECT("'S7-"&amp;$C$5&amp;"'!F:F"),0)),"")</f>
        <v/>
      </c>
      <c r="D174" s="555" t="str" cm="1">
        <f t="array" aca="1" ref="D174" ca="1">IFERROR(INDIRECT("'S7-"&amp;$C$5&amp;"'!E"&amp;MATCH('S8-S00006'!B174,INDIRECT("'S7-"&amp;$C$5&amp;"'!F:F"),0)),"")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IFERROR(INDIRECT("'S7-"&amp;$C$5&amp;"'!G"&amp;MATCH('S8-S00006'!B175,INDIRECT("'S7-"&amp;$C$5&amp;"'!F:F"),0)),"")</f>
        <v/>
      </c>
      <c r="D175" s="555" t="str" cm="1">
        <f t="array" aca="1" ref="D175" ca="1">IFERROR(INDIRECT("'S7-"&amp;$C$5&amp;"'!E"&amp;MATCH('S8-S00006'!B175,INDIRECT("'S7-"&amp;$C$5&amp;"'!F:F"),0)),"")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IFERROR(INDIRECT("'S7-"&amp;$C$5&amp;"'!G"&amp;MATCH('S8-S00006'!B176,INDIRECT("'S7-"&amp;$C$5&amp;"'!F:F"),0)),"")</f>
        <v/>
      </c>
      <c r="D176" s="555" t="str" cm="1">
        <f t="array" aca="1" ref="D176" ca="1">IFERROR(INDIRECT("'S7-"&amp;$C$5&amp;"'!E"&amp;MATCH('S8-S00006'!B176,INDIRECT("'S7-"&amp;$C$5&amp;"'!F:F"),0)),"")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IFERROR(INDIRECT("'S7-"&amp;$C$5&amp;"'!G"&amp;MATCH('S8-S00006'!B177,INDIRECT("'S7-"&amp;$C$5&amp;"'!F:F"),0)),"")</f>
        <v/>
      </c>
      <c r="D177" s="555" t="str" cm="1">
        <f t="array" aca="1" ref="D177" ca="1">IFERROR(INDIRECT("'S7-"&amp;$C$5&amp;"'!E"&amp;MATCH('S8-S00006'!B177,INDIRECT("'S7-"&amp;$C$5&amp;"'!F:F"),0)),"")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IFERROR(INDIRECT("'S7-"&amp;$C$5&amp;"'!G"&amp;MATCH('S8-S00006'!B178,INDIRECT("'S7-"&amp;$C$5&amp;"'!F:F"),0)),"")</f>
        <v/>
      </c>
      <c r="D178" s="555" t="str" cm="1">
        <f t="array" aca="1" ref="D178" ca="1">IFERROR(INDIRECT("'S7-"&amp;$C$5&amp;"'!E"&amp;MATCH('S8-S00006'!B178,INDIRECT("'S7-"&amp;$C$5&amp;"'!F:F"),0)),"")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IFERROR(INDIRECT("'S7-"&amp;$C$5&amp;"'!G"&amp;MATCH('S8-S00006'!B179,INDIRECT("'S7-"&amp;$C$5&amp;"'!F:F"),0)),"")</f>
        <v/>
      </c>
      <c r="D179" s="555" t="str" cm="1">
        <f t="array" aca="1" ref="D179" ca="1">IFERROR(INDIRECT("'S7-"&amp;$C$5&amp;"'!E"&amp;MATCH('S8-S00006'!B179,INDIRECT("'S7-"&amp;$C$5&amp;"'!F:F"),0)),"")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IFERROR(INDIRECT("'S7-"&amp;$C$5&amp;"'!G"&amp;MATCH('S8-S00006'!B180,INDIRECT("'S7-"&amp;$C$5&amp;"'!F:F"),0)),"")</f>
        <v/>
      </c>
      <c r="D180" s="555" t="str" cm="1">
        <f t="array" aca="1" ref="D180" ca="1">IFERROR(INDIRECT("'S7-"&amp;$C$5&amp;"'!E"&amp;MATCH('S8-S00006'!B180,INDIRECT("'S7-"&amp;$C$5&amp;"'!F:F"),0)),"")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IFERROR(INDIRECT("'S7-"&amp;$C$5&amp;"'!G"&amp;MATCH('S8-S00006'!B181,INDIRECT("'S7-"&amp;$C$5&amp;"'!F:F"),0)),"")</f>
        <v/>
      </c>
      <c r="D181" s="555" t="str" cm="1">
        <f t="array" aca="1" ref="D181" ca="1">IFERROR(INDIRECT("'S7-"&amp;$C$5&amp;"'!E"&amp;MATCH('S8-S00006'!B181,INDIRECT("'S7-"&amp;$C$5&amp;"'!F:F"),0)),"")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IFERROR(INDIRECT("'S7-"&amp;$C$5&amp;"'!G"&amp;MATCH('S8-S00006'!B182,INDIRECT("'S7-"&amp;$C$5&amp;"'!F:F"),0)),"")</f>
        <v/>
      </c>
      <c r="D182" s="555" t="str" cm="1">
        <f t="array" aca="1" ref="D182" ca="1">IFERROR(INDIRECT("'S7-"&amp;$C$5&amp;"'!E"&amp;MATCH('S8-S00006'!B182,INDIRECT("'S7-"&amp;$C$5&amp;"'!F:F"),0)),"")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IFERROR(INDIRECT("'S7-"&amp;$C$5&amp;"'!G"&amp;MATCH('S8-S00006'!B183,INDIRECT("'S7-"&amp;$C$5&amp;"'!F:F"),0)),"")</f>
        <v/>
      </c>
      <c r="D183" s="555" t="str" cm="1">
        <f t="array" aca="1" ref="D183" ca="1">IFERROR(INDIRECT("'S7-"&amp;$C$5&amp;"'!E"&amp;MATCH('S8-S00006'!B183,INDIRECT("'S7-"&amp;$C$5&amp;"'!F:F"),0)),"")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IFERROR(INDIRECT("'S7-"&amp;$C$5&amp;"'!G"&amp;MATCH('S8-S00006'!B184,INDIRECT("'S7-"&amp;$C$5&amp;"'!F:F"),0)),"")</f>
        <v/>
      </c>
      <c r="D184" s="555" t="str" cm="1">
        <f t="array" aca="1" ref="D184" ca="1">IFERROR(INDIRECT("'S7-"&amp;$C$5&amp;"'!E"&amp;MATCH('S8-S00006'!B184,INDIRECT("'S7-"&amp;$C$5&amp;"'!F:F"),0)),"")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IFERROR(INDIRECT("'S7-"&amp;$C$5&amp;"'!G"&amp;MATCH('S8-S00006'!B185,INDIRECT("'S7-"&amp;$C$5&amp;"'!F:F"),0)),"")</f>
        <v/>
      </c>
      <c r="D185" s="555" t="str" cm="1">
        <f t="array" aca="1" ref="D185" ca="1">IFERROR(INDIRECT("'S7-"&amp;$C$5&amp;"'!E"&amp;MATCH('S8-S00006'!B185,INDIRECT("'S7-"&amp;$C$5&amp;"'!F:F"),0)),"")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IFERROR(INDIRECT("'S7-"&amp;$C$5&amp;"'!G"&amp;MATCH('S8-S00006'!B186,INDIRECT("'S7-"&amp;$C$5&amp;"'!F:F"),0)),"")</f>
        <v/>
      </c>
      <c r="D186" s="555" t="str" cm="1">
        <f t="array" aca="1" ref="D186" ca="1">IFERROR(INDIRECT("'S7-"&amp;$C$5&amp;"'!E"&amp;MATCH('S8-S00006'!B186,INDIRECT("'S7-"&amp;$C$5&amp;"'!F:F"),0)),"")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IFERROR(INDIRECT("'S7-"&amp;$C$5&amp;"'!G"&amp;MATCH('S8-S00006'!B187,INDIRECT("'S7-"&amp;$C$5&amp;"'!F:F"),0)),"")</f>
        <v/>
      </c>
      <c r="D187" s="555" t="str" cm="1">
        <f t="array" aca="1" ref="D187" ca="1">IFERROR(INDIRECT("'S7-"&amp;$C$5&amp;"'!E"&amp;MATCH('S8-S00006'!B187,INDIRECT("'S7-"&amp;$C$5&amp;"'!F:F"),0)),"")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IFERROR(INDIRECT("'S7-"&amp;$C$5&amp;"'!G"&amp;MATCH('S8-S00006'!B188,INDIRECT("'S7-"&amp;$C$5&amp;"'!F:F"),0)),"")</f>
        <v/>
      </c>
      <c r="D188" s="555" t="str" cm="1">
        <f t="array" aca="1" ref="D188" ca="1">IFERROR(INDIRECT("'S7-"&amp;$C$5&amp;"'!E"&amp;MATCH('S8-S00006'!B188,INDIRECT("'S7-"&amp;$C$5&amp;"'!F:F"),0)),"")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IFERROR(INDIRECT("'S7-"&amp;$C$5&amp;"'!G"&amp;MATCH('S8-S00006'!B189,INDIRECT("'S7-"&amp;$C$5&amp;"'!F:F"),0)),"")</f>
        <v/>
      </c>
      <c r="D189" s="555" t="str" cm="1">
        <f t="array" aca="1" ref="D189" ca="1">IFERROR(INDIRECT("'S7-"&amp;$C$5&amp;"'!E"&amp;MATCH('S8-S00006'!B189,INDIRECT("'S7-"&amp;$C$5&amp;"'!F:F"),0)),"")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IFERROR(INDIRECT("'S7-"&amp;$C$5&amp;"'!G"&amp;MATCH('S8-S00006'!B190,INDIRECT("'S7-"&amp;$C$5&amp;"'!F:F"),0)),"")</f>
        <v/>
      </c>
      <c r="D190" s="555" t="str" cm="1">
        <f t="array" aca="1" ref="D190" ca="1">IFERROR(INDIRECT("'S7-"&amp;$C$5&amp;"'!E"&amp;MATCH('S8-S00006'!B190,INDIRECT("'S7-"&amp;$C$5&amp;"'!F:F"),0)),"")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IFERROR(INDIRECT("'S7-"&amp;$C$5&amp;"'!G"&amp;MATCH('S8-S00006'!B191,INDIRECT("'S7-"&amp;$C$5&amp;"'!F:F"),0)),"")</f>
        <v/>
      </c>
      <c r="D191" s="555" t="str" cm="1">
        <f t="array" aca="1" ref="D191" ca="1">IFERROR(INDIRECT("'S7-"&amp;$C$5&amp;"'!E"&amp;MATCH('S8-S00006'!B191,INDIRECT("'S7-"&amp;$C$5&amp;"'!F:F"),0)),"")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IFERROR(INDIRECT("'S7-"&amp;$C$5&amp;"'!G"&amp;MATCH('S8-S00006'!B192,INDIRECT("'S7-"&amp;$C$5&amp;"'!F:F"),0)),"")</f>
        <v/>
      </c>
      <c r="D192" s="555" t="str" cm="1">
        <f t="array" aca="1" ref="D192" ca="1">IFERROR(INDIRECT("'S7-"&amp;$C$5&amp;"'!E"&amp;MATCH('S8-S00006'!B192,INDIRECT("'S7-"&amp;$C$5&amp;"'!F:F"),0)),"")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IFERROR(INDIRECT("'S7-"&amp;$C$5&amp;"'!G"&amp;MATCH('S8-S00006'!B193,INDIRECT("'S7-"&amp;$C$5&amp;"'!F:F"),0)),"")</f>
        <v/>
      </c>
      <c r="D193" s="555" t="str" cm="1">
        <f t="array" aca="1" ref="D193" ca="1">IFERROR(INDIRECT("'S7-"&amp;$C$5&amp;"'!E"&amp;MATCH('S8-S00006'!B193,INDIRECT("'S7-"&amp;$C$5&amp;"'!F:F"),0)),"")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IFERROR(INDIRECT("'S7-"&amp;$C$5&amp;"'!G"&amp;MATCH('S8-S00006'!B194,INDIRECT("'S7-"&amp;$C$5&amp;"'!F:F"),0)),"")</f>
        <v/>
      </c>
      <c r="D194" s="555" t="str" cm="1">
        <f t="array" aca="1" ref="D194" ca="1">IFERROR(INDIRECT("'S7-"&amp;$C$5&amp;"'!E"&amp;MATCH('S8-S00006'!B194,INDIRECT("'S7-"&amp;$C$5&amp;"'!F:F"),0)),"")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IFERROR(INDIRECT("'S7-"&amp;$C$5&amp;"'!G"&amp;MATCH('S8-S00006'!B195,INDIRECT("'S7-"&amp;$C$5&amp;"'!F:F"),0)),"")</f>
        <v/>
      </c>
      <c r="D195" s="555" t="str" cm="1">
        <f t="array" aca="1" ref="D195" ca="1">IFERROR(INDIRECT("'S7-"&amp;$C$5&amp;"'!E"&amp;MATCH('S8-S00006'!B195,INDIRECT("'S7-"&amp;$C$5&amp;"'!F:F"),0)),"")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IFERROR(INDIRECT("'S7-"&amp;$C$5&amp;"'!G"&amp;MATCH('S8-S00006'!B196,INDIRECT("'S7-"&amp;$C$5&amp;"'!F:F"),0)),"")</f>
        <v/>
      </c>
      <c r="D196" s="555" t="str" cm="1">
        <f t="array" aca="1" ref="D196" ca="1">IFERROR(INDIRECT("'S7-"&amp;$C$5&amp;"'!E"&amp;MATCH('S8-S00006'!B196,INDIRECT("'S7-"&amp;$C$5&amp;"'!F:F"),0)),"")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IFERROR(INDIRECT("'S7-"&amp;$C$5&amp;"'!G"&amp;MATCH('S8-S00006'!B197,INDIRECT("'S7-"&amp;$C$5&amp;"'!F:F"),0)),"")</f>
        <v/>
      </c>
      <c r="D197" s="555" t="str" cm="1">
        <f t="array" aca="1" ref="D197" ca="1">IFERROR(INDIRECT("'S7-"&amp;$C$5&amp;"'!E"&amp;MATCH('S8-S00006'!B197,INDIRECT("'S7-"&amp;$C$5&amp;"'!F:F"),0)),"")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IFERROR(INDIRECT("'S7-"&amp;$C$5&amp;"'!G"&amp;MATCH('S8-S00006'!B198,INDIRECT("'S7-"&amp;$C$5&amp;"'!F:F"),0)),"")</f>
        <v/>
      </c>
      <c r="D198" s="555" t="str" cm="1">
        <f t="array" aca="1" ref="D198" ca="1">IFERROR(INDIRECT("'S7-"&amp;$C$5&amp;"'!E"&amp;MATCH('S8-S00006'!B198,INDIRECT("'S7-"&amp;$C$5&amp;"'!F:F"),0)),"")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IFERROR(INDIRECT("'S7-"&amp;$C$5&amp;"'!G"&amp;MATCH('S8-S00006'!B199,INDIRECT("'S7-"&amp;$C$5&amp;"'!F:F"),0)),"")</f>
        <v/>
      </c>
      <c r="D199" s="555" t="str" cm="1">
        <f t="array" aca="1" ref="D199" ca="1">IFERROR(INDIRECT("'S7-"&amp;$C$5&amp;"'!E"&amp;MATCH('S8-S00006'!B199,INDIRECT("'S7-"&amp;$C$5&amp;"'!F:F"),0)),"")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IFERROR(INDIRECT("'S7-"&amp;$C$5&amp;"'!G"&amp;MATCH('S8-S00006'!B200,INDIRECT("'S7-"&amp;$C$5&amp;"'!F:F"),0)),"")</f>
        <v/>
      </c>
      <c r="D200" s="555" t="str" cm="1">
        <f t="array" aca="1" ref="D200" ca="1">IFERROR(INDIRECT("'S7-"&amp;$C$5&amp;"'!E"&amp;MATCH('S8-S00006'!B200,INDIRECT("'S7-"&amp;$C$5&amp;"'!F:F"),0)),"")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IFERROR(INDIRECT("'S7-"&amp;$C$5&amp;"'!G"&amp;MATCH('S8-S00006'!B201,INDIRECT("'S7-"&amp;$C$5&amp;"'!F:F"),0)),"")</f>
        <v/>
      </c>
      <c r="D201" s="555" t="str" cm="1">
        <f t="array" aca="1" ref="D201" ca="1">IFERROR(INDIRECT("'S7-"&amp;$C$5&amp;"'!E"&amp;MATCH('S8-S00006'!B201,INDIRECT("'S7-"&amp;$C$5&amp;"'!F:F"),0)),"")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IFERROR(INDIRECT("'S7-"&amp;$C$5&amp;"'!G"&amp;MATCH('S8-S00006'!B202,INDIRECT("'S7-"&amp;$C$5&amp;"'!F:F"),0)),"")</f>
        <v/>
      </c>
      <c r="D202" s="555" t="str" cm="1">
        <f t="array" aca="1" ref="D202" ca="1">IFERROR(INDIRECT("'S7-"&amp;$C$5&amp;"'!E"&amp;MATCH('S8-S00006'!B202,INDIRECT("'S7-"&amp;$C$5&amp;"'!F:F"),0)),"")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IFERROR(INDIRECT("'S7-"&amp;$C$5&amp;"'!G"&amp;MATCH('S8-S00006'!B203,INDIRECT("'S7-"&amp;$C$5&amp;"'!F:F"),0)),"")</f>
        <v/>
      </c>
      <c r="D203" s="555" t="str" cm="1">
        <f t="array" aca="1" ref="D203" ca="1">IFERROR(INDIRECT("'S7-"&amp;$C$5&amp;"'!E"&amp;MATCH('S8-S00006'!B203,INDIRECT("'S7-"&amp;$C$5&amp;"'!F:F"),0)),"")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IFERROR(INDIRECT("'S7-"&amp;$C$5&amp;"'!G"&amp;MATCH('S8-S00006'!B204,INDIRECT("'S7-"&amp;$C$5&amp;"'!F:F"),0)),"")</f>
        <v/>
      </c>
      <c r="D204" s="555" t="str" cm="1">
        <f t="array" aca="1" ref="D204" ca="1">IFERROR(INDIRECT("'S7-"&amp;$C$5&amp;"'!E"&amp;MATCH('S8-S00006'!B204,INDIRECT("'S7-"&amp;$C$5&amp;"'!F:F"),0)),"")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IFERROR(INDIRECT("'S7-"&amp;$C$5&amp;"'!G"&amp;MATCH('S8-S00006'!B205,INDIRECT("'S7-"&amp;$C$5&amp;"'!F:F"),0)),"")</f>
        <v/>
      </c>
      <c r="D205" s="555" t="str" cm="1">
        <f t="array" aca="1" ref="D205" ca="1">IFERROR(INDIRECT("'S7-"&amp;$C$5&amp;"'!E"&amp;MATCH('S8-S00006'!B205,INDIRECT("'S7-"&amp;$C$5&amp;"'!F:F"),0)),"")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IFERROR(INDIRECT("'S7-"&amp;$C$5&amp;"'!G"&amp;MATCH('S8-S00006'!B206,INDIRECT("'S7-"&amp;$C$5&amp;"'!F:F"),0)),"")</f>
        <v/>
      </c>
      <c r="D206" s="555" t="str" cm="1">
        <f t="array" aca="1" ref="D206" ca="1">IFERROR(INDIRECT("'S7-"&amp;$C$5&amp;"'!E"&amp;MATCH('S8-S00006'!B206,INDIRECT("'S7-"&amp;$C$5&amp;"'!F:F"),0)),"")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IFERROR(INDIRECT("'S7-"&amp;$C$5&amp;"'!G"&amp;MATCH('S8-S00006'!B207,INDIRECT("'S7-"&amp;$C$5&amp;"'!F:F"),0)),"")</f>
        <v/>
      </c>
      <c r="D207" s="555" t="str" cm="1">
        <f t="array" aca="1" ref="D207" ca="1">IFERROR(INDIRECT("'S7-"&amp;$C$5&amp;"'!E"&amp;MATCH('S8-S00006'!B207,INDIRECT("'S7-"&amp;$C$5&amp;"'!F:F"),0)),"")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IFERROR(INDIRECT("'S7-"&amp;$C$5&amp;"'!G"&amp;MATCH('S8-S00006'!B208,INDIRECT("'S7-"&amp;$C$5&amp;"'!F:F"),0)),"")</f>
        <v/>
      </c>
      <c r="D208" s="555" t="str" cm="1">
        <f t="array" aca="1" ref="D208" ca="1">IFERROR(INDIRECT("'S7-"&amp;$C$5&amp;"'!E"&amp;MATCH('S8-S00006'!B208,INDIRECT("'S7-"&amp;$C$5&amp;"'!F:F"),0)),"")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IFERROR(INDIRECT("'S7-"&amp;$C$5&amp;"'!G"&amp;MATCH('S8-S00006'!B209,INDIRECT("'S7-"&amp;$C$5&amp;"'!F:F"),0)),"")</f>
        <v/>
      </c>
      <c r="D209" s="576" t="str" cm="1">
        <f t="array" aca="1" ref="D209" ca="1">IFERROR(INDIRECT("'S7-"&amp;$C$5&amp;"'!E"&amp;MATCH('S8-S00006'!B209,INDIRECT("'S7-"&amp;$C$5&amp;"'!F:F"),0)),"")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IJlqaB+tZfI/83STPIqWsJ/yOySogEHZWPevbwnjTaPnoZi/K1PJPobRXQ8Y64jp6e/cfvWlBxE9vIA/Xqtzwg==" saltValue="mz4wAYLEo4Cewaat6RYdXw=="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61" priority="12">
      <formula>$F10="その他"</formula>
    </cfRule>
  </conditionalFormatting>
  <conditionalFormatting sqref="J10:J209">
    <cfRule type="expression" dxfId="60" priority="11">
      <formula>$I10="その他"</formula>
    </cfRule>
  </conditionalFormatting>
  <conditionalFormatting sqref="T10:T209">
    <cfRule type="expression" dxfId="59" priority="7">
      <formula>$I10="その他"</formula>
    </cfRule>
  </conditionalFormatting>
  <conditionalFormatting sqref="S10:S209">
    <cfRule type="expression" dxfId="58" priority="6">
      <formula>$I10="その他"</formula>
    </cfRule>
  </conditionalFormatting>
  <conditionalFormatting sqref="AD10:AD209">
    <cfRule type="expression" dxfId="57" priority="5">
      <formula>$I10="その他"</formula>
    </cfRule>
  </conditionalFormatting>
  <conditionalFormatting sqref="AH10:AH209">
    <cfRule type="expression" dxfId="56" priority="4">
      <formula>$I10="その他"</formula>
    </cfRule>
  </conditionalFormatting>
  <conditionalFormatting sqref="V10:Y209">
    <cfRule type="expression" dxfId="55" priority="3">
      <formula>$I10="その他"</formula>
    </cfRule>
  </conditionalFormatting>
  <conditionalFormatting sqref="AG10:AG209 AC10:AC209">
    <cfRule type="expression" dxfId="54" priority="2">
      <formula>$I10="その他"</formula>
    </cfRule>
  </conditionalFormatting>
  <dataValidations count="2">
    <dataValidation type="list" allowBlank="1" showInputMessage="1" sqref="B10:B209" xr:uid="{21BA309B-0CD4-4A21-988A-420AC26426E6}">
      <formula1>INDIRECT("'S7-"&amp;$C$5&amp;"'!$M$38#")</formula1>
    </dataValidation>
    <dataValidation type="custom" allowBlank="1" showInputMessage="1" showErrorMessage="1" sqref="J10:J209" xr:uid="{2B3256B6-3E71-47F8-A7B5-BA1564C410B7}">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CCA8DBC8-9D62-4941-BEA3-D1D960B508F2}">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DF34D1A9-37FF-4BA7-B11E-5670A981CA67}">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A2E61B0D-AB35-4CD3-9230-A66B200BA050}">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FD8EA0EB-F60F-4406-8A89-2C106879BC75}">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7C781FC2-D99D-46C7-AD3E-A2A6D077222C}">
          <x14:formula1>
            <xm:f>選択肢①!$N$32:$N$36</xm:f>
          </x14:formula1>
          <xm:sqref>E10:F209</xm:sqref>
        </x14:dataValidation>
        <x14:dataValidation type="list" allowBlank="1" showInputMessage="1" showErrorMessage="1" xr:uid="{BCA5A49B-042F-4EE8-B2B0-5ABB90C3286D}">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A7054081-8323-4900-9A45-962517C051E3}">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F5E20DB7-A78D-4D1D-B7E1-52CB84C29C97}">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F06274E9-AAA0-4E7B-91E0-3D61493F5ACB}">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F5E9F-1913-4D1D-9E1F-1F02F1F21125}">
  <sheetPr codeName="Sheet28">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1487</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N4gBXL+M9jRed1p3vhkxU597YK+4ejTvShb8HQIdpcMXnJLSrQ1kOMCvBaPpxSC1SzVwj7fKJBCeB7Va8udt4w==" saltValue="znKuERYNwZZSg+Z0RnXwdQ=="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4A7FC387-B944-42A5-9537-D700DD96B5A5}">
          <x14:formula1>
            <xm:f>選択肢①!$F$26:$F$28</xm:f>
          </x14:formula1>
          <xm:sqref>E38:E237</xm:sqref>
        </x14:dataValidation>
        <x14:dataValidation type="list" allowBlank="1" showInputMessage="1" showErrorMessage="1" xr:uid="{088A41A0-B4E1-4C38-B168-C69BAB92AE7A}">
          <x14:formula1>
            <xm:f>選択肢①!$D$26:$D$27</xm:f>
          </x14:formula1>
          <xm:sqref>H38:H237</xm:sqref>
        </x14:dataValidation>
        <x14:dataValidation type="list" allowBlank="1" showInputMessage="1" showErrorMessage="1" xr:uid="{44DAA5A8-0DC2-41A6-AA07-D4D24FB29C87}">
          <x14:formula1>
            <xm:f>排出活動_Master!$B$5:$B$39</xm:f>
          </x14:formula1>
          <xm:sqref>D38:D237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802C-4B0E-4E47-9B13-C2B6C697712E}">
  <sheetPr codeName="Sheet29">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1487</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IFERROR(INDIRECT("'S7-"&amp;$C$5&amp;"'!G"&amp;MATCH('S8-S00007'!B10,INDIRECT("'S7-"&amp;$C$5&amp;"'!F:F"),0)),"")</f>
        <v/>
      </c>
      <c r="D10" s="546" t="str" cm="1">
        <f t="array" aca="1" ref="D10" ca="1">IFERROR(INDIRECT("'S7-"&amp;$C$5&amp;"'!E"&amp;MATCH('S8-S00007'!B10,INDIRECT("'S7-"&amp;$C$5&amp;"'!F:F"),0)),"")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IFERROR(INDIRECT("'S7-"&amp;$C$5&amp;"'!G"&amp;MATCH('S8-S00007'!B11,INDIRECT("'S7-"&amp;$C$5&amp;"'!F:F"),0)),"")</f>
        <v/>
      </c>
      <c r="D11" s="555" t="str" cm="1">
        <f t="array" aca="1" ref="D11" ca="1">IFERROR(INDIRECT("'S7-"&amp;$C$5&amp;"'!E"&amp;MATCH('S8-S00007'!B11,INDIRECT("'S7-"&amp;$C$5&amp;"'!F:F"),0)),"")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IFERROR(INDIRECT("'S7-"&amp;$C$5&amp;"'!G"&amp;MATCH('S8-S00007'!B12,INDIRECT("'S7-"&amp;$C$5&amp;"'!F:F"),0)),"")</f>
        <v/>
      </c>
      <c r="D12" s="555" t="str" cm="1">
        <f t="array" aca="1" ref="D12" ca="1">IFERROR(INDIRECT("'S7-"&amp;$C$5&amp;"'!E"&amp;MATCH('S8-S00007'!B12,INDIRECT("'S7-"&amp;$C$5&amp;"'!F:F"),0)),"")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IFERROR(INDIRECT("'S7-"&amp;$C$5&amp;"'!G"&amp;MATCH('S8-S00007'!B13,INDIRECT("'S7-"&amp;$C$5&amp;"'!F:F"),0)),"")</f>
        <v/>
      </c>
      <c r="D13" s="555" t="str" cm="1">
        <f t="array" aca="1" ref="D13" ca="1">IFERROR(INDIRECT("'S7-"&amp;$C$5&amp;"'!E"&amp;MATCH('S8-S00007'!B13,INDIRECT("'S7-"&amp;$C$5&amp;"'!F:F"),0)),"")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IFERROR(INDIRECT("'S7-"&amp;$C$5&amp;"'!G"&amp;MATCH('S8-S00007'!B14,INDIRECT("'S7-"&amp;$C$5&amp;"'!F:F"),0)),"")</f>
        <v/>
      </c>
      <c r="D14" s="555" t="str" cm="1">
        <f t="array" aca="1" ref="D14" ca="1">IFERROR(INDIRECT("'S7-"&amp;$C$5&amp;"'!E"&amp;MATCH('S8-S00007'!B14,INDIRECT("'S7-"&amp;$C$5&amp;"'!F:F"),0)),"")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IFERROR(INDIRECT("'S7-"&amp;$C$5&amp;"'!G"&amp;MATCH('S8-S00007'!B15,INDIRECT("'S7-"&amp;$C$5&amp;"'!F:F"),0)),"")</f>
        <v/>
      </c>
      <c r="D15" s="555" t="str" cm="1">
        <f t="array" aca="1" ref="D15" ca="1">IFERROR(INDIRECT("'S7-"&amp;$C$5&amp;"'!E"&amp;MATCH('S8-S00007'!B15,INDIRECT("'S7-"&amp;$C$5&amp;"'!F:F"),0)),"")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IFERROR(INDIRECT("'S7-"&amp;$C$5&amp;"'!G"&amp;MATCH('S8-S00007'!B16,INDIRECT("'S7-"&amp;$C$5&amp;"'!F:F"),0)),"")</f>
        <v/>
      </c>
      <c r="D16" s="555" t="str" cm="1">
        <f t="array" aca="1" ref="D16" ca="1">IFERROR(INDIRECT("'S7-"&amp;$C$5&amp;"'!E"&amp;MATCH('S8-S00007'!B16,INDIRECT("'S7-"&amp;$C$5&amp;"'!F:F"),0)),"")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IFERROR(INDIRECT("'S7-"&amp;$C$5&amp;"'!G"&amp;MATCH('S8-S00007'!B17,INDIRECT("'S7-"&amp;$C$5&amp;"'!F:F"),0)),"")</f>
        <v/>
      </c>
      <c r="D17" s="555" t="str" cm="1">
        <f t="array" aca="1" ref="D17" ca="1">IFERROR(INDIRECT("'S7-"&amp;$C$5&amp;"'!E"&amp;MATCH('S8-S00007'!B17,INDIRECT("'S7-"&amp;$C$5&amp;"'!F:F"),0)),"")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IFERROR(INDIRECT("'S7-"&amp;$C$5&amp;"'!G"&amp;MATCH('S8-S00007'!B18,INDIRECT("'S7-"&amp;$C$5&amp;"'!F:F"),0)),"")</f>
        <v/>
      </c>
      <c r="D18" s="555" t="str" cm="1">
        <f t="array" aca="1" ref="D18" ca="1">IFERROR(INDIRECT("'S7-"&amp;$C$5&amp;"'!E"&amp;MATCH('S8-S00007'!B18,INDIRECT("'S7-"&amp;$C$5&amp;"'!F:F"),0)),"")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IFERROR(INDIRECT("'S7-"&amp;$C$5&amp;"'!G"&amp;MATCH('S8-S00007'!B19,INDIRECT("'S7-"&amp;$C$5&amp;"'!F:F"),0)),"")</f>
        <v/>
      </c>
      <c r="D19" s="555" t="str" cm="1">
        <f t="array" aca="1" ref="D19" ca="1">IFERROR(INDIRECT("'S7-"&amp;$C$5&amp;"'!E"&amp;MATCH('S8-S00007'!B19,INDIRECT("'S7-"&amp;$C$5&amp;"'!F:F"),0)),"")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IFERROR(INDIRECT("'S7-"&amp;$C$5&amp;"'!G"&amp;MATCH('S8-S00007'!B20,INDIRECT("'S7-"&amp;$C$5&amp;"'!F:F"),0)),"")</f>
        <v/>
      </c>
      <c r="D20" s="555" t="str" cm="1">
        <f t="array" aca="1" ref="D20" ca="1">IFERROR(INDIRECT("'S7-"&amp;$C$5&amp;"'!E"&amp;MATCH('S8-S00007'!B20,INDIRECT("'S7-"&amp;$C$5&amp;"'!F:F"),0)),"")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IFERROR(INDIRECT("'S7-"&amp;$C$5&amp;"'!G"&amp;MATCH('S8-S00007'!B21,INDIRECT("'S7-"&amp;$C$5&amp;"'!F:F"),0)),"")</f>
        <v/>
      </c>
      <c r="D21" s="555" t="str" cm="1">
        <f t="array" aca="1" ref="D21" ca="1">IFERROR(INDIRECT("'S7-"&amp;$C$5&amp;"'!E"&amp;MATCH('S8-S00007'!B21,INDIRECT("'S7-"&amp;$C$5&amp;"'!F:F"),0)),"")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IFERROR(INDIRECT("'S7-"&amp;$C$5&amp;"'!G"&amp;MATCH('S8-S00007'!B22,INDIRECT("'S7-"&amp;$C$5&amp;"'!F:F"),0)),"")</f>
        <v/>
      </c>
      <c r="D22" s="555" t="str" cm="1">
        <f t="array" aca="1" ref="D22" ca="1">IFERROR(INDIRECT("'S7-"&amp;$C$5&amp;"'!E"&amp;MATCH('S8-S00007'!B22,INDIRECT("'S7-"&amp;$C$5&amp;"'!F:F"),0)),"")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IFERROR(INDIRECT("'S7-"&amp;$C$5&amp;"'!G"&amp;MATCH('S8-S00007'!B23,INDIRECT("'S7-"&amp;$C$5&amp;"'!F:F"),0)),"")</f>
        <v/>
      </c>
      <c r="D23" s="555" t="str" cm="1">
        <f t="array" aca="1" ref="D23" ca="1">IFERROR(INDIRECT("'S7-"&amp;$C$5&amp;"'!E"&amp;MATCH('S8-S00007'!B23,INDIRECT("'S7-"&amp;$C$5&amp;"'!F:F"),0)),"")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IFERROR(INDIRECT("'S7-"&amp;$C$5&amp;"'!G"&amp;MATCH('S8-S00007'!B24,INDIRECT("'S7-"&amp;$C$5&amp;"'!F:F"),0)),"")</f>
        <v/>
      </c>
      <c r="D24" s="555" t="str" cm="1">
        <f t="array" aca="1" ref="D24" ca="1">IFERROR(INDIRECT("'S7-"&amp;$C$5&amp;"'!E"&amp;MATCH('S8-S00007'!B24,INDIRECT("'S7-"&amp;$C$5&amp;"'!F:F"),0)),"")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IFERROR(INDIRECT("'S7-"&amp;$C$5&amp;"'!G"&amp;MATCH('S8-S00007'!B25,INDIRECT("'S7-"&amp;$C$5&amp;"'!F:F"),0)),"")</f>
        <v/>
      </c>
      <c r="D25" s="555" t="str" cm="1">
        <f t="array" aca="1" ref="D25" ca="1">IFERROR(INDIRECT("'S7-"&amp;$C$5&amp;"'!E"&amp;MATCH('S8-S00007'!B25,INDIRECT("'S7-"&amp;$C$5&amp;"'!F:F"),0)),"")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IFERROR(INDIRECT("'S7-"&amp;$C$5&amp;"'!G"&amp;MATCH('S8-S00007'!B26,INDIRECT("'S7-"&amp;$C$5&amp;"'!F:F"),0)),"")</f>
        <v/>
      </c>
      <c r="D26" s="555" t="str" cm="1">
        <f t="array" aca="1" ref="D26" ca="1">IFERROR(INDIRECT("'S7-"&amp;$C$5&amp;"'!E"&amp;MATCH('S8-S00007'!B26,INDIRECT("'S7-"&amp;$C$5&amp;"'!F:F"),0)),"")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IFERROR(INDIRECT("'S7-"&amp;$C$5&amp;"'!G"&amp;MATCH('S8-S00007'!B27,INDIRECT("'S7-"&amp;$C$5&amp;"'!F:F"),0)),"")</f>
        <v/>
      </c>
      <c r="D27" s="555" t="str" cm="1">
        <f t="array" aca="1" ref="D27" ca="1">IFERROR(INDIRECT("'S7-"&amp;$C$5&amp;"'!E"&amp;MATCH('S8-S00007'!B27,INDIRECT("'S7-"&amp;$C$5&amp;"'!F:F"),0)),"")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IFERROR(INDIRECT("'S7-"&amp;$C$5&amp;"'!G"&amp;MATCH('S8-S00007'!B28,INDIRECT("'S7-"&amp;$C$5&amp;"'!F:F"),0)),"")</f>
        <v/>
      </c>
      <c r="D28" s="555" t="str" cm="1">
        <f t="array" aca="1" ref="D28" ca="1">IFERROR(INDIRECT("'S7-"&amp;$C$5&amp;"'!E"&amp;MATCH('S8-S00007'!B28,INDIRECT("'S7-"&amp;$C$5&amp;"'!F:F"),0)),"")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IFERROR(INDIRECT("'S7-"&amp;$C$5&amp;"'!G"&amp;MATCH('S8-S00007'!B29,INDIRECT("'S7-"&amp;$C$5&amp;"'!F:F"),0)),"")</f>
        <v/>
      </c>
      <c r="D29" s="555" t="str" cm="1">
        <f t="array" aca="1" ref="D29" ca="1">IFERROR(INDIRECT("'S7-"&amp;$C$5&amp;"'!E"&amp;MATCH('S8-S00007'!B29,INDIRECT("'S7-"&amp;$C$5&amp;"'!F:F"),0)),"")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IFERROR(INDIRECT("'S7-"&amp;$C$5&amp;"'!G"&amp;MATCH('S8-S00007'!B30,INDIRECT("'S7-"&amp;$C$5&amp;"'!F:F"),0)),"")</f>
        <v/>
      </c>
      <c r="D30" s="555" t="str" cm="1">
        <f t="array" aca="1" ref="D30" ca="1">IFERROR(INDIRECT("'S7-"&amp;$C$5&amp;"'!E"&amp;MATCH('S8-S00007'!B30,INDIRECT("'S7-"&amp;$C$5&amp;"'!F:F"),0)),"")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IFERROR(INDIRECT("'S7-"&amp;$C$5&amp;"'!G"&amp;MATCH('S8-S00007'!B31,INDIRECT("'S7-"&amp;$C$5&amp;"'!F:F"),0)),"")</f>
        <v/>
      </c>
      <c r="D31" s="555" t="str" cm="1">
        <f t="array" aca="1" ref="D31" ca="1">IFERROR(INDIRECT("'S7-"&amp;$C$5&amp;"'!E"&amp;MATCH('S8-S00007'!B31,INDIRECT("'S7-"&amp;$C$5&amp;"'!F:F"),0)),"")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IFERROR(INDIRECT("'S7-"&amp;$C$5&amp;"'!G"&amp;MATCH('S8-S00007'!B32,INDIRECT("'S7-"&amp;$C$5&amp;"'!F:F"),0)),"")</f>
        <v/>
      </c>
      <c r="D32" s="555" t="str" cm="1">
        <f t="array" aca="1" ref="D32" ca="1">IFERROR(INDIRECT("'S7-"&amp;$C$5&amp;"'!E"&amp;MATCH('S8-S00007'!B32,INDIRECT("'S7-"&amp;$C$5&amp;"'!F:F"),0)),"")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IFERROR(INDIRECT("'S7-"&amp;$C$5&amp;"'!G"&amp;MATCH('S8-S00007'!B33,INDIRECT("'S7-"&amp;$C$5&amp;"'!F:F"),0)),"")</f>
        <v/>
      </c>
      <c r="D33" s="555" t="str" cm="1">
        <f t="array" aca="1" ref="D33" ca="1">IFERROR(INDIRECT("'S7-"&amp;$C$5&amp;"'!E"&amp;MATCH('S8-S00007'!B33,INDIRECT("'S7-"&amp;$C$5&amp;"'!F:F"),0)),"")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IFERROR(INDIRECT("'S7-"&amp;$C$5&amp;"'!G"&amp;MATCH('S8-S00007'!B34,INDIRECT("'S7-"&amp;$C$5&amp;"'!F:F"),0)),"")</f>
        <v/>
      </c>
      <c r="D34" s="555" t="str" cm="1">
        <f t="array" aca="1" ref="D34" ca="1">IFERROR(INDIRECT("'S7-"&amp;$C$5&amp;"'!E"&amp;MATCH('S8-S00007'!B34,INDIRECT("'S7-"&amp;$C$5&amp;"'!F:F"),0)),"")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IFERROR(INDIRECT("'S7-"&amp;$C$5&amp;"'!G"&amp;MATCH('S8-S00007'!B35,INDIRECT("'S7-"&amp;$C$5&amp;"'!F:F"),0)),"")</f>
        <v/>
      </c>
      <c r="D35" s="555" t="str" cm="1">
        <f t="array" aca="1" ref="D35" ca="1">IFERROR(INDIRECT("'S7-"&amp;$C$5&amp;"'!E"&amp;MATCH('S8-S00007'!B35,INDIRECT("'S7-"&amp;$C$5&amp;"'!F:F"),0)),"")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IFERROR(INDIRECT("'S7-"&amp;$C$5&amp;"'!G"&amp;MATCH('S8-S00007'!B36,INDIRECT("'S7-"&amp;$C$5&amp;"'!F:F"),0)),"")</f>
        <v/>
      </c>
      <c r="D36" s="555" t="str" cm="1">
        <f t="array" aca="1" ref="D36" ca="1">IFERROR(INDIRECT("'S7-"&amp;$C$5&amp;"'!E"&amp;MATCH('S8-S00007'!B36,INDIRECT("'S7-"&amp;$C$5&amp;"'!F:F"),0)),"")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IFERROR(INDIRECT("'S7-"&amp;$C$5&amp;"'!G"&amp;MATCH('S8-S00007'!B37,INDIRECT("'S7-"&amp;$C$5&amp;"'!F:F"),0)),"")</f>
        <v/>
      </c>
      <c r="D37" s="555" t="str" cm="1">
        <f t="array" aca="1" ref="D37" ca="1">IFERROR(INDIRECT("'S7-"&amp;$C$5&amp;"'!E"&amp;MATCH('S8-S00007'!B37,INDIRECT("'S7-"&amp;$C$5&amp;"'!F:F"),0)),"")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IFERROR(INDIRECT("'S7-"&amp;$C$5&amp;"'!G"&amp;MATCH('S8-S00007'!B38,INDIRECT("'S7-"&amp;$C$5&amp;"'!F:F"),0)),"")</f>
        <v/>
      </c>
      <c r="D38" s="555" t="str" cm="1">
        <f t="array" aca="1" ref="D38" ca="1">IFERROR(INDIRECT("'S7-"&amp;$C$5&amp;"'!E"&amp;MATCH('S8-S00007'!B38,INDIRECT("'S7-"&amp;$C$5&amp;"'!F:F"),0)),"")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IFERROR(INDIRECT("'S7-"&amp;$C$5&amp;"'!G"&amp;MATCH('S8-S00007'!B39,INDIRECT("'S7-"&amp;$C$5&amp;"'!F:F"),0)),"")</f>
        <v/>
      </c>
      <c r="D39" s="555" t="str" cm="1">
        <f t="array" aca="1" ref="D39" ca="1">IFERROR(INDIRECT("'S7-"&amp;$C$5&amp;"'!E"&amp;MATCH('S8-S00007'!B39,INDIRECT("'S7-"&amp;$C$5&amp;"'!F:F"),0)),"")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IFERROR(INDIRECT("'S7-"&amp;$C$5&amp;"'!G"&amp;MATCH('S8-S00007'!B40,INDIRECT("'S7-"&amp;$C$5&amp;"'!F:F"),0)),"")</f>
        <v/>
      </c>
      <c r="D40" s="555" t="str" cm="1">
        <f t="array" aca="1" ref="D40" ca="1">IFERROR(INDIRECT("'S7-"&amp;$C$5&amp;"'!E"&amp;MATCH('S8-S00007'!B40,INDIRECT("'S7-"&amp;$C$5&amp;"'!F:F"),0)),"")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IFERROR(INDIRECT("'S7-"&amp;$C$5&amp;"'!G"&amp;MATCH('S8-S00007'!B41,INDIRECT("'S7-"&amp;$C$5&amp;"'!F:F"),0)),"")</f>
        <v/>
      </c>
      <c r="D41" s="555" t="str" cm="1">
        <f t="array" aca="1" ref="D41" ca="1">IFERROR(INDIRECT("'S7-"&amp;$C$5&amp;"'!E"&amp;MATCH('S8-S00007'!B41,INDIRECT("'S7-"&amp;$C$5&amp;"'!F:F"),0)),"")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IFERROR(INDIRECT("'S7-"&amp;$C$5&amp;"'!G"&amp;MATCH('S8-S00007'!B42,INDIRECT("'S7-"&amp;$C$5&amp;"'!F:F"),0)),"")</f>
        <v/>
      </c>
      <c r="D42" s="555" t="str" cm="1">
        <f t="array" aca="1" ref="D42" ca="1">IFERROR(INDIRECT("'S7-"&amp;$C$5&amp;"'!E"&amp;MATCH('S8-S00007'!B42,INDIRECT("'S7-"&amp;$C$5&amp;"'!F:F"),0)),"")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IFERROR(INDIRECT("'S7-"&amp;$C$5&amp;"'!G"&amp;MATCH('S8-S00007'!B43,INDIRECT("'S7-"&amp;$C$5&amp;"'!F:F"),0)),"")</f>
        <v/>
      </c>
      <c r="D43" s="555" t="str" cm="1">
        <f t="array" aca="1" ref="D43" ca="1">IFERROR(INDIRECT("'S7-"&amp;$C$5&amp;"'!E"&amp;MATCH('S8-S00007'!B43,INDIRECT("'S7-"&amp;$C$5&amp;"'!F:F"),0)),"")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IFERROR(INDIRECT("'S7-"&amp;$C$5&amp;"'!G"&amp;MATCH('S8-S00007'!B44,INDIRECT("'S7-"&amp;$C$5&amp;"'!F:F"),0)),"")</f>
        <v/>
      </c>
      <c r="D44" s="555" t="str" cm="1">
        <f t="array" aca="1" ref="D44" ca="1">IFERROR(INDIRECT("'S7-"&amp;$C$5&amp;"'!E"&amp;MATCH('S8-S00007'!B44,INDIRECT("'S7-"&amp;$C$5&amp;"'!F:F"),0)),"")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IFERROR(INDIRECT("'S7-"&amp;$C$5&amp;"'!G"&amp;MATCH('S8-S00007'!B45,INDIRECT("'S7-"&amp;$C$5&amp;"'!F:F"),0)),"")</f>
        <v/>
      </c>
      <c r="D45" s="555" t="str" cm="1">
        <f t="array" aca="1" ref="D45" ca="1">IFERROR(INDIRECT("'S7-"&amp;$C$5&amp;"'!E"&amp;MATCH('S8-S00007'!B45,INDIRECT("'S7-"&amp;$C$5&amp;"'!F:F"),0)),"")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IFERROR(INDIRECT("'S7-"&amp;$C$5&amp;"'!G"&amp;MATCH('S8-S00007'!B46,INDIRECT("'S7-"&amp;$C$5&amp;"'!F:F"),0)),"")</f>
        <v/>
      </c>
      <c r="D46" s="555" t="str" cm="1">
        <f t="array" aca="1" ref="D46" ca="1">IFERROR(INDIRECT("'S7-"&amp;$C$5&amp;"'!E"&amp;MATCH('S8-S00007'!B46,INDIRECT("'S7-"&amp;$C$5&amp;"'!F:F"),0)),"")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IFERROR(INDIRECT("'S7-"&amp;$C$5&amp;"'!G"&amp;MATCH('S8-S00007'!B47,INDIRECT("'S7-"&amp;$C$5&amp;"'!F:F"),0)),"")</f>
        <v/>
      </c>
      <c r="D47" s="555" t="str" cm="1">
        <f t="array" aca="1" ref="D47" ca="1">IFERROR(INDIRECT("'S7-"&amp;$C$5&amp;"'!E"&amp;MATCH('S8-S00007'!B47,INDIRECT("'S7-"&amp;$C$5&amp;"'!F:F"),0)),"")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IFERROR(INDIRECT("'S7-"&amp;$C$5&amp;"'!G"&amp;MATCH('S8-S00007'!B48,INDIRECT("'S7-"&amp;$C$5&amp;"'!F:F"),0)),"")</f>
        <v/>
      </c>
      <c r="D48" s="555" t="str" cm="1">
        <f t="array" aca="1" ref="D48" ca="1">IFERROR(INDIRECT("'S7-"&amp;$C$5&amp;"'!E"&amp;MATCH('S8-S00007'!B48,INDIRECT("'S7-"&amp;$C$5&amp;"'!F:F"),0)),"")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IFERROR(INDIRECT("'S7-"&amp;$C$5&amp;"'!G"&amp;MATCH('S8-S00007'!B49,INDIRECT("'S7-"&amp;$C$5&amp;"'!F:F"),0)),"")</f>
        <v/>
      </c>
      <c r="D49" s="555" t="str" cm="1">
        <f t="array" aca="1" ref="D49" ca="1">IFERROR(INDIRECT("'S7-"&amp;$C$5&amp;"'!E"&amp;MATCH('S8-S00007'!B49,INDIRECT("'S7-"&amp;$C$5&amp;"'!F:F"),0)),"")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IFERROR(INDIRECT("'S7-"&amp;$C$5&amp;"'!G"&amp;MATCH('S8-S00007'!B50,INDIRECT("'S7-"&amp;$C$5&amp;"'!F:F"),0)),"")</f>
        <v/>
      </c>
      <c r="D50" s="555" t="str" cm="1">
        <f t="array" aca="1" ref="D50" ca="1">IFERROR(INDIRECT("'S7-"&amp;$C$5&amp;"'!E"&amp;MATCH('S8-S00007'!B50,INDIRECT("'S7-"&amp;$C$5&amp;"'!F:F"),0)),"")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IFERROR(INDIRECT("'S7-"&amp;$C$5&amp;"'!G"&amp;MATCH('S8-S00007'!B51,INDIRECT("'S7-"&amp;$C$5&amp;"'!F:F"),0)),"")</f>
        <v/>
      </c>
      <c r="D51" s="555" t="str" cm="1">
        <f t="array" aca="1" ref="D51" ca="1">IFERROR(INDIRECT("'S7-"&amp;$C$5&amp;"'!E"&amp;MATCH('S8-S00007'!B51,INDIRECT("'S7-"&amp;$C$5&amp;"'!F:F"),0)),"")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IFERROR(INDIRECT("'S7-"&amp;$C$5&amp;"'!G"&amp;MATCH('S8-S00007'!B52,INDIRECT("'S7-"&amp;$C$5&amp;"'!F:F"),0)),"")</f>
        <v/>
      </c>
      <c r="D52" s="555" t="str" cm="1">
        <f t="array" aca="1" ref="D52" ca="1">IFERROR(INDIRECT("'S7-"&amp;$C$5&amp;"'!E"&amp;MATCH('S8-S00007'!B52,INDIRECT("'S7-"&amp;$C$5&amp;"'!F:F"),0)),"")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IFERROR(INDIRECT("'S7-"&amp;$C$5&amp;"'!G"&amp;MATCH('S8-S00007'!B53,INDIRECT("'S7-"&amp;$C$5&amp;"'!F:F"),0)),"")</f>
        <v/>
      </c>
      <c r="D53" s="555" t="str" cm="1">
        <f t="array" aca="1" ref="D53" ca="1">IFERROR(INDIRECT("'S7-"&amp;$C$5&amp;"'!E"&amp;MATCH('S8-S00007'!B53,INDIRECT("'S7-"&amp;$C$5&amp;"'!F:F"),0)),"")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IFERROR(INDIRECT("'S7-"&amp;$C$5&amp;"'!G"&amp;MATCH('S8-S00007'!B54,INDIRECT("'S7-"&amp;$C$5&amp;"'!F:F"),0)),"")</f>
        <v/>
      </c>
      <c r="D54" s="555" t="str" cm="1">
        <f t="array" aca="1" ref="D54" ca="1">IFERROR(INDIRECT("'S7-"&amp;$C$5&amp;"'!E"&amp;MATCH('S8-S00007'!B54,INDIRECT("'S7-"&amp;$C$5&amp;"'!F:F"),0)),"")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IFERROR(INDIRECT("'S7-"&amp;$C$5&amp;"'!G"&amp;MATCH('S8-S00007'!B55,INDIRECT("'S7-"&amp;$C$5&amp;"'!F:F"),0)),"")</f>
        <v/>
      </c>
      <c r="D55" s="555" t="str" cm="1">
        <f t="array" aca="1" ref="D55" ca="1">IFERROR(INDIRECT("'S7-"&amp;$C$5&amp;"'!E"&amp;MATCH('S8-S00007'!B55,INDIRECT("'S7-"&amp;$C$5&amp;"'!F:F"),0)),"")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IFERROR(INDIRECT("'S7-"&amp;$C$5&amp;"'!G"&amp;MATCH('S8-S00007'!B56,INDIRECT("'S7-"&amp;$C$5&amp;"'!F:F"),0)),"")</f>
        <v/>
      </c>
      <c r="D56" s="555" t="str" cm="1">
        <f t="array" aca="1" ref="D56" ca="1">IFERROR(INDIRECT("'S7-"&amp;$C$5&amp;"'!E"&amp;MATCH('S8-S00007'!B56,INDIRECT("'S7-"&amp;$C$5&amp;"'!F:F"),0)),"")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IFERROR(INDIRECT("'S7-"&amp;$C$5&amp;"'!G"&amp;MATCH('S8-S00007'!B57,INDIRECT("'S7-"&amp;$C$5&amp;"'!F:F"),0)),"")</f>
        <v/>
      </c>
      <c r="D57" s="555" t="str" cm="1">
        <f t="array" aca="1" ref="D57" ca="1">IFERROR(INDIRECT("'S7-"&amp;$C$5&amp;"'!E"&amp;MATCH('S8-S00007'!B57,INDIRECT("'S7-"&amp;$C$5&amp;"'!F:F"),0)),"")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IFERROR(INDIRECT("'S7-"&amp;$C$5&amp;"'!G"&amp;MATCH('S8-S00007'!B58,INDIRECT("'S7-"&amp;$C$5&amp;"'!F:F"),0)),"")</f>
        <v/>
      </c>
      <c r="D58" s="555" t="str" cm="1">
        <f t="array" aca="1" ref="D58" ca="1">IFERROR(INDIRECT("'S7-"&amp;$C$5&amp;"'!E"&amp;MATCH('S8-S00007'!B58,INDIRECT("'S7-"&amp;$C$5&amp;"'!F:F"),0)),"")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IFERROR(INDIRECT("'S7-"&amp;$C$5&amp;"'!G"&amp;MATCH('S8-S00007'!B59,INDIRECT("'S7-"&amp;$C$5&amp;"'!F:F"),0)),"")</f>
        <v/>
      </c>
      <c r="D59" s="555" t="str" cm="1">
        <f t="array" aca="1" ref="D59" ca="1">IFERROR(INDIRECT("'S7-"&amp;$C$5&amp;"'!E"&amp;MATCH('S8-S00007'!B59,INDIRECT("'S7-"&amp;$C$5&amp;"'!F:F"),0)),"")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IFERROR(INDIRECT("'S7-"&amp;$C$5&amp;"'!G"&amp;MATCH('S8-S00007'!B60,INDIRECT("'S7-"&amp;$C$5&amp;"'!F:F"),0)),"")</f>
        <v/>
      </c>
      <c r="D60" s="555" t="str" cm="1">
        <f t="array" aca="1" ref="D60" ca="1">IFERROR(INDIRECT("'S7-"&amp;$C$5&amp;"'!E"&amp;MATCH('S8-S00007'!B60,INDIRECT("'S7-"&amp;$C$5&amp;"'!F:F"),0)),"")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IFERROR(INDIRECT("'S7-"&amp;$C$5&amp;"'!G"&amp;MATCH('S8-S00007'!B61,INDIRECT("'S7-"&amp;$C$5&amp;"'!F:F"),0)),"")</f>
        <v/>
      </c>
      <c r="D61" s="555" t="str" cm="1">
        <f t="array" aca="1" ref="D61" ca="1">IFERROR(INDIRECT("'S7-"&amp;$C$5&amp;"'!E"&amp;MATCH('S8-S00007'!B61,INDIRECT("'S7-"&amp;$C$5&amp;"'!F:F"),0)),"")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IFERROR(INDIRECT("'S7-"&amp;$C$5&amp;"'!G"&amp;MATCH('S8-S00007'!B62,INDIRECT("'S7-"&amp;$C$5&amp;"'!F:F"),0)),"")</f>
        <v/>
      </c>
      <c r="D62" s="555" t="str" cm="1">
        <f t="array" aca="1" ref="D62" ca="1">IFERROR(INDIRECT("'S7-"&amp;$C$5&amp;"'!E"&amp;MATCH('S8-S00007'!B62,INDIRECT("'S7-"&amp;$C$5&amp;"'!F:F"),0)),"")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IFERROR(INDIRECT("'S7-"&amp;$C$5&amp;"'!G"&amp;MATCH('S8-S00007'!B63,INDIRECT("'S7-"&amp;$C$5&amp;"'!F:F"),0)),"")</f>
        <v/>
      </c>
      <c r="D63" s="555" t="str" cm="1">
        <f t="array" aca="1" ref="D63" ca="1">IFERROR(INDIRECT("'S7-"&amp;$C$5&amp;"'!E"&amp;MATCH('S8-S00007'!B63,INDIRECT("'S7-"&amp;$C$5&amp;"'!F:F"),0)),"")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IFERROR(INDIRECT("'S7-"&amp;$C$5&amp;"'!G"&amp;MATCH('S8-S00007'!B64,INDIRECT("'S7-"&amp;$C$5&amp;"'!F:F"),0)),"")</f>
        <v/>
      </c>
      <c r="D64" s="555" t="str" cm="1">
        <f t="array" aca="1" ref="D64" ca="1">IFERROR(INDIRECT("'S7-"&amp;$C$5&amp;"'!E"&amp;MATCH('S8-S00007'!B64,INDIRECT("'S7-"&amp;$C$5&amp;"'!F:F"),0)),"")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IFERROR(INDIRECT("'S7-"&amp;$C$5&amp;"'!G"&amp;MATCH('S8-S00007'!B65,INDIRECT("'S7-"&amp;$C$5&amp;"'!F:F"),0)),"")</f>
        <v/>
      </c>
      <c r="D65" s="555" t="str" cm="1">
        <f t="array" aca="1" ref="D65" ca="1">IFERROR(INDIRECT("'S7-"&amp;$C$5&amp;"'!E"&amp;MATCH('S8-S00007'!B65,INDIRECT("'S7-"&amp;$C$5&amp;"'!F:F"),0)),"")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IFERROR(INDIRECT("'S7-"&amp;$C$5&amp;"'!G"&amp;MATCH('S8-S00007'!B66,INDIRECT("'S7-"&amp;$C$5&amp;"'!F:F"),0)),"")</f>
        <v/>
      </c>
      <c r="D66" s="555" t="str" cm="1">
        <f t="array" aca="1" ref="D66" ca="1">IFERROR(INDIRECT("'S7-"&amp;$C$5&amp;"'!E"&amp;MATCH('S8-S00007'!B66,INDIRECT("'S7-"&amp;$C$5&amp;"'!F:F"),0)),"")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IFERROR(INDIRECT("'S7-"&amp;$C$5&amp;"'!G"&amp;MATCH('S8-S00007'!B67,INDIRECT("'S7-"&amp;$C$5&amp;"'!F:F"),0)),"")</f>
        <v/>
      </c>
      <c r="D67" s="555" t="str" cm="1">
        <f t="array" aca="1" ref="D67" ca="1">IFERROR(INDIRECT("'S7-"&amp;$C$5&amp;"'!E"&amp;MATCH('S8-S00007'!B67,INDIRECT("'S7-"&amp;$C$5&amp;"'!F:F"),0)),"")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IFERROR(INDIRECT("'S7-"&amp;$C$5&amp;"'!G"&amp;MATCH('S8-S00007'!B68,INDIRECT("'S7-"&amp;$C$5&amp;"'!F:F"),0)),"")</f>
        <v/>
      </c>
      <c r="D68" s="555" t="str" cm="1">
        <f t="array" aca="1" ref="D68" ca="1">IFERROR(INDIRECT("'S7-"&amp;$C$5&amp;"'!E"&amp;MATCH('S8-S00007'!B68,INDIRECT("'S7-"&amp;$C$5&amp;"'!F:F"),0)),"")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IFERROR(INDIRECT("'S7-"&amp;$C$5&amp;"'!G"&amp;MATCH('S8-S00007'!B69,INDIRECT("'S7-"&amp;$C$5&amp;"'!F:F"),0)),"")</f>
        <v/>
      </c>
      <c r="D69" s="555" t="str" cm="1">
        <f t="array" aca="1" ref="D69" ca="1">IFERROR(INDIRECT("'S7-"&amp;$C$5&amp;"'!E"&amp;MATCH('S8-S00007'!B69,INDIRECT("'S7-"&amp;$C$5&amp;"'!F:F"),0)),"")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IFERROR(INDIRECT("'S7-"&amp;$C$5&amp;"'!G"&amp;MATCH('S8-S00007'!B70,INDIRECT("'S7-"&amp;$C$5&amp;"'!F:F"),0)),"")</f>
        <v/>
      </c>
      <c r="D70" s="555" t="str" cm="1">
        <f t="array" aca="1" ref="D70" ca="1">IFERROR(INDIRECT("'S7-"&amp;$C$5&amp;"'!E"&amp;MATCH('S8-S00007'!B70,INDIRECT("'S7-"&amp;$C$5&amp;"'!F:F"),0)),"")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IFERROR(INDIRECT("'S7-"&amp;$C$5&amp;"'!G"&amp;MATCH('S8-S00007'!B71,INDIRECT("'S7-"&amp;$C$5&amp;"'!F:F"),0)),"")</f>
        <v/>
      </c>
      <c r="D71" s="555" t="str" cm="1">
        <f t="array" aca="1" ref="D71" ca="1">IFERROR(INDIRECT("'S7-"&amp;$C$5&amp;"'!E"&amp;MATCH('S8-S00007'!B71,INDIRECT("'S7-"&amp;$C$5&amp;"'!F:F"),0)),"")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IFERROR(INDIRECT("'S7-"&amp;$C$5&amp;"'!G"&amp;MATCH('S8-S00007'!B72,INDIRECT("'S7-"&amp;$C$5&amp;"'!F:F"),0)),"")</f>
        <v/>
      </c>
      <c r="D72" s="555" t="str" cm="1">
        <f t="array" aca="1" ref="D72" ca="1">IFERROR(INDIRECT("'S7-"&amp;$C$5&amp;"'!E"&amp;MATCH('S8-S00007'!B72,INDIRECT("'S7-"&amp;$C$5&amp;"'!F:F"),0)),"")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IFERROR(INDIRECT("'S7-"&amp;$C$5&amp;"'!G"&amp;MATCH('S8-S00007'!B73,INDIRECT("'S7-"&amp;$C$5&amp;"'!F:F"),0)),"")</f>
        <v/>
      </c>
      <c r="D73" s="555" t="str" cm="1">
        <f t="array" aca="1" ref="D73" ca="1">IFERROR(INDIRECT("'S7-"&amp;$C$5&amp;"'!E"&amp;MATCH('S8-S00007'!B73,INDIRECT("'S7-"&amp;$C$5&amp;"'!F:F"),0)),"")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IFERROR(INDIRECT("'S7-"&amp;$C$5&amp;"'!G"&amp;MATCH('S8-S00007'!B74,INDIRECT("'S7-"&amp;$C$5&amp;"'!F:F"),0)),"")</f>
        <v/>
      </c>
      <c r="D74" s="555" t="str" cm="1">
        <f t="array" aca="1" ref="D74" ca="1">IFERROR(INDIRECT("'S7-"&amp;$C$5&amp;"'!E"&amp;MATCH('S8-S00007'!B74,INDIRECT("'S7-"&amp;$C$5&amp;"'!F:F"),0)),"")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IFERROR(INDIRECT("'S7-"&amp;$C$5&amp;"'!G"&amp;MATCH('S8-S00007'!B75,INDIRECT("'S7-"&amp;$C$5&amp;"'!F:F"),0)),"")</f>
        <v/>
      </c>
      <c r="D75" s="555" t="str" cm="1">
        <f t="array" aca="1" ref="D75" ca="1">IFERROR(INDIRECT("'S7-"&amp;$C$5&amp;"'!E"&amp;MATCH('S8-S00007'!B75,INDIRECT("'S7-"&amp;$C$5&amp;"'!F:F"),0)),"")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IFERROR(INDIRECT("'S7-"&amp;$C$5&amp;"'!G"&amp;MATCH('S8-S00007'!B76,INDIRECT("'S7-"&amp;$C$5&amp;"'!F:F"),0)),"")</f>
        <v/>
      </c>
      <c r="D76" s="555" t="str" cm="1">
        <f t="array" aca="1" ref="D76" ca="1">IFERROR(INDIRECT("'S7-"&amp;$C$5&amp;"'!E"&amp;MATCH('S8-S00007'!B76,INDIRECT("'S7-"&amp;$C$5&amp;"'!F:F"),0)),"")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IFERROR(INDIRECT("'S7-"&amp;$C$5&amp;"'!G"&amp;MATCH('S8-S00007'!B77,INDIRECT("'S7-"&amp;$C$5&amp;"'!F:F"),0)),"")</f>
        <v/>
      </c>
      <c r="D77" s="555" t="str" cm="1">
        <f t="array" aca="1" ref="D77" ca="1">IFERROR(INDIRECT("'S7-"&amp;$C$5&amp;"'!E"&amp;MATCH('S8-S00007'!B77,INDIRECT("'S7-"&amp;$C$5&amp;"'!F:F"),0)),"")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IFERROR(INDIRECT("'S7-"&amp;$C$5&amp;"'!G"&amp;MATCH('S8-S00007'!B78,INDIRECT("'S7-"&amp;$C$5&amp;"'!F:F"),0)),"")</f>
        <v/>
      </c>
      <c r="D78" s="555" t="str" cm="1">
        <f t="array" aca="1" ref="D78" ca="1">IFERROR(INDIRECT("'S7-"&amp;$C$5&amp;"'!E"&amp;MATCH('S8-S00007'!B78,INDIRECT("'S7-"&amp;$C$5&amp;"'!F:F"),0)),"")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IFERROR(INDIRECT("'S7-"&amp;$C$5&amp;"'!G"&amp;MATCH('S8-S00007'!B79,INDIRECT("'S7-"&amp;$C$5&amp;"'!F:F"),0)),"")</f>
        <v/>
      </c>
      <c r="D79" s="555" t="str" cm="1">
        <f t="array" aca="1" ref="D79" ca="1">IFERROR(INDIRECT("'S7-"&amp;$C$5&amp;"'!E"&amp;MATCH('S8-S00007'!B79,INDIRECT("'S7-"&amp;$C$5&amp;"'!F:F"),0)),"")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IFERROR(INDIRECT("'S7-"&amp;$C$5&amp;"'!G"&amp;MATCH('S8-S00007'!B80,INDIRECT("'S7-"&amp;$C$5&amp;"'!F:F"),0)),"")</f>
        <v/>
      </c>
      <c r="D80" s="555" t="str" cm="1">
        <f t="array" aca="1" ref="D80" ca="1">IFERROR(INDIRECT("'S7-"&amp;$C$5&amp;"'!E"&amp;MATCH('S8-S00007'!B80,INDIRECT("'S7-"&amp;$C$5&amp;"'!F:F"),0)),"")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IFERROR(INDIRECT("'S7-"&amp;$C$5&amp;"'!G"&amp;MATCH('S8-S00007'!B81,INDIRECT("'S7-"&amp;$C$5&amp;"'!F:F"),0)),"")</f>
        <v/>
      </c>
      <c r="D81" s="555" t="str" cm="1">
        <f t="array" aca="1" ref="D81" ca="1">IFERROR(INDIRECT("'S7-"&amp;$C$5&amp;"'!E"&amp;MATCH('S8-S00007'!B81,INDIRECT("'S7-"&amp;$C$5&amp;"'!F:F"),0)),"")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IFERROR(INDIRECT("'S7-"&amp;$C$5&amp;"'!G"&amp;MATCH('S8-S00007'!B82,INDIRECT("'S7-"&amp;$C$5&amp;"'!F:F"),0)),"")</f>
        <v/>
      </c>
      <c r="D82" s="555" t="str" cm="1">
        <f t="array" aca="1" ref="D82" ca="1">IFERROR(INDIRECT("'S7-"&amp;$C$5&amp;"'!E"&amp;MATCH('S8-S00007'!B82,INDIRECT("'S7-"&amp;$C$5&amp;"'!F:F"),0)),"")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IFERROR(INDIRECT("'S7-"&amp;$C$5&amp;"'!G"&amp;MATCH('S8-S00007'!B83,INDIRECT("'S7-"&amp;$C$5&amp;"'!F:F"),0)),"")</f>
        <v/>
      </c>
      <c r="D83" s="555" t="str" cm="1">
        <f t="array" aca="1" ref="D83" ca="1">IFERROR(INDIRECT("'S7-"&amp;$C$5&amp;"'!E"&amp;MATCH('S8-S00007'!B83,INDIRECT("'S7-"&amp;$C$5&amp;"'!F:F"),0)),"")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IFERROR(INDIRECT("'S7-"&amp;$C$5&amp;"'!G"&amp;MATCH('S8-S00007'!B84,INDIRECT("'S7-"&amp;$C$5&amp;"'!F:F"),0)),"")</f>
        <v/>
      </c>
      <c r="D84" s="555" t="str" cm="1">
        <f t="array" aca="1" ref="D84" ca="1">IFERROR(INDIRECT("'S7-"&amp;$C$5&amp;"'!E"&amp;MATCH('S8-S00007'!B84,INDIRECT("'S7-"&amp;$C$5&amp;"'!F:F"),0)),"")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IFERROR(INDIRECT("'S7-"&amp;$C$5&amp;"'!G"&amp;MATCH('S8-S00007'!B85,INDIRECT("'S7-"&amp;$C$5&amp;"'!F:F"),0)),"")</f>
        <v/>
      </c>
      <c r="D85" s="555" t="str" cm="1">
        <f t="array" aca="1" ref="D85" ca="1">IFERROR(INDIRECT("'S7-"&amp;$C$5&amp;"'!E"&amp;MATCH('S8-S00007'!B85,INDIRECT("'S7-"&amp;$C$5&amp;"'!F:F"),0)),"")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IFERROR(INDIRECT("'S7-"&amp;$C$5&amp;"'!G"&amp;MATCH('S8-S00007'!B86,INDIRECT("'S7-"&amp;$C$5&amp;"'!F:F"),0)),"")</f>
        <v/>
      </c>
      <c r="D86" s="555" t="str" cm="1">
        <f t="array" aca="1" ref="D86" ca="1">IFERROR(INDIRECT("'S7-"&amp;$C$5&amp;"'!E"&amp;MATCH('S8-S00007'!B86,INDIRECT("'S7-"&amp;$C$5&amp;"'!F:F"),0)),"")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IFERROR(INDIRECT("'S7-"&amp;$C$5&amp;"'!G"&amp;MATCH('S8-S00007'!B87,INDIRECT("'S7-"&amp;$C$5&amp;"'!F:F"),0)),"")</f>
        <v/>
      </c>
      <c r="D87" s="555" t="str" cm="1">
        <f t="array" aca="1" ref="D87" ca="1">IFERROR(INDIRECT("'S7-"&amp;$C$5&amp;"'!E"&amp;MATCH('S8-S00007'!B87,INDIRECT("'S7-"&amp;$C$5&amp;"'!F:F"),0)),"")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IFERROR(INDIRECT("'S7-"&amp;$C$5&amp;"'!G"&amp;MATCH('S8-S00007'!B88,INDIRECT("'S7-"&amp;$C$5&amp;"'!F:F"),0)),"")</f>
        <v/>
      </c>
      <c r="D88" s="555" t="str" cm="1">
        <f t="array" aca="1" ref="D88" ca="1">IFERROR(INDIRECT("'S7-"&amp;$C$5&amp;"'!E"&amp;MATCH('S8-S00007'!B88,INDIRECT("'S7-"&amp;$C$5&amp;"'!F:F"),0)),"")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IFERROR(INDIRECT("'S7-"&amp;$C$5&amp;"'!G"&amp;MATCH('S8-S00007'!B89,INDIRECT("'S7-"&amp;$C$5&amp;"'!F:F"),0)),"")</f>
        <v/>
      </c>
      <c r="D89" s="555" t="str" cm="1">
        <f t="array" aca="1" ref="D89" ca="1">IFERROR(INDIRECT("'S7-"&amp;$C$5&amp;"'!E"&amp;MATCH('S8-S00007'!B89,INDIRECT("'S7-"&amp;$C$5&amp;"'!F:F"),0)),"")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IFERROR(INDIRECT("'S7-"&amp;$C$5&amp;"'!G"&amp;MATCH('S8-S00007'!B90,INDIRECT("'S7-"&amp;$C$5&amp;"'!F:F"),0)),"")</f>
        <v/>
      </c>
      <c r="D90" s="555" t="str" cm="1">
        <f t="array" aca="1" ref="D90" ca="1">IFERROR(INDIRECT("'S7-"&amp;$C$5&amp;"'!E"&amp;MATCH('S8-S00007'!B90,INDIRECT("'S7-"&amp;$C$5&amp;"'!F:F"),0)),"")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IFERROR(INDIRECT("'S7-"&amp;$C$5&amp;"'!G"&amp;MATCH('S8-S00007'!B91,INDIRECT("'S7-"&amp;$C$5&amp;"'!F:F"),0)),"")</f>
        <v/>
      </c>
      <c r="D91" s="555" t="str" cm="1">
        <f t="array" aca="1" ref="D91" ca="1">IFERROR(INDIRECT("'S7-"&amp;$C$5&amp;"'!E"&amp;MATCH('S8-S00007'!B91,INDIRECT("'S7-"&amp;$C$5&amp;"'!F:F"),0)),"")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IFERROR(INDIRECT("'S7-"&amp;$C$5&amp;"'!G"&amp;MATCH('S8-S00007'!B92,INDIRECT("'S7-"&amp;$C$5&amp;"'!F:F"),0)),"")</f>
        <v/>
      </c>
      <c r="D92" s="555" t="str" cm="1">
        <f t="array" aca="1" ref="D92" ca="1">IFERROR(INDIRECT("'S7-"&amp;$C$5&amp;"'!E"&amp;MATCH('S8-S00007'!B92,INDIRECT("'S7-"&amp;$C$5&amp;"'!F:F"),0)),"")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IFERROR(INDIRECT("'S7-"&amp;$C$5&amp;"'!G"&amp;MATCH('S8-S00007'!B93,INDIRECT("'S7-"&amp;$C$5&amp;"'!F:F"),0)),"")</f>
        <v/>
      </c>
      <c r="D93" s="555" t="str" cm="1">
        <f t="array" aca="1" ref="D93" ca="1">IFERROR(INDIRECT("'S7-"&amp;$C$5&amp;"'!E"&amp;MATCH('S8-S00007'!B93,INDIRECT("'S7-"&amp;$C$5&amp;"'!F:F"),0)),"")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IFERROR(INDIRECT("'S7-"&amp;$C$5&amp;"'!G"&amp;MATCH('S8-S00007'!B94,INDIRECT("'S7-"&amp;$C$5&amp;"'!F:F"),0)),"")</f>
        <v/>
      </c>
      <c r="D94" s="555" t="str" cm="1">
        <f t="array" aca="1" ref="D94" ca="1">IFERROR(INDIRECT("'S7-"&amp;$C$5&amp;"'!E"&amp;MATCH('S8-S00007'!B94,INDIRECT("'S7-"&amp;$C$5&amp;"'!F:F"),0)),"")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IFERROR(INDIRECT("'S7-"&amp;$C$5&amp;"'!G"&amp;MATCH('S8-S00007'!B95,INDIRECT("'S7-"&amp;$C$5&amp;"'!F:F"),0)),"")</f>
        <v/>
      </c>
      <c r="D95" s="555" t="str" cm="1">
        <f t="array" aca="1" ref="D95" ca="1">IFERROR(INDIRECT("'S7-"&amp;$C$5&amp;"'!E"&amp;MATCH('S8-S00007'!B95,INDIRECT("'S7-"&amp;$C$5&amp;"'!F:F"),0)),"")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IFERROR(INDIRECT("'S7-"&amp;$C$5&amp;"'!G"&amp;MATCH('S8-S00007'!B96,INDIRECT("'S7-"&amp;$C$5&amp;"'!F:F"),0)),"")</f>
        <v/>
      </c>
      <c r="D96" s="555" t="str" cm="1">
        <f t="array" aca="1" ref="D96" ca="1">IFERROR(INDIRECT("'S7-"&amp;$C$5&amp;"'!E"&amp;MATCH('S8-S00007'!B96,INDIRECT("'S7-"&amp;$C$5&amp;"'!F:F"),0)),"")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IFERROR(INDIRECT("'S7-"&amp;$C$5&amp;"'!G"&amp;MATCH('S8-S00007'!B97,INDIRECT("'S7-"&amp;$C$5&amp;"'!F:F"),0)),"")</f>
        <v/>
      </c>
      <c r="D97" s="555" t="str" cm="1">
        <f t="array" aca="1" ref="D97" ca="1">IFERROR(INDIRECT("'S7-"&amp;$C$5&amp;"'!E"&amp;MATCH('S8-S00007'!B97,INDIRECT("'S7-"&amp;$C$5&amp;"'!F:F"),0)),"")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IFERROR(INDIRECT("'S7-"&amp;$C$5&amp;"'!G"&amp;MATCH('S8-S00007'!B98,INDIRECT("'S7-"&amp;$C$5&amp;"'!F:F"),0)),"")</f>
        <v/>
      </c>
      <c r="D98" s="555" t="str" cm="1">
        <f t="array" aca="1" ref="D98" ca="1">IFERROR(INDIRECT("'S7-"&amp;$C$5&amp;"'!E"&amp;MATCH('S8-S00007'!B98,INDIRECT("'S7-"&amp;$C$5&amp;"'!F:F"),0)),"")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IFERROR(INDIRECT("'S7-"&amp;$C$5&amp;"'!G"&amp;MATCH('S8-S00007'!B99,INDIRECT("'S7-"&amp;$C$5&amp;"'!F:F"),0)),"")</f>
        <v/>
      </c>
      <c r="D99" s="555" t="str" cm="1">
        <f t="array" aca="1" ref="D99" ca="1">IFERROR(INDIRECT("'S7-"&amp;$C$5&amp;"'!E"&amp;MATCH('S8-S00007'!B99,INDIRECT("'S7-"&amp;$C$5&amp;"'!F:F"),0)),"")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IFERROR(INDIRECT("'S7-"&amp;$C$5&amp;"'!G"&amp;MATCH('S8-S00007'!B100,INDIRECT("'S7-"&amp;$C$5&amp;"'!F:F"),0)),"")</f>
        <v/>
      </c>
      <c r="D100" s="555" t="str" cm="1">
        <f t="array" aca="1" ref="D100" ca="1">IFERROR(INDIRECT("'S7-"&amp;$C$5&amp;"'!E"&amp;MATCH('S8-S00007'!B100,INDIRECT("'S7-"&amp;$C$5&amp;"'!F:F"),0)),"")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IFERROR(INDIRECT("'S7-"&amp;$C$5&amp;"'!G"&amp;MATCH('S8-S00007'!B101,INDIRECT("'S7-"&amp;$C$5&amp;"'!F:F"),0)),"")</f>
        <v/>
      </c>
      <c r="D101" s="555" t="str" cm="1">
        <f t="array" aca="1" ref="D101" ca="1">IFERROR(INDIRECT("'S7-"&amp;$C$5&amp;"'!E"&amp;MATCH('S8-S00007'!B101,INDIRECT("'S7-"&amp;$C$5&amp;"'!F:F"),0)),"")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IFERROR(INDIRECT("'S7-"&amp;$C$5&amp;"'!G"&amp;MATCH('S8-S00007'!B102,INDIRECT("'S7-"&amp;$C$5&amp;"'!F:F"),0)),"")</f>
        <v/>
      </c>
      <c r="D102" s="555" t="str" cm="1">
        <f t="array" aca="1" ref="D102" ca="1">IFERROR(INDIRECT("'S7-"&amp;$C$5&amp;"'!E"&amp;MATCH('S8-S00007'!B102,INDIRECT("'S7-"&amp;$C$5&amp;"'!F:F"),0)),"")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IFERROR(INDIRECT("'S7-"&amp;$C$5&amp;"'!G"&amp;MATCH('S8-S00007'!B103,INDIRECT("'S7-"&amp;$C$5&amp;"'!F:F"),0)),"")</f>
        <v/>
      </c>
      <c r="D103" s="555" t="str" cm="1">
        <f t="array" aca="1" ref="D103" ca="1">IFERROR(INDIRECT("'S7-"&amp;$C$5&amp;"'!E"&amp;MATCH('S8-S00007'!B103,INDIRECT("'S7-"&amp;$C$5&amp;"'!F:F"),0)),"")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IFERROR(INDIRECT("'S7-"&amp;$C$5&amp;"'!G"&amp;MATCH('S8-S00007'!B104,INDIRECT("'S7-"&amp;$C$5&amp;"'!F:F"),0)),"")</f>
        <v/>
      </c>
      <c r="D104" s="555" t="str" cm="1">
        <f t="array" aca="1" ref="D104" ca="1">IFERROR(INDIRECT("'S7-"&amp;$C$5&amp;"'!E"&amp;MATCH('S8-S00007'!B104,INDIRECT("'S7-"&amp;$C$5&amp;"'!F:F"),0)),"")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IFERROR(INDIRECT("'S7-"&amp;$C$5&amp;"'!G"&amp;MATCH('S8-S00007'!B105,INDIRECT("'S7-"&amp;$C$5&amp;"'!F:F"),0)),"")</f>
        <v/>
      </c>
      <c r="D105" s="555" t="str" cm="1">
        <f t="array" aca="1" ref="D105" ca="1">IFERROR(INDIRECT("'S7-"&amp;$C$5&amp;"'!E"&amp;MATCH('S8-S00007'!B105,INDIRECT("'S7-"&amp;$C$5&amp;"'!F:F"),0)),"")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IFERROR(INDIRECT("'S7-"&amp;$C$5&amp;"'!G"&amp;MATCH('S8-S00007'!B106,INDIRECT("'S7-"&amp;$C$5&amp;"'!F:F"),0)),"")</f>
        <v/>
      </c>
      <c r="D106" s="555" t="str" cm="1">
        <f t="array" aca="1" ref="D106" ca="1">IFERROR(INDIRECT("'S7-"&amp;$C$5&amp;"'!E"&amp;MATCH('S8-S00007'!B106,INDIRECT("'S7-"&amp;$C$5&amp;"'!F:F"),0)),"")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IFERROR(INDIRECT("'S7-"&amp;$C$5&amp;"'!G"&amp;MATCH('S8-S00007'!B107,INDIRECT("'S7-"&amp;$C$5&amp;"'!F:F"),0)),"")</f>
        <v/>
      </c>
      <c r="D107" s="555" t="str" cm="1">
        <f t="array" aca="1" ref="D107" ca="1">IFERROR(INDIRECT("'S7-"&amp;$C$5&amp;"'!E"&amp;MATCH('S8-S00007'!B107,INDIRECT("'S7-"&amp;$C$5&amp;"'!F:F"),0)),"")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IFERROR(INDIRECT("'S7-"&amp;$C$5&amp;"'!G"&amp;MATCH('S8-S00007'!B108,INDIRECT("'S7-"&amp;$C$5&amp;"'!F:F"),0)),"")</f>
        <v/>
      </c>
      <c r="D108" s="555" t="str" cm="1">
        <f t="array" aca="1" ref="D108" ca="1">IFERROR(INDIRECT("'S7-"&amp;$C$5&amp;"'!E"&amp;MATCH('S8-S00007'!B108,INDIRECT("'S7-"&amp;$C$5&amp;"'!F:F"),0)),"")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IFERROR(INDIRECT("'S7-"&amp;$C$5&amp;"'!G"&amp;MATCH('S8-S00007'!B109,INDIRECT("'S7-"&amp;$C$5&amp;"'!F:F"),0)),"")</f>
        <v/>
      </c>
      <c r="D109" s="555" t="str" cm="1">
        <f t="array" aca="1" ref="D109" ca="1">IFERROR(INDIRECT("'S7-"&amp;$C$5&amp;"'!E"&amp;MATCH('S8-S00007'!B109,INDIRECT("'S7-"&amp;$C$5&amp;"'!F:F"),0)),"")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IFERROR(INDIRECT("'S7-"&amp;$C$5&amp;"'!G"&amp;MATCH('S8-S00007'!B110,INDIRECT("'S7-"&amp;$C$5&amp;"'!F:F"),0)),"")</f>
        <v/>
      </c>
      <c r="D110" s="555" t="str" cm="1">
        <f t="array" aca="1" ref="D110" ca="1">IFERROR(INDIRECT("'S7-"&amp;$C$5&amp;"'!E"&amp;MATCH('S8-S00007'!B110,INDIRECT("'S7-"&amp;$C$5&amp;"'!F:F"),0)),"")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IFERROR(INDIRECT("'S7-"&amp;$C$5&amp;"'!G"&amp;MATCH('S8-S00007'!B111,INDIRECT("'S7-"&amp;$C$5&amp;"'!F:F"),0)),"")</f>
        <v/>
      </c>
      <c r="D111" s="555" t="str" cm="1">
        <f t="array" aca="1" ref="D111" ca="1">IFERROR(INDIRECT("'S7-"&amp;$C$5&amp;"'!E"&amp;MATCH('S8-S00007'!B111,INDIRECT("'S7-"&amp;$C$5&amp;"'!F:F"),0)),"")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IFERROR(INDIRECT("'S7-"&amp;$C$5&amp;"'!G"&amp;MATCH('S8-S00007'!B112,INDIRECT("'S7-"&amp;$C$5&amp;"'!F:F"),0)),"")</f>
        <v/>
      </c>
      <c r="D112" s="555" t="str" cm="1">
        <f t="array" aca="1" ref="D112" ca="1">IFERROR(INDIRECT("'S7-"&amp;$C$5&amp;"'!E"&amp;MATCH('S8-S00007'!B112,INDIRECT("'S7-"&amp;$C$5&amp;"'!F:F"),0)),"")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IFERROR(INDIRECT("'S7-"&amp;$C$5&amp;"'!G"&amp;MATCH('S8-S00007'!B113,INDIRECT("'S7-"&amp;$C$5&amp;"'!F:F"),0)),"")</f>
        <v/>
      </c>
      <c r="D113" s="555" t="str" cm="1">
        <f t="array" aca="1" ref="D113" ca="1">IFERROR(INDIRECT("'S7-"&amp;$C$5&amp;"'!E"&amp;MATCH('S8-S00007'!B113,INDIRECT("'S7-"&amp;$C$5&amp;"'!F:F"),0)),"")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IFERROR(INDIRECT("'S7-"&amp;$C$5&amp;"'!G"&amp;MATCH('S8-S00007'!B114,INDIRECT("'S7-"&amp;$C$5&amp;"'!F:F"),0)),"")</f>
        <v/>
      </c>
      <c r="D114" s="555" t="str" cm="1">
        <f t="array" aca="1" ref="D114" ca="1">IFERROR(INDIRECT("'S7-"&amp;$C$5&amp;"'!E"&amp;MATCH('S8-S00007'!B114,INDIRECT("'S7-"&amp;$C$5&amp;"'!F:F"),0)),"")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IFERROR(INDIRECT("'S7-"&amp;$C$5&amp;"'!G"&amp;MATCH('S8-S00007'!B115,INDIRECT("'S7-"&amp;$C$5&amp;"'!F:F"),0)),"")</f>
        <v/>
      </c>
      <c r="D115" s="555" t="str" cm="1">
        <f t="array" aca="1" ref="D115" ca="1">IFERROR(INDIRECT("'S7-"&amp;$C$5&amp;"'!E"&amp;MATCH('S8-S00007'!B115,INDIRECT("'S7-"&amp;$C$5&amp;"'!F:F"),0)),"")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IFERROR(INDIRECT("'S7-"&amp;$C$5&amp;"'!G"&amp;MATCH('S8-S00007'!B116,INDIRECT("'S7-"&amp;$C$5&amp;"'!F:F"),0)),"")</f>
        <v/>
      </c>
      <c r="D116" s="555" t="str" cm="1">
        <f t="array" aca="1" ref="D116" ca="1">IFERROR(INDIRECT("'S7-"&amp;$C$5&amp;"'!E"&amp;MATCH('S8-S00007'!B116,INDIRECT("'S7-"&amp;$C$5&amp;"'!F:F"),0)),"")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IFERROR(INDIRECT("'S7-"&amp;$C$5&amp;"'!G"&amp;MATCH('S8-S00007'!B117,INDIRECT("'S7-"&amp;$C$5&amp;"'!F:F"),0)),"")</f>
        <v/>
      </c>
      <c r="D117" s="555" t="str" cm="1">
        <f t="array" aca="1" ref="D117" ca="1">IFERROR(INDIRECT("'S7-"&amp;$C$5&amp;"'!E"&amp;MATCH('S8-S00007'!B117,INDIRECT("'S7-"&amp;$C$5&amp;"'!F:F"),0)),"")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IFERROR(INDIRECT("'S7-"&amp;$C$5&amp;"'!G"&amp;MATCH('S8-S00007'!B118,INDIRECT("'S7-"&amp;$C$5&amp;"'!F:F"),0)),"")</f>
        <v/>
      </c>
      <c r="D118" s="555" t="str" cm="1">
        <f t="array" aca="1" ref="D118" ca="1">IFERROR(INDIRECT("'S7-"&amp;$C$5&amp;"'!E"&amp;MATCH('S8-S00007'!B118,INDIRECT("'S7-"&amp;$C$5&amp;"'!F:F"),0)),"")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IFERROR(INDIRECT("'S7-"&amp;$C$5&amp;"'!G"&amp;MATCH('S8-S00007'!B119,INDIRECT("'S7-"&amp;$C$5&amp;"'!F:F"),0)),"")</f>
        <v/>
      </c>
      <c r="D119" s="555" t="str" cm="1">
        <f t="array" aca="1" ref="D119" ca="1">IFERROR(INDIRECT("'S7-"&amp;$C$5&amp;"'!E"&amp;MATCH('S8-S00007'!B119,INDIRECT("'S7-"&amp;$C$5&amp;"'!F:F"),0)),"")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IFERROR(INDIRECT("'S7-"&amp;$C$5&amp;"'!G"&amp;MATCH('S8-S00007'!B120,INDIRECT("'S7-"&amp;$C$5&amp;"'!F:F"),0)),"")</f>
        <v/>
      </c>
      <c r="D120" s="555" t="str" cm="1">
        <f t="array" aca="1" ref="D120" ca="1">IFERROR(INDIRECT("'S7-"&amp;$C$5&amp;"'!E"&amp;MATCH('S8-S00007'!B120,INDIRECT("'S7-"&amp;$C$5&amp;"'!F:F"),0)),"")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IFERROR(INDIRECT("'S7-"&amp;$C$5&amp;"'!G"&amp;MATCH('S8-S00007'!B121,INDIRECT("'S7-"&amp;$C$5&amp;"'!F:F"),0)),"")</f>
        <v/>
      </c>
      <c r="D121" s="555" t="str" cm="1">
        <f t="array" aca="1" ref="D121" ca="1">IFERROR(INDIRECT("'S7-"&amp;$C$5&amp;"'!E"&amp;MATCH('S8-S00007'!B121,INDIRECT("'S7-"&amp;$C$5&amp;"'!F:F"),0)),"")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IFERROR(INDIRECT("'S7-"&amp;$C$5&amp;"'!G"&amp;MATCH('S8-S00007'!B122,INDIRECT("'S7-"&amp;$C$5&amp;"'!F:F"),0)),"")</f>
        <v/>
      </c>
      <c r="D122" s="555" t="str" cm="1">
        <f t="array" aca="1" ref="D122" ca="1">IFERROR(INDIRECT("'S7-"&amp;$C$5&amp;"'!E"&amp;MATCH('S8-S00007'!B122,INDIRECT("'S7-"&amp;$C$5&amp;"'!F:F"),0)),"")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IFERROR(INDIRECT("'S7-"&amp;$C$5&amp;"'!G"&amp;MATCH('S8-S00007'!B123,INDIRECT("'S7-"&amp;$C$5&amp;"'!F:F"),0)),"")</f>
        <v/>
      </c>
      <c r="D123" s="555" t="str" cm="1">
        <f t="array" aca="1" ref="D123" ca="1">IFERROR(INDIRECT("'S7-"&amp;$C$5&amp;"'!E"&amp;MATCH('S8-S00007'!B123,INDIRECT("'S7-"&amp;$C$5&amp;"'!F:F"),0)),"")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IFERROR(INDIRECT("'S7-"&amp;$C$5&amp;"'!G"&amp;MATCH('S8-S00007'!B124,INDIRECT("'S7-"&amp;$C$5&amp;"'!F:F"),0)),"")</f>
        <v/>
      </c>
      <c r="D124" s="555" t="str" cm="1">
        <f t="array" aca="1" ref="D124" ca="1">IFERROR(INDIRECT("'S7-"&amp;$C$5&amp;"'!E"&amp;MATCH('S8-S00007'!B124,INDIRECT("'S7-"&amp;$C$5&amp;"'!F:F"),0)),"")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IFERROR(INDIRECT("'S7-"&amp;$C$5&amp;"'!G"&amp;MATCH('S8-S00007'!B125,INDIRECT("'S7-"&amp;$C$5&amp;"'!F:F"),0)),"")</f>
        <v/>
      </c>
      <c r="D125" s="555" t="str" cm="1">
        <f t="array" aca="1" ref="D125" ca="1">IFERROR(INDIRECT("'S7-"&amp;$C$5&amp;"'!E"&amp;MATCH('S8-S00007'!B125,INDIRECT("'S7-"&amp;$C$5&amp;"'!F:F"),0)),"")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IFERROR(INDIRECT("'S7-"&amp;$C$5&amp;"'!G"&amp;MATCH('S8-S00007'!B126,INDIRECT("'S7-"&amp;$C$5&amp;"'!F:F"),0)),"")</f>
        <v/>
      </c>
      <c r="D126" s="555" t="str" cm="1">
        <f t="array" aca="1" ref="D126" ca="1">IFERROR(INDIRECT("'S7-"&amp;$C$5&amp;"'!E"&amp;MATCH('S8-S00007'!B126,INDIRECT("'S7-"&amp;$C$5&amp;"'!F:F"),0)),"")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IFERROR(INDIRECT("'S7-"&amp;$C$5&amp;"'!G"&amp;MATCH('S8-S00007'!B127,INDIRECT("'S7-"&amp;$C$5&amp;"'!F:F"),0)),"")</f>
        <v/>
      </c>
      <c r="D127" s="555" t="str" cm="1">
        <f t="array" aca="1" ref="D127" ca="1">IFERROR(INDIRECT("'S7-"&amp;$C$5&amp;"'!E"&amp;MATCH('S8-S00007'!B127,INDIRECT("'S7-"&amp;$C$5&amp;"'!F:F"),0)),"")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IFERROR(INDIRECT("'S7-"&amp;$C$5&amp;"'!G"&amp;MATCH('S8-S00007'!B128,INDIRECT("'S7-"&amp;$C$5&amp;"'!F:F"),0)),"")</f>
        <v/>
      </c>
      <c r="D128" s="555" t="str" cm="1">
        <f t="array" aca="1" ref="D128" ca="1">IFERROR(INDIRECT("'S7-"&amp;$C$5&amp;"'!E"&amp;MATCH('S8-S00007'!B128,INDIRECT("'S7-"&amp;$C$5&amp;"'!F:F"),0)),"")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IFERROR(INDIRECT("'S7-"&amp;$C$5&amp;"'!G"&amp;MATCH('S8-S00007'!B129,INDIRECT("'S7-"&amp;$C$5&amp;"'!F:F"),0)),"")</f>
        <v/>
      </c>
      <c r="D129" s="555" t="str" cm="1">
        <f t="array" aca="1" ref="D129" ca="1">IFERROR(INDIRECT("'S7-"&amp;$C$5&amp;"'!E"&amp;MATCH('S8-S00007'!B129,INDIRECT("'S7-"&amp;$C$5&amp;"'!F:F"),0)),"")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IFERROR(INDIRECT("'S7-"&amp;$C$5&amp;"'!G"&amp;MATCH('S8-S00007'!B130,INDIRECT("'S7-"&amp;$C$5&amp;"'!F:F"),0)),"")</f>
        <v/>
      </c>
      <c r="D130" s="555" t="str" cm="1">
        <f t="array" aca="1" ref="D130" ca="1">IFERROR(INDIRECT("'S7-"&amp;$C$5&amp;"'!E"&amp;MATCH('S8-S00007'!B130,INDIRECT("'S7-"&amp;$C$5&amp;"'!F:F"),0)),"")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IFERROR(INDIRECT("'S7-"&amp;$C$5&amp;"'!G"&amp;MATCH('S8-S00007'!B131,INDIRECT("'S7-"&amp;$C$5&amp;"'!F:F"),0)),"")</f>
        <v/>
      </c>
      <c r="D131" s="555" t="str" cm="1">
        <f t="array" aca="1" ref="D131" ca="1">IFERROR(INDIRECT("'S7-"&amp;$C$5&amp;"'!E"&amp;MATCH('S8-S00007'!B131,INDIRECT("'S7-"&amp;$C$5&amp;"'!F:F"),0)),"")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IFERROR(INDIRECT("'S7-"&amp;$C$5&amp;"'!G"&amp;MATCH('S8-S00007'!B132,INDIRECT("'S7-"&amp;$C$5&amp;"'!F:F"),0)),"")</f>
        <v/>
      </c>
      <c r="D132" s="555" t="str" cm="1">
        <f t="array" aca="1" ref="D132" ca="1">IFERROR(INDIRECT("'S7-"&amp;$C$5&amp;"'!E"&amp;MATCH('S8-S00007'!B132,INDIRECT("'S7-"&amp;$C$5&amp;"'!F:F"),0)),"")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IFERROR(INDIRECT("'S7-"&amp;$C$5&amp;"'!G"&amp;MATCH('S8-S00007'!B133,INDIRECT("'S7-"&amp;$C$5&amp;"'!F:F"),0)),"")</f>
        <v/>
      </c>
      <c r="D133" s="555" t="str" cm="1">
        <f t="array" aca="1" ref="D133" ca="1">IFERROR(INDIRECT("'S7-"&amp;$C$5&amp;"'!E"&amp;MATCH('S8-S00007'!B133,INDIRECT("'S7-"&amp;$C$5&amp;"'!F:F"),0)),"")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IFERROR(INDIRECT("'S7-"&amp;$C$5&amp;"'!G"&amp;MATCH('S8-S00007'!B134,INDIRECT("'S7-"&amp;$C$5&amp;"'!F:F"),0)),"")</f>
        <v/>
      </c>
      <c r="D134" s="555" t="str" cm="1">
        <f t="array" aca="1" ref="D134" ca="1">IFERROR(INDIRECT("'S7-"&amp;$C$5&amp;"'!E"&amp;MATCH('S8-S00007'!B134,INDIRECT("'S7-"&amp;$C$5&amp;"'!F:F"),0)),"")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IFERROR(INDIRECT("'S7-"&amp;$C$5&amp;"'!G"&amp;MATCH('S8-S00007'!B135,INDIRECT("'S7-"&amp;$C$5&amp;"'!F:F"),0)),"")</f>
        <v/>
      </c>
      <c r="D135" s="555" t="str" cm="1">
        <f t="array" aca="1" ref="D135" ca="1">IFERROR(INDIRECT("'S7-"&amp;$C$5&amp;"'!E"&amp;MATCH('S8-S00007'!B135,INDIRECT("'S7-"&amp;$C$5&amp;"'!F:F"),0)),"")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IFERROR(INDIRECT("'S7-"&amp;$C$5&amp;"'!G"&amp;MATCH('S8-S00007'!B136,INDIRECT("'S7-"&amp;$C$5&amp;"'!F:F"),0)),"")</f>
        <v/>
      </c>
      <c r="D136" s="555" t="str" cm="1">
        <f t="array" aca="1" ref="D136" ca="1">IFERROR(INDIRECT("'S7-"&amp;$C$5&amp;"'!E"&amp;MATCH('S8-S00007'!B136,INDIRECT("'S7-"&amp;$C$5&amp;"'!F:F"),0)),"")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IFERROR(INDIRECT("'S7-"&amp;$C$5&amp;"'!G"&amp;MATCH('S8-S00007'!B137,INDIRECT("'S7-"&amp;$C$5&amp;"'!F:F"),0)),"")</f>
        <v/>
      </c>
      <c r="D137" s="555" t="str" cm="1">
        <f t="array" aca="1" ref="D137" ca="1">IFERROR(INDIRECT("'S7-"&amp;$C$5&amp;"'!E"&amp;MATCH('S8-S00007'!B137,INDIRECT("'S7-"&amp;$C$5&amp;"'!F:F"),0)),"")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IFERROR(INDIRECT("'S7-"&amp;$C$5&amp;"'!G"&amp;MATCH('S8-S00007'!B138,INDIRECT("'S7-"&amp;$C$5&amp;"'!F:F"),0)),"")</f>
        <v/>
      </c>
      <c r="D138" s="555" t="str" cm="1">
        <f t="array" aca="1" ref="D138" ca="1">IFERROR(INDIRECT("'S7-"&amp;$C$5&amp;"'!E"&amp;MATCH('S8-S00007'!B138,INDIRECT("'S7-"&amp;$C$5&amp;"'!F:F"),0)),"")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IFERROR(INDIRECT("'S7-"&amp;$C$5&amp;"'!G"&amp;MATCH('S8-S00007'!B139,INDIRECT("'S7-"&amp;$C$5&amp;"'!F:F"),0)),"")</f>
        <v/>
      </c>
      <c r="D139" s="555" t="str" cm="1">
        <f t="array" aca="1" ref="D139" ca="1">IFERROR(INDIRECT("'S7-"&amp;$C$5&amp;"'!E"&amp;MATCH('S8-S00007'!B139,INDIRECT("'S7-"&amp;$C$5&amp;"'!F:F"),0)),"")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IFERROR(INDIRECT("'S7-"&amp;$C$5&amp;"'!G"&amp;MATCH('S8-S00007'!B140,INDIRECT("'S7-"&amp;$C$5&amp;"'!F:F"),0)),"")</f>
        <v/>
      </c>
      <c r="D140" s="555" t="str" cm="1">
        <f t="array" aca="1" ref="D140" ca="1">IFERROR(INDIRECT("'S7-"&amp;$C$5&amp;"'!E"&amp;MATCH('S8-S00007'!B140,INDIRECT("'S7-"&amp;$C$5&amp;"'!F:F"),0)),"")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IFERROR(INDIRECT("'S7-"&amp;$C$5&amp;"'!G"&amp;MATCH('S8-S00007'!B141,INDIRECT("'S7-"&amp;$C$5&amp;"'!F:F"),0)),"")</f>
        <v/>
      </c>
      <c r="D141" s="555" t="str" cm="1">
        <f t="array" aca="1" ref="D141" ca="1">IFERROR(INDIRECT("'S7-"&amp;$C$5&amp;"'!E"&amp;MATCH('S8-S00007'!B141,INDIRECT("'S7-"&amp;$C$5&amp;"'!F:F"),0)),"")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IFERROR(INDIRECT("'S7-"&amp;$C$5&amp;"'!G"&amp;MATCH('S8-S00007'!B142,INDIRECT("'S7-"&amp;$C$5&amp;"'!F:F"),0)),"")</f>
        <v/>
      </c>
      <c r="D142" s="555" t="str" cm="1">
        <f t="array" aca="1" ref="D142" ca="1">IFERROR(INDIRECT("'S7-"&amp;$C$5&amp;"'!E"&amp;MATCH('S8-S00007'!B142,INDIRECT("'S7-"&amp;$C$5&amp;"'!F:F"),0)),"")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IFERROR(INDIRECT("'S7-"&amp;$C$5&amp;"'!G"&amp;MATCH('S8-S00007'!B143,INDIRECT("'S7-"&amp;$C$5&amp;"'!F:F"),0)),"")</f>
        <v/>
      </c>
      <c r="D143" s="555" t="str" cm="1">
        <f t="array" aca="1" ref="D143" ca="1">IFERROR(INDIRECT("'S7-"&amp;$C$5&amp;"'!E"&amp;MATCH('S8-S00007'!B143,INDIRECT("'S7-"&amp;$C$5&amp;"'!F:F"),0)),"")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IFERROR(INDIRECT("'S7-"&amp;$C$5&amp;"'!G"&amp;MATCH('S8-S00007'!B144,INDIRECT("'S7-"&amp;$C$5&amp;"'!F:F"),0)),"")</f>
        <v/>
      </c>
      <c r="D144" s="555" t="str" cm="1">
        <f t="array" aca="1" ref="D144" ca="1">IFERROR(INDIRECT("'S7-"&amp;$C$5&amp;"'!E"&amp;MATCH('S8-S00007'!B144,INDIRECT("'S7-"&amp;$C$5&amp;"'!F:F"),0)),"")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IFERROR(INDIRECT("'S7-"&amp;$C$5&amp;"'!G"&amp;MATCH('S8-S00007'!B145,INDIRECT("'S7-"&amp;$C$5&amp;"'!F:F"),0)),"")</f>
        <v/>
      </c>
      <c r="D145" s="555" t="str" cm="1">
        <f t="array" aca="1" ref="D145" ca="1">IFERROR(INDIRECT("'S7-"&amp;$C$5&amp;"'!E"&amp;MATCH('S8-S00007'!B145,INDIRECT("'S7-"&amp;$C$5&amp;"'!F:F"),0)),"")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IFERROR(INDIRECT("'S7-"&amp;$C$5&amp;"'!G"&amp;MATCH('S8-S00007'!B146,INDIRECT("'S7-"&amp;$C$5&amp;"'!F:F"),0)),"")</f>
        <v/>
      </c>
      <c r="D146" s="555" t="str" cm="1">
        <f t="array" aca="1" ref="D146" ca="1">IFERROR(INDIRECT("'S7-"&amp;$C$5&amp;"'!E"&amp;MATCH('S8-S00007'!B146,INDIRECT("'S7-"&amp;$C$5&amp;"'!F:F"),0)),"")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IFERROR(INDIRECT("'S7-"&amp;$C$5&amp;"'!G"&amp;MATCH('S8-S00007'!B147,INDIRECT("'S7-"&amp;$C$5&amp;"'!F:F"),0)),"")</f>
        <v/>
      </c>
      <c r="D147" s="555" t="str" cm="1">
        <f t="array" aca="1" ref="D147" ca="1">IFERROR(INDIRECT("'S7-"&amp;$C$5&amp;"'!E"&amp;MATCH('S8-S00007'!B147,INDIRECT("'S7-"&amp;$C$5&amp;"'!F:F"),0)),"")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IFERROR(INDIRECT("'S7-"&amp;$C$5&amp;"'!G"&amp;MATCH('S8-S00007'!B148,INDIRECT("'S7-"&amp;$C$5&amp;"'!F:F"),0)),"")</f>
        <v/>
      </c>
      <c r="D148" s="555" t="str" cm="1">
        <f t="array" aca="1" ref="D148" ca="1">IFERROR(INDIRECT("'S7-"&amp;$C$5&amp;"'!E"&amp;MATCH('S8-S00007'!B148,INDIRECT("'S7-"&amp;$C$5&amp;"'!F:F"),0)),"")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IFERROR(INDIRECT("'S7-"&amp;$C$5&amp;"'!G"&amp;MATCH('S8-S00007'!B149,INDIRECT("'S7-"&amp;$C$5&amp;"'!F:F"),0)),"")</f>
        <v/>
      </c>
      <c r="D149" s="555" t="str" cm="1">
        <f t="array" aca="1" ref="D149" ca="1">IFERROR(INDIRECT("'S7-"&amp;$C$5&amp;"'!E"&amp;MATCH('S8-S00007'!B149,INDIRECT("'S7-"&amp;$C$5&amp;"'!F:F"),0)),"")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IFERROR(INDIRECT("'S7-"&amp;$C$5&amp;"'!G"&amp;MATCH('S8-S00007'!B150,INDIRECT("'S7-"&amp;$C$5&amp;"'!F:F"),0)),"")</f>
        <v/>
      </c>
      <c r="D150" s="555" t="str" cm="1">
        <f t="array" aca="1" ref="D150" ca="1">IFERROR(INDIRECT("'S7-"&amp;$C$5&amp;"'!E"&amp;MATCH('S8-S00007'!B150,INDIRECT("'S7-"&amp;$C$5&amp;"'!F:F"),0)),"")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IFERROR(INDIRECT("'S7-"&amp;$C$5&amp;"'!G"&amp;MATCH('S8-S00007'!B151,INDIRECT("'S7-"&amp;$C$5&amp;"'!F:F"),0)),"")</f>
        <v/>
      </c>
      <c r="D151" s="555" t="str" cm="1">
        <f t="array" aca="1" ref="D151" ca="1">IFERROR(INDIRECT("'S7-"&amp;$C$5&amp;"'!E"&amp;MATCH('S8-S00007'!B151,INDIRECT("'S7-"&amp;$C$5&amp;"'!F:F"),0)),"")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IFERROR(INDIRECT("'S7-"&amp;$C$5&amp;"'!G"&amp;MATCH('S8-S00007'!B152,INDIRECT("'S7-"&amp;$C$5&amp;"'!F:F"),0)),"")</f>
        <v/>
      </c>
      <c r="D152" s="555" t="str" cm="1">
        <f t="array" aca="1" ref="D152" ca="1">IFERROR(INDIRECT("'S7-"&amp;$C$5&amp;"'!E"&amp;MATCH('S8-S00007'!B152,INDIRECT("'S7-"&amp;$C$5&amp;"'!F:F"),0)),"")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IFERROR(INDIRECT("'S7-"&amp;$C$5&amp;"'!G"&amp;MATCH('S8-S00007'!B153,INDIRECT("'S7-"&amp;$C$5&amp;"'!F:F"),0)),"")</f>
        <v/>
      </c>
      <c r="D153" s="555" t="str" cm="1">
        <f t="array" aca="1" ref="D153" ca="1">IFERROR(INDIRECT("'S7-"&amp;$C$5&amp;"'!E"&amp;MATCH('S8-S00007'!B153,INDIRECT("'S7-"&amp;$C$5&amp;"'!F:F"),0)),"")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IFERROR(INDIRECT("'S7-"&amp;$C$5&amp;"'!G"&amp;MATCH('S8-S00007'!B154,INDIRECT("'S7-"&amp;$C$5&amp;"'!F:F"),0)),"")</f>
        <v/>
      </c>
      <c r="D154" s="555" t="str" cm="1">
        <f t="array" aca="1" ref="D154" ca="1">IFERROR(INDIRECT("'S7-"&amp;$C$5&amp;"'!E"&amp;MATCH('S8-S00007'!B154,INDIRECT("'S7-"&amp;$C$5&amp;"'!F:F"),0)),"")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IFERROR(INDIRECT("'S7-"&amp;$C$5&amp;"'!G"&amp;MATCH('S8-S00007'!B155,INDIRECT("'S7-"&amp;$C$5&amp;"'!F:F"),0)),"")</f>
        <v/>
      </c>
      <c r="D155" s="555" t="str" cm="1">
        <f t="array" aca="1" ref="D155" ca="1">IFERROR(INDIRECT("'S7-"&amp;$C$5&amp;"'!E"&amp;MATCH('S8-S00007'!B155,INDIRECT("'S7-"&amp;$C$5&amp;"'!F:F"),0)),"")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IFERROR(INDIRECT("'S7-"&amp;$C$5&amp;"'!G"&amp;MATCH('S8-S00007'!B156,INDIRECT("'S7-"&amp;$C$5&amp;"'!F:F"),0)),"")</f>
        <v/>
      </c>
      <c r="D156" s="555" t="str" cm="1">
        <f t="array" aca="1" ref="D156" ca="1">IFERROR(INDIRECT("'S7-"&amp;$C$5&amp;"'!E"&amp;MATCH('S8-S00007'!B156,INDIRECT("'S7-"&amp;$C$5&amp;"'!F:F"),0)),"")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IFERROR(INDIRECT("'S7-"&amp;$C$5&amp;"'!G"&amp;MATCH('S8-S00007'!B157,INDIRECT("'S7-"&amp;$C$5&amp;"'!F:F"),0)),"")</f>
        <v/>
      </c>
      <c r="D157" s="555" t="str" cm="1">
        <f t="array" aca="1" ref="D157" ca="1">IFERROR(INDIRECT("'S7-"&amp;$C$5&amp;"'!E"&amp;MATCH('S8-S00007'!B157,INDIRECT("'S7-"&amp;$C$5&amp;"'!F:F"),0)),"")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IFERROR(INDIRECT("'S7-"&amp;$C$5&amp;"'!G"&amp;MATCH('S8-S00007'!B158,INDIRECT("'S7-"&amp;$C$5&amp;"'!F:F"),0)),"")</f>
        <v/>
      </c>
      <c r="D158" s="555" t="str" cm="1">
        <f t="array" aca="1" ref="D158" ca="1">IFERROR(INDIRECT("'S7-"&amp;$C$5&amp;"'!E"&amp;MATCH('S8-S00007'!B158,INDIRECT("'S7-"&amp;$C$5&amp;"'!F:F"),0)),"")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IFERROR(INDIRECT("'S7-"&amp;$C$5&amp;"'!G"&amp;MATCH('S8-S00007'!B159,INDIRECT("'S7-"&amp;$C$5&amp;"'!F:F"),0)),"")</f>
        <v/>
      </c>
      <c r="D159" s="555" t="str" cm="1">
        <f t="array" aca="1" ref="D159" ca="1">IFERROR(INDIRECT("'S7-"&amp;$C$5&amp;"'!E"&amp;MATCH('S8-S00007'!B159,INDIRECT("'S7-"&amp;$C$5&amp;"'!F:F"),0)),"")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IFERROR(INDIRECT("'S7-"&amp;$C$5&amp;"'!G"&amp;MATCH('S8-S00007'!B160,INDIRECT("'S7-"&amp;$C$5&amp;"'!F:F"),0)),"")</f>
        <v/>
      </c>
      <c r="D160" s="555" t="str" cm="1">
        <f t="array" aca="1" ref="D160" ca="1">IFERROR(INDIRECT("'S7-"&amp;$C$5&amp;"'!E"&amp;MATCH('S8-S00007'!B160,INDIRECT("'S7-"&amp;$C$5&amp;"'!F:F"),0)),"")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IFERROR(INDIRECT("'S7-"&amp;$C$5&amp;"'!G"&amp;MATCH('S8-S00007'!B161,INDIRECT("'S7-"&amp;$C$5&amp;"'!F:F"),0)),"")</f>
        <v/>
      </c>
      <c r="D161" s="555" t="str" cm="1">
        <f t="array" aca="1" ref="D161" ca="1">IFERROR(INDIRECT("'S7-"&amp;$C$5&amp;"'!E"&amp;MATCH('S8-S00007'!B161,INDIRECT("'S7-"&amp;$C$5&amp;"'!F:F"),0)),"")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IFERROR(INDIRECT("'S7-"&amp;$C$5&amp;"'!G"&amp;MATCH('S8-S00007'!B162,INDIRECT("'S7-"&amp;$C$5&amp;"'!F:F"),0)),"")</f>
        <v/>
      </c>
      <c r="D162" s="555" t="str" cm="1">
        <f t="array" aca="1" ref="D162" ca="1">IFERROR(INDIRECT("'S7-"&amp;$C$5&amp;"'!E"&amp;MATCH('S8-S00007'!B162,INDIRECT("'S7-"&amp;$C$5&amp;"'!F:F"),0)),"")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IFERROR(INDIRECT("'S7-"&amp;$C$5&amp;"'!G"&amp;MATCH('S8-S00007'!B163,INDIRECT("'S7-"&amp;$C$5&amp;"'!F:F"),0)),"")</f>
        <v/>
      </c>
      <c r="D163" s="555" t="str" cm="1">
        <f t="array" aca="1" ref="D163" ca="1">IFERROR(INDIRECT("'S7-"&amp;$C$5&amp;"'!E"&amp;MATCH('S8-S00007'!B163,INDIRECT("'S7-"&amp;$C$5&amp;"'!F:F"),0)),"")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IFERROR(INDIRECT("'S7-"&amp;$C$5&amp;"'!G"&amp;MATCH('S8-S00007'!B164,INDIRECT("'S7-"&amp;$C$5&amp;"'!F:F"),0)),"")</f>
        <v/>
      </c>
      <c r="D164" s="555" t="str" cm="1">
        <f t="array" aca="1" ref="D164" ca="1">IFERROR(INDIRECT("'S7-"&amp;$C$5&amp;"'!E"&amp;MATCH('S8-S00007'!B164,INDIRECT("'S7-"&amp;$C$5&amp;"'!F:F"),0)),"")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IFERROR(INDIRECT("'S7-"&amp;$C$5&amp;"'!G"&amp;MATCH('S8-S00007'!B165,INDIRECT("'S7-"&amp;$C$5&amp;"'!F:F"),0)),"")</f>
        <v/>
      </c>
      <c r="D165" s="555" t="str" cm="1">
        <f t="array" aca="1" ref="D165" ca="1">IFERROR(INDIRECT("'S7-"&amp;$C$5&amp;"'!E"&amp;MATCH('S8-S00007'!B165,INDIRECT("'S7-"&amp;$C$5&amp;"'!F:F"),0)),"")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IFERROR(INDIRECT("'S7-"&amp;$C$5&amp;"'!G"&amp;MATCH('S8-S00007'!B166,INDIRECT("'S7-"&amp;$C$5&amp;"'!F:F"),0)),"")</f>
        <v/>
      </c>
      <c r="D166" s="555" t="str" cm="1">
        <f t="array" aca="1" ref="D166" ca="1">IFERROR(INDIRECT("'S7-"&amp;$C$5&amp;"'!E"&amp;MATCH('S8-S00007'!B166,INDIRECT("'S7-"&amp;$C$5&amp;"'!F:F"),0)),"")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IFERROR(INDIRECT("'S7-"&amp;$C$5&amp;"'!G"&amp;MATCH('S8-S00007'!B167,INDIRECT("'S7-"&amp;$C$5&amp;"'!F:F"),0)),"")</f>
        <v/>
      </c>
      <c r="D167" s="555" t="str" cm="1">
        <f t="array" aca="1" ref="D167" ca="1">IFERROR(INDIRECT("'S7-"&amp;$C$5&amp;"'!E"&amp;MATCH('S8-S00007'!B167,INDIRECT("'S7-"&amp;$C$5&amp;"'!F:F"),0)),"")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IFERROR(INDIRECT("'S7-"&amp;$C$5&amp;"'!G"&amp;MATCH('S8-S00007'!B168,INDIRECT("'S7-"&amp;$C$5&amp;"'!F:F"),0)),"")</f>
        <v/>
      </c>
      <c r="D168" s="555" t="str" cm="1">
        <f t="array" aca="1" ref="D168" ca="1">IFERROR(INDIRECT("'S7-"&amp;$C$5&amp;"'!E"&amp;MATCH('S8-S00007'!B168,INDIRECT("'S7-"&amp;$C$5&amp;"'!F:F"),0)),"")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IFERROR(INDIRECT("'S7-"&amp;$C$5&amp;"'!G"&amp;MATCH('S8-S00007'!B169,INDIRECT("'S7-"&amp;$C$5&amp;"'!F:F"),0)),"")</f>
        <v/>
      </c>
      <c r="D169" s="555" t="str" cm="1">
        <f t="array" aca="1" ref="D169" ca="1">IFERROR(INDIRECT("'S7-"&amp;$C$5&amp;"'!E"&amp;MATCH('S8-S00007'!B169,INDIRECT("'S7-"&amp;$C$5&amp;"'!F:F"),0)),"")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IFERROR(INDIRECT("'S7-"&amp;$C$5&amp;"'!G"&amp;MATCH('S8-S00007'!B170,INDIRECT("'S7-"&amp;$C$5&amp;"'!F:F"),0)),"")</f>
        <v/>
      </c>
      <c r="D170" s="555" t="str" cm="1">
        <f t="array" aca="1" ref="D170" ca="1">IFERROR(INDIRECT("'S7-"&amp;$C$5&amp;"'!E"&amp;MATCH('S8-S00007'!B170,INDIRECT("'S7-"&amp;$C$5&amp;"'!F:F"),0)),"")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IFERROR(INDIRECT("'S7-"&amp;$C$5&amp;"'!G"&amp;MATCH('S8-S00007'!B171,INDIRECT("'S7-"&amp;$C$5&amp;"'!F:F"),0)),"")</f>
        <v/>
      </c>
      <c r="D171" s="555" t="str" cm="1">
        <f t="array" aca="1" ref="D171" ca="1">IFERROR(INDIRECT("'S7-"&amp;$C$5&amp;"'!E"&amp;MATCH('S8-S00007'!B171,INDIRECT("'S7-"&amp;$C$5&amp;"'!F:F"),0)),"")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IFERROR(INDIRECT("'S7-"&amp;$C$5&amp;"'!G"&amp;MATCH('S8-S00007'!B172,INDIRECT("'S7-"&amp;$C$5&amp;"'!F:F"),0)),"")</f>
        <v/>
      </c>
      <c r="D172" s="555" t="str" cm="1">
        <f t="array" aca="1" ref="D172" ca="1">IFERROR(INDIRECT("'S7-"&amp;$C$5&amp;"'!E"&amp;MATCH('S8-S00007'!B172,INDIRECT("'S7-"&amp;$C$5&amp;"'!F:F"),0)),"")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IFERROR(INDIRECT("'S7-"&amp;$C$5&amp;"'!G"&amp;MATCH('S8-S00007'!B173,INDIRECT("'S7-"&amp;$C$5&amp;"'!F:F"),0)),"")</f>
        <v/>
      </c>
      <c r="D173" s="555" t="str" cm="1">
        <f t="array" aca="1" ref="D173" ca="1">IFERROR(INDIRECT("'S7-"&amp;$C$5&amp;"'!E"&amp;MATCH('S8-S00007'!B173,INDIRECT("'S7-"&amp;$C$5&amp;"'!F:F"),0)),"")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IFERROR(INDIRECT("'S7-"&amp;$C$5&amp;"'!G"&amp;MATCH('S8-S00007'!B174,INDIRECT("'S7-"&amp;$C$5&amp;"'!F:F"),0)),"")</f>
        <v/>
      </c>
      <c r="D174" s="555" t="str" cm="1">
        <f t="array" aca="1" ref="D174" ca="1">IFERROR(INDIRECT("'S7-"&amp;$C$5&amp;"'!E"&amp;MATCH('S8-S00007'!B174,INDIRECT("'S7-"&amp;$C$5&amp;"'!F:F"),0)),"")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IFERROR(INDIRECT("'S7-"&amp;$C$5&amp;"'!G"&amp;MATCH('S8-S00007'!B175,INDIRECT("'S7-"&amp;$C$5&amp;"'!F:F"),0)),"")</f>
        <v/>
      </c>
      <c r="D175" s="555" t="str" cm="1">
        <f t="array" aca="1" ref="D175" ca="1">IFERROR(INDIRECT("'S7-"&amp;$C$5&amp;"'!E"&amp;MATCH('S8-S00007'!B175,INDIRECT("'S7-"&amp;$C$5&amp;"'!F:F"),0)),"")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IFERROR(INDIRECT("'S7-"&amp;$C$5&amp;"'!G"&amp;MATCH('S8-S00007'!B176,INDIRECT("'S7-"&amp;$C$5&amp;"'!F:F"),0)),"")</f>
        <v/>
      </c>
      <c r="D176" s="555" t="str" cm="1">
        <f t="array" aca="1" ref="D176" ca="1">IFERROR(INDIRECT("'S7-"&amp;$C$5&amp;"'!E"&amp;MATCH('S8-S00007'!B176,INDIRECT("'S7-"&amp;$C$5&amp;"'!F:F"),0)),"")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IFERROR(INDIRECT("'S7-"&amp;$C$5&amp;"'!G"&amp;MATCH('S8-S00007'!B177,INDIRECT("'S7-"&amp;$C$5&amp;"'!F:F"),0)),"")</f>
        <v/>
      </c>
      <c r="D177" s="555" t="str" cm="1">
        <f t="array" aca="1" ref="D177" ca="1">IFERROR(INDIRECT("'S7-"&amp;$C$5&amp;"'!E"&amp;MATCH('S8-S00007'!B177,INDIRECT("'S7-"&amp;$C$5&amp;"'!F:F"),0)),"")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IFERROR(INDIRECT("'S7-"&amp;$C$5&amp;"'!G"&amp;MATCH('S8-S00007'!B178,INDIRECT("'S7-"&amp;$C$5&amp;"'!F:F"),0)),"")</f>
        <v/>
      </c>
      <c r="D178" s="555" t="str" cm="1">
        <f t="array" aca="1" ref="D178" ca="1">IFERROR(INDIRECT("'S7-"&amp;$C$5&amp;"'!E"&amp;MATCH('S8-S00007'!B178,INDIRECT("'S7-"&amp;$C$5&amp;"'!F:F"),0)),"")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IFERROR(INDIRECT("'S7-"&amp;$C$5&amp;"'!G"&amp;MATCH('S8-S00007'!B179,INDIRECT("'S7-"&amp;$C$5&amp;"'!F:F"),0)),"")</f>
        <v/>
      </c>
      <c r="D179" s="555" t="str" cm="1">
        <f t="array" aca="1" ref="D179" ca="1">IFERROR(INDIRECT("'S7-"&amp;$C$5&amp;"'!E"&amp;MATCH('S8-S00007'!B179,INDIRECT("'S7-"&amp;$C$5&amp;"'!F:F"),0)),"")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IFERROR(INDIRECT("'S7-"&amp;$C$5&amp;"'!G"&amp;MATCH('S8-S00007'!B180,INDIRECT("'S7-"&amp;$C$5&amp;"'!F:F"),0)),"")</f>
        <v/>
      </c>
      <c r="D180" s="555" t="str" cm="1">
        <f t="array" aca="1" ref="D180" ca="1">IFERROR(INDIRECT("'S7-"&amp;$C$5&amp;"'!E"&amp;MATCH('S8-S00007'!B180,INDIRECT("'S7-"&amp;$C$5&amp;"'!F:F"),0)),"")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IFERROR(INDIRECT("'S7-"&amp;$C$5&amp;"'!G"&amp;MATCH('S8-S00007'!B181,INDIRECT("'S7-"&amp;$C$5&amp;"'!F:F"),0)),"")</f>
        <v/>
      </c>
      <c r="D181" s="555" t="str" cm="1">
        <f t="array" aca="1" ref="D181" ca="1">IFERROR(INDIRECT("'S7-"&amp;$C$5&amp;"'!E"&amp;MATCH('S8-S00007'!B181,INDIRECT("'S7-"&amp;$C$5&amp;"'!F:F"),0)),"")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IFERROR(INDIRECT("'S7-"&amp;$C$5&amp;"'!G"&amp;MATCH('S8-S00007'!B182,INDIRECT("'S7-"&amp;$C$5&amp;"'!F:F"),0)),"")</f>
        <v/>
      </c>
      <c r="D182" s="555" t="str" cm="1">
        <f t="array" aca="1" ref="D182" ca="1">IFERROR(INDIRECT("'S7-"&amp;$C$5&amp;"'!E"&amp;MATCH('S8-S00007'!B182,INDIRECT("'S7-"&amp;$C$5&amp;"'!F:F"),0)),"")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IFERROR(INDIRECT("'S7-"&amp;$C$5&amp;"'!G"&amp;MATCH('S8-S00007'!B183,INDIRECT("'S7-"&amp;$C$5&amp;"'!F:F"),0)),"")</f>
        <v/>
      </c>
      <c r="D183" s="555" t="str" cm="1">
        <f t="array" aca="1" ref="D183" ca="1">IFERROR(INDIRECT("'S7-"&amp;$C$5&amp;"'!E"&amp;MATCH('S8-S00007'!B183,INDIRECT("'S7-"&amp;$C$5&amp;"'!F:F"),0)),"")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IFERROR(INDIRECT("'S7-"&amp;$C$5&amp;"'!G"&amp;MATCH('S8-S00007'!B184,INDIRECT("'S7-"&amp;$C$5&amp;"'!F:F"),0)),"")</f>
        <v/>
      </c>
      <c r="D184" s="555" t="str" cm="1">
        <f t="array" aca="1" ref="D184" ca="1">IFERROR(INDIRECT("'S7-"&amp;$C$5&amp;"'!E"&amp;MATCH('S8-S00007'!B184,INDIRECT("'S7-"&amp;$C$5&amp;"'!F:F"),0)),"")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IFERROR(INDIRECT("'S7-"&amp;$C$5&amp;"'!G"&amp;MATCH('S8-S00007'!B185,INDIRECT("'S7-"&amp;$C$5&amp;"'!F:F"),0)),"")</f>
        <v/>
      </c>
      <c r="D185" s="555" t="str" cm="1">
        <f t="array" aca="1" ref="D185" ca="1">IFERROR(INDIRECT("'S7-"&amp;$C$5&amp;"'!E"&amp;MATCH('S8-S00007'!B185,INDIRECT("'S7-"&amp;$C$5&amp;"'!F:F"),0)),"")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IFERROR(INDIRECT("'S7-"&amp;$C$5&amp;"'!G"&amp;MATCH('S8-S00007'!B186,INDIRECT("'S7-"&amp;$C$5&amp;"'!F:F"),0)),"")</f>
        <v/>
      </c>
      <c r="D186" s="555" t="str" cm="1">
        <f t="array" aca="1" ref="D186" ca="1">IFERROR(INDIRECT("'S7-"&amp;$C$5&amp;"'!E"&amp;MATCH('S8-S00007'!B186,INDIRECT("'S7-"&amp;$C$5&amp;"'!F:F"),0)),"")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IFERROR(INDIRECT("'S7-"&amp;$C$5&amp;"'!G"&amp;MATCH('S8-S00007'!B187,INDIRECT("'S7-"&amp;$C$5&amp;"'!F:F"),0)),"")</f>
        <v/>
      </c>
      <c r="D187" s="555" t="str" cm="1">
        <f t="array" aca="1" ref="D187" ca="1">IFERROR(INDIRECT("'S7-"&amp;$C$5&amp;"'!E"&amp;MATCH('S8-S00007'!B187,INDIRECT("'S7-"&amp;$C$5&amp;"'!F:F"),0)),"")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IFERROR(INDIRECT("'S7-"&amp;$C$5&amp;"'!G"&amp;MATCH('S8-S00007'!B188,INDIRECT("'S7-"&amp;$C$5&amp;"'!F:F"),0)),"")</f>
        <v/>
      </c>
      <c r="D188" s="555" t="str" cm="1">
        <f t="array" aca="1" ref="D188" ca="1">IFERROR(INDIRECT("'S7-"&amp;$C$5&amp;"'!E"&amp;MATCH('S8-S00007'!B188,INDIRECT("'S7-"&amp;$C$5&amp;"'!F:F"),0)),"")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IFERROR(INDIRECT("'S7-"&amp;$C$5&amp;"'!G"&amp;MATCH('S8-S00007'!B189,INDIRECT("'S7-"&amp;$C$5&amp;"'!F:F"),0)),"")</f>
        <v/>
      </c>
      <c r="D189" s="555" t="str" cm="1">
        <f t="array" aca="1" ref="D189" ca="1">IFERROR(INDIRECT("'S7-"&amp;$C$5&amp;"'!E"&amp;MATCH('S8-S00007'!B189,INDIRECT("'S7-"&amp;$C$5&amp;"'!F:F"),0)),"")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IFERROR(INDIRECT("'S7-"&amp;$C$5&amp;"'!G"&amp;MATCH('S8-S00007'!B190,INDIRECT("'S7-"&amp;$C$5&amp;"'!F:F"),0)),"")</f>
        <v/>
      </c>
      <c r="D190" s="555" t="str" cm="1">
        <f t="array" aca="1" ref="D190" ca="1">IFERROR(INDIRECT("'S7-"&amp;$C$5&amp;"'!E"&amp;MATCH('S8-S00007'!B190,INDIRECT("'S7-"&amp;$C$5&amp;"'!F:F"),0)),"")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IFERROR(INDIRECT("'S7-"&amp;$C$5&amp;"'!G"&amp;MATCH('S8-S00007'!B191,INDIRECT("'S7-"&amp;$C$5&amp;"'!F:F"),0)),"")</f>
        <v/>
      </c>
      <c r="D191" s="555" t="str" cm="1">
        <f t="array" aca="1" ref="D191" ca="1">IFERROR(INDIRECT("'S7-"&amp;$C$5&amp;"'!E"&amp;MATCH('S8-S00007'!B191,INDIRECT("'S7-"&amp;$C$5&amp;"'!F:F"),0)),"")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IFERROR(INDIRECT("'S7-"&amp;$C$5&amp;"'!G"&amp;MATCH('S8-S00007'!B192,INDIRECT("'S7-"&amp;$C$5&amp;"'!F:F"),0)),"")</f>
        <v/>
      </c>
      <c r="D192" s="555" t="str" cm="1">
        <f t="array" aca="1" ref="D192" ca="1">IFERROR(INDIRECT("'S7-"&amp;$C$5&amp;"'!E"&amp;MATCH('S8-S00007'!B192,INDIRECT("'S7-"&amp;$C$5&amp;"'!F:F"),0)),"")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IFERROR(INDIRECT("'S7-"&amp;$C$5&amp;"'!G"&amp;MATCH('S8-S00007'!B193,INDIRECT("'S7-"&amp;$C$5&amp;"'!F:F"),0)),"")</f>
        <v/>
      </c>
      <c r="D193" s="555" t="str" cm="1">
        <f t="array" aca="1" ref="D193" ca="1">IFERROR(INDIRECT("'S7-"&amp;$C$5&amp;"'!E"&amp;MATCH('S8-S00007'!B193,INDIRECT("'S7-"&amp;$C$5&amp;"'!F:F"),0)),"")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IFERROR(INDIRECT("'S7-"&amp;$C$5&amp;"'!G"&amp;MATCH('S8-S00007'!B194,INDIRECT("'S7-"&amp;$C$5&amp;"'!F:F"),0)),"")</f>
        <v/>
      </c>
      <c r="D194" s="555" t="str" cm="1">
        <f t="array" aca="1" ref="D194" ca="1">IFERROR(INDIRECT("'S7-"&amp;$C$5&amp;"'!E"&amp;MATCH('S8-S00007'!B194,INDIRECT("'S7-"&amp;$C$5&amp;"'!F:F"),0)),"")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IFERROR(INDIRECT("'S7-"&amp;$C$5&amp;"'!G"&amp;MATCH('S8-S00007'!B195,INDIRECT("'S7-"&amp;$C$5&amp;"'!F:F"),0)),"")</f>
        <v/>
      </c>
      <c r="D195" s="555" t="str" cm="1">
        <f t="array" aca="1" ref="D195" ca="1">IFERROR(INDIRECT("'S7-"&amp;$C$5&amp;"'!E"&amp;MATCH('S8-S00007'!B195,INDIRECT("'S7-"&amp;$C$5&amp;"'!F:F"),0)),"")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IFERROR(INDIRECT("'S7-"&amp;$C$5&amp;"'!G"&amp;MATCH('S8-S00007'!B196,INDIRECT("'S7-"&amp;$C$5&amp;"'!F:F"),0)),"")</f>
        <v/>
      </c>
      <c r="D196" s="555" t="str" cm="1">
        <f t="array" aca="1" ref="D196" ca="1">IFERROR(INDIRECT("'S7-"&amp;$C$5&amp;"'!E"&amp;MATCH('S8-S00007'!B196,INDIRECT("'S7-"&amp;$C$5&amp;"'!F:F"),0)),"")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IFERROR(INDIRECT("'S7-"&amp;$C$5&amp;"'!G"&amp;MATCH('S8-S00007'!B197,INDIRECT("'S7-"&amp;$C$5&amp;"'!F:F"),0)),"")</f>
        <v/>
      </c>
      <c r="D197" s="555" t="str" cm="1">
        <f t="array" aca="1" ref="D197" ca="1">IFERROR(INDIRECT("'S7-"&amp;$C$5&amp;"'!E"&amp;MATCH('S8-S00007'!B197,INDIRECT("'S7-"&amp;$C$5&amp;"'!F:F"),0)),"")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IFERROR(INDIRECT("'S7-"&amp;$C$5&amp;"'!G"&amp;MATCH('S8-S00007'!B198,INDIRECT("'S7-"&amp;$C$5&amp;"'!F:F"),0)),"")</f>
        <v/>
      </c>
      <c r="D198" s="555" t="str" cm="1">
        <f t="array" aca="1" ref="D198" ca="1">IFERROR(INDIRECT("'S7-"&amp;$C$5&amp;"'!E"&amp;MATCH('S8-S00007'!B198,INDIRECT("'S7-"&amp;$C$5&amp;"'!F:F"),0)),"")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IFERROR(INDIRECT("'S7-"&amp;$C$5&amp;"'!G"&amp;MATCH('S8-S00007'!B199,INDIRECT("'S7-"&amp;$C$5&amp;"'!F:F"),0)),"")</f>
        <v/>
      </c>
      <c r="D199" s="555" t="str" cm="1">
        <f t="array" aca="1" ref="D199" ca="1">IFERROR(INDIRECT("'S7-"&amp;$C$5&amp;"'!E"&amp;MATCH('S8-S00007'!B199,INDIRECT("'S7-"&amp;$C$5&amp;"'!F:F"),0)),"")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IFERROR(INDIRECT("'S7-"&amp;$C$5&amp;"'!G"&amp;MATCH('S8-S00007'!B200,INDIRECT("'S7-"&amp;$C$5&amp;"'!F:F"),0)),"")</f>
        <v/>
      </c>
      <c r="D200" s="555" t="str" cm="1">
        <f t="array" aca="1" ref="D200" ca="1">IFERROR(INDIRECT("'S7-"&amp;$C$5&amp;"'!E"&amp;MATCH('S8-S00007'!B200,INDIRECT("'S7-"&amp;$C$5&amp;"'!F:F"),0)),"")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IFERROR(INDIRECT("'S7-"&amp;$C$5&amp;"'!G"&amp;MATCH('S8-S00007'!B201,INDIRECT("'S7-"&amp;$C$5&amp;"'!F:F"),0)),"")</f>
        <v/>
      </c>
      <c r="D201" s="555" t="str" cm="1">
        <f t="array" aca="1" ref="D201" ca="1">IFERROR(INDIRECT("'S7-"&amp;$C$5&amp;"'!E"&amp;MATCH('S8-S00007'!B201,INDIRECT("'S7-"&amp;$C$5&amp;"'!F:F"),0)),"")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IFERROR(INDIRECT("'S7-"&amp;$C$5&amp;"'!G"&amp;MATCH('S8-S00007'!B202,INDIRECT("'S7-"&amp;$C$5&amp;"'!F:F"),0)),"")</f>
        <v/>
      </c>
      <c r="D202" s="555" t="str" cm="1">
        <f t="array" aca="1" ref="D202" ca="1">IFERROR(INDIRECT("'S7-"&amp;$C$5&amp;"'!E"&amp;MATCH('S8-S00007'!B202,INDIRECT("'S7-"&amp;$C$5&amp;"'!F:F"),0)),"")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IFERROR(INDIRECT("'S7-"&amp;$C$5&amp;"'!G"&amp;MATCH('S8-S00007'!B203,INDIRECT("'S7-"&amp;$C$5&amp;"'!F:F"),0)),"")</f>
        <v/>
      </c>
      <c r="D203" s="555" t="str" cm="1">
        <f t="array" aca="1" ref="D203" ca="1">IFERROR(INDIRECT("'S7-"&amp;$C$5&amp;"'!E"&amp;MATCH('S8-S00007'!B203,INDIRECT("'S7-"&amp;$C$5&amp;"'!F:F"),0)),"")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IFERROR(INDIRECT("'S7-"&amp;$C$5&amp;"'!G"&amp;MATCH('S8-S00007'!B204,INDIRECT("'S7-"&amp;$C$5&amp;"'!F:F"),0)),"")</f>
        <v/>
      </c>
      <c r="D204" s="555" t="str" cm="1">
        <f t="array" aca="1" ref="D204" ca="1">IFERROR(INDIRECT("'S7-"&amp;$C$5&amp;"'!E"&amp;MATCH('S8-S00007'!B204,INDIRECT("'S7-"&amp;$C$5&amp;"'!F:F"),0)),"")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IFERROR(INDIRECT("'S7-"&amp;$C$5&amp;"'!G"&amp;MATCH('S8-S00007'!B205,INDIRECT("'S7-"&amp;$C$5&amp;"'!F:F"),0)),"")</f>
        <v/>
      </c>
      <c r="D205" s="555" t="str" cm="1">
        <f t="array" aca="1" ref="D205" ca="1">IFERROR(INDIRECT("'S7-"&amp;$C$5&amp;"'!E"&amp;MATCH('S8-S00007'!B205,INDIRECT("'S7-"&amp;$C$5&amp;"'!F:F"),0)),"")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IFERROR(INDIRECT("'S7-"&amp;$C$5&amp;"'!G"&amp;MATCH('S8-S00007'!B206,INDIRECT("'S7-"&amp;$C$5&amp;"'!F:F"),0)),"")</f>
        <v/>
      </c>
      <c r="D206" s="555" t="str" cm="1">
        <f t="array" aca="1" ref="D206" ca="1">IFERROR(INDIRECT("'S7-"&amp;$C$5&amp;"'!E"&amp;MATCH('S8-S00007'!B206,INDIRECT("'S7-"&amp;$C$5&amp;"'!F:F"),0)),"")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IFERROR(INDIRECT("'S7-"&amp;$C$5&amp;"'!G"&amp;MATCH('S8-S00007'!B207,INDIRECT("'S7-"&amp;$C$5&amp;"'!F:F"),0)),"")</f>
        <v/>
      </c>
      <c r="D207" s="555" t="str" cm="1">
        <f t="array" aca="1" ref="D207" ca="1">IFERROR(INDIRECT("'S7-"&amp;$C$5&amp;"'!E"&amp;MATCH('S8-S00007'!B207,INDIRECT("'S7-"&amp;$C$5&amp;"'!F:F"),0)),"")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IFERROR(INDIRECT("'S7-"&amp;$C$5&amp;"'!G"&amp;MATCH('S8-S00007'!B208,INDIRECT("'S7-"&amp;$C$5&amp;"'!F:F"),0)),"")</f>
        <v/>
      </c>
      <c r="D208" s="555" t="str" cm="1">
        <f t="array" aca="1" ref="D208" ca="1">IFERROR(INDIRECT("'S7-"&amp;$C$5&amp;"'!E"&amp;MATCH('S8-S00007'!B208,INDIRECT("'S7-"&amp;$C$5&amp;"'!F:F"),0)),"")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IFERROR(INDIRECT("'S7-"&amp;$C$5&amp;"'!G"&amp;MATCH('S8-S00007'!B209,INDIRECT("'S7-"&amp;$C$5&amp;"'!F:F"),0)),"")</f>
        <v/>
      </c>
      <c r="D209" s="576" t="str" cm="1">
        <f t="array" aca="1" ref="D209" ca="1">IFERROR(INDIRECT("'S7-"&amp;$C$5&amp;"'!E"&amp;MATCH('S8-S00007'!B209,INDIRECT("'S7-"&amp;$C$5&amp;"'!F:F"),0)),"")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zwZpqVj3cNTG+Kux6HyJBYj9l68TTgVvz8AFoUXgkL+nvKs/rNgHyR86SeyC4bYqDHJ2kcLD9IZtCAkmjUELMA==" saltValue="osJ5v5vP6tymgJZji6nGSQ=="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49" priority="12">
      <formula>$F10="その他"</formula>
    </cfRule>
  </conditionalFormatting>
  <conditionalFormatting sqref="J10:J209">
    <cfRule type="expression" dxfId="48" priority="11">
      <formula>$I10="その他"</formula>
    </cfRule>
  </conditionalFormatting>
  <conditionalFormatting sqref="T10:T209">
    <cfRule type="expression" dxfId="47" priority="7">
      <formula>$I10="その他"</formula>
    </cfRule>
  </conditionalFormatting>
  <conditionalFormatting sqref="S10:S209">
    <cfRule type="expression" dxfId="46" priority="6">
      <formula>$I10="その他"</formula>
    </cfRule>
  </conditionalFormatting>
  <conditionalFormatting sqref="AD10:AD209">
    <cfRule type="expression" dxfId="45" priority="5">
      <formula>$I10="その他"</formula>
    </cfRule>
  </conditionalFormatting>
  <conditionalFormatting sqref="AH10:AH209">
    <cfRule type="expression" dxfId="44" priority="4">
      <formula>$I10="その他"</formula>
    </cfRule>
  </conditionalFormatting>
  <conditionalFormatting sqref="V10:Y209">
    <cfRule type="expression" dxfId="43" priority="3">
      <formula>$I10="その他"</formula>
    </cfRule>
  </conditionalFormatting>
  <conditionalFormatting sqref="AG10:AG209 AC10:AC209">
    <cfRule type="expression" dxfId="42" priority="2">
      <formula>$I10="その他"</formula>
    </cfRule>
  </conditionalFormatting>
  <dataValidations count="2">
    <dataValidation type="list" allowBlank="1" showInputMessage="1" sqref="B10:B209" xr:uid="{A5C1A029-175A-4BDE-964C-EE7B547C5C2D}">
      <formula1>INDIRECT("'S7-"&amp;$C$5&amp;"'!$M$38#")</formula1>
    </dataValidation>
    <dataValidation type="custom" allowBlank="1" showInputMessage="1" showErrorMessage="1" sqref="J10:J209" xr:uid="{E3C8A496-2B41-4B24-803E-2103D6AA7126}">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CA9D2881-4589-427C-8456-2D883C668C94}">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E3B67163-126D-4C8E-90FB-540494A78FD7}">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D965C615-03D2-4266-AC33-F6D9FE517F3E}">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D1B63BAA-BE70-4613-86DB-59B445B5737F}">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4B04D58-EAF4-478A-BDE5-89D0D27AC2AD}">
          <x14:formula1>
            <xm:f>選択肢①!$N$32:$N$36</xm:f>
          </x14:formula1>
          <xm:sqref>E10:F209</xm:sqref>
        </x14:dataValidation>
        <x14:dataValidation type="list" allowBlank="1" showInputMessage="1" showErrorMessage="1" xr:uid="{645C26F3-866D-4FA4-BEA9-5B1E37DD3240}">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A4D92308-45FD-44E8-9AE0-65D97EC0941A}">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D36C4773-4AFD-40C7-A264-8DD828B0577C}">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A48C70A7-243C-4CA6-BBC8-4B322A6D3A26}">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27C6-2CD5-4FC6-8113-5FBAC1BF8207}">
  <sheetPr codeName="Sheet30">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1488</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BP6QxM7c9lKVVzaxh0IODdg1Sq6HWTDbZ6IXxxir+CAVP/h4XRNHXrnMZwsl+VbIE/tEy8BQEN+0U6uUwGK58Q==" saltValue="gkb1BThRC0fD3IzbgQWlnA=="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0CC208F-4FBC-41A9-96B6-A5473FDA9ACB}">
          <x14:formula1>
            <xm:f>選択肢①!$F$26:$F$28</xm:f>
          </x14:formula1>
          <xm:sqref>E38:E237</xm:sqref>
        </x14:dataValidation>
        <x14:dataValidation type="list" allowBlank="1" showInputMessage="1" showErrorMessage="1" xr:uid="{229008EE-F405-4540-AA85-5BBC347F5DD7}">
          <x14:formula1>
            <xm:f>選択肢①!$D$26:$D$27</xm:f>
          </x14:formula1>
          <xm:sqref>H38:H237</xm:sqref>
        </x14:dataValidation>
        <x14:dataValidation type="list" allowBlank="1" showInputMessage="1" showErrorMessage="1" xr:uid="{DA35EAC7-F0ED-4344-8497-B418F8F40AD6}">
          <x14:formula1>
            <xm:f>排出活動_Master!$B$5:$B$39</xm:f>
          </x14:formula1>
          <xm:sqref>D38:D237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9FA5-4C5D-4A9C-92C1-F0326A42085F}">
  <sheetPr codeName="Sheet31">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1488</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IFERROR(INDIRECT("'S7-"&amp;$C$5&amp;"'!G"&amp;MATCH('S8-S00008'!B10,INDIRECT("'S7-"&amp;$C$5&amp;"'!F:F"),0)),"")</f>
        <v/>
      </c>
      <c r="D10" s="546" t="str" cm="1">
        <f t="array" aca="1" ref="D10" ca="1">IFERROR(INDIRECT("'S7-"&amp;$C$5&amp;"'!E"&amp;MATCH('S8-S00008'!B10,INDIRECT("'S7-"&amp;$C$5&amp;"'!F:F"),0)),"")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IFERROR(INDIRECT("'S7-"&amp;$C$5&amp;"'!G"&amp;MATCH('S8-S00008'!B11,INDIRECT("'S7-"&amp;$C$5&amp;"'!F:F"),0)),"")</f>
        <v/>
      </c>
      <c r="D11" s="555" t="str" cm="1">
        <f t="array" aca="1" ref="D11" ca="1">IFERROR(INDIRECT("'S7-"&amp;$C$5&amp;"'!E"&amp;MATCH('S8-S00008'!B11,INDIRECT("'S7-"&amp;$C$5&amp;"'!F:F"),0)),"")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IFERROR(INDIRECT("'S7-"&amp;$C$5&amp;"'!G"&amp;MATCH('S8-S00008'!B12,INDIRECT("'S7-"&amp;$C$5&amp;"'!F:F"),0)),"")</f>
        <v/>
      </c>
      <c r="D12" s="555" t="str" cm="1">
        <f t="array" aca="1" ref="D12" ca="1">IFERROR(INDIRECT("'S7-"&amp;$C$5&amp;"'!E"&amp;MATCH('S8-S00008'!B12,INDIRECT("'S7-"&amp;$C$5&amp;"'!F:F"),0)),"")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IFERROR(INDIRECT("'S7-"&amp;$C$5&amp;"'!G"&amp;MATCH('S8-S00008'!B13,INDIRECT("'S7-"&amp;$C$5&amp;"'!F:F"),0)),"")</f>
        <v/>
      </c>
      <c r="D13" s="555" t="str" cm="1">
        <f t="array" aca="1" ref="D13" ca="1">IFERROR(INDIRECT("'S7-"&amp;$C$5&amp;"'!E"&amp;MATCH('S8-S00008'!B13,INDIRECT("'S7-"&amp;$C$5&amp;"'!F:F"),0)),"")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IFERROR(INDIRECT("'S7-"&amp;$C$5&amp;"'!G"&amp;MATCH('S8-S00008'!B14,INDIRECT("'S7-"&amp;$C$5&amp;"'!F:F"),0)),"")</f>
        <v/>
      </c>
      <c r="D14" s="555" t="str" cm="1">
        <f t="array" aca="1" ref="D14" ca="1">IFERROR(INDIRECT("'S7-"&amp;$C$5&amp;"'!E"&amp;MATCH('S8-S00008'!B14,INDIRECT("'S7-"&amp;$C$5&amp;"'!F:F"),0)),"")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IFERROR(INDIRECT("'S7-"&amp;$C$5&amp;"'!G"&amp;MATCH('S8-S00008'!B15,INDIRECT("'S7-"&amp;$C$5&amp;"'!F:F"),0)),"")</f>
        <v/>
      </c>
      <c r="D15" s="555" t="str" cm="1">
        <f t="array" aca="1" ref="D15" ca="1">IFERROR(INDIRECT("'S7-"&amp;$C$5&amp;"'!E"&amp;MATCH('S8-S00008'!B15,INDIRECT("'S7-"&amp;$C$5&amp;"'!F:F"),0)),"")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IFERROR(INDIRECT("'S7-"&amp;$C$5&amp;"'!G"&amp;MATCH('S8-S00008'!B16,INDIRECT("'S7-"&amp;$C$5&amp;"'!F:F"),0)),"")</f>
        <v/>
      </c>
      <c r="D16" s="555" t="str" cm="1">
        <f t="array" aca="1" ref="D16" ca="1">IFERROR(INDIRECT("'S7-"&amp;$C$5&amp;"'!E"&amp;MATCH('S8-S00008'!B16,INDIRECT("'S7-"&amp;$C$5&amp;"'!F:F"),0)),"")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IFERROR(INDIRECT("'S7-"&amp;$C$5&amp;"'!G"&amp;MATCH('S8-S00008'!B17,INDIRECT("'S7-"&amp;$C$5&amp;"'!F:F"),0)),"")</f>
        <v/>
      </c>
      <c r="D17" s="555" t="str" cm="1">
        <f t="array" aca="1" ref="D17" ca="1">IFERROR(INDIRECT("'S7-"&amp;$C$5&amp;"'!E"&amp;MATCH('S8-S00008'!B17,INDIRECT("'S7-"&amp;$C$5&amp;"'!F:F"),0)),"")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IFERROR(INDIRECT("'S7-"&amp;$C$5&amp;"'!G"&amp;MATCH('S8-S00008'!B18,INDIRECT("'S7-"&amp;$C$5&amp;"'!F:F"),0)),"")</f>
        <v/>
      </c>
      <c r="D18" s="555" t="str" cm="1">
        <f t="array" aca="1" ref="D18" ca="1">IFERROR(INDIRECT("'S7-"&amp;$C$5&amp;"'!E"&amp;MATCH('S8-S00008'!B18,INDIRECT("'S7-"&amp;$C$5&amp;"'!F:F"),0)),"")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IFERROR(INDIRECT("'S7-"&amp;$C$5&amp;"'!G"&amp;MATCH('S8-S00008'!B19,INDIRECT("'S7-"&amp;$C$5&amp;"'!F:F"),0)),"")</f>
        <v/>
      </c>
      <c r="D19" s="555" t="str" cm="1">
        <f t="array" aca="1" ref="D19" ca="1">IFERROR(INDIRECT("'S7-"&amp;$C$5&amp;"'!E"&amp;MATCH('S8-S00008'!B19,INDIRECT("'S7-"&amp;$C$5&amp;"'!F:F"),0)),"")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IFERROR(INDIRECT("'S7-"&amp;$C$5&amp;"'!G"&amp;MATCH('S8-S00008'!B20,INDIRECT("'S7-"&amp;$C$5&amp;"'!F:F"),0)),"")</f>
        <v/>
      </c>
      <c r="D20" s="555" t="str" cm="1">
        <f t="array" aca="1" ref="D20" ca="1">IFERROR(INDIRECT("'S7-"&amp;$C$5&amp;"'!E"&amp;MATCH('S8-S00008'!B20,INDIRECT("'S7-"&amp;$C$5&amp;"'!F:F"),0)),"")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IFERROR(INDIRECT("'S7-"&amp;$C$5&amp;"'!G"&amp;MATCH('S8-S00008'!B21,INDIRECT("'S7-"&amp;$C$5&amp;"'!F:F"),0)),"")</f>
        <v/>
      </c>
      <c r="D21" s="555" t="str" cm="1">
        <f t="array" aca="1" ref="D21" ca="1">IFERROR(INDIRECT("'S7-"&amp;$C$5&amp;"'!E"&amp;MATCH('S8-S00008'!B21,INDIRECT("'S7-"&amp;$C$5&amp;"'!F:F"),0)),"")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IFERROR(INDIRECT("'S7-"&amp;$C$5&amp;"'!G"&amp;MATCH('S8-S00008'!B22,INDIRECT("'S7-"&amp;$C$5&amp;"'!F:F"),0)),"")</f>
        <v/>
      </c>
      <c r="D22" s="555" t="str" cm="1">
        <f t="array" aca="1" ref="D22" ca="1">IFERROR(INDIRECT("'S7-"&amp;$C$5&amp;"'!E"&amp;MATCH('S8-S00008'!B22,INDIRECT("'S7-"&amp;$C$5&amp;"'!F:F"),0)),"")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IFERROR(INDIRECT("'S7-"&amp;$C$5&amp;"'!G"&amp;MATCH('S8-S00008'!B23,INDIRECT("'S7-"&amp;$C$5&amp;"'!F:F"),0)),"")</f>
        <v/>
      </c>
      <c r="D23" s="555" t="str" cm="1">
        <f t="array" aca="1" ref="D23" ca="1">IFERROR(INDIRECT("'S7-"&amp;$C$5&amp;"'!E"&amp;MATCH('S8-S00008'!B23,INDIRECT("'S7-"&amp;$C$5&amp;"'!F:F"),0)),"")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IFERROR(INDIRECT("'S7-"&amp;$C$5&amp;"'!G"&amp;MATCH('S8-S00008'!B24,INDIRECT("'S7-"&amp;$C$5&amp;"'!F:F"),0)),"")</f>
        <v/>
      </c>
      <c r="D24" s="555" t="str" cm="1">
        <f t="array" aca="1" ref="D24" ca="1">IFERROR(INDIRECT("'S7-"&amp;$C$5&amp;"'!E"&amp;MATCH('S8-S00008'!B24,INDIRECT("'S7-"&amp;$C$5&amp;"'!F:F"),0)),"")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IFERROR(INDIRECT("'S7-"&amp;$C$5&amp;"'!G"&amp;MATCH('S8-S00008'!B25,INDIRECT("'S7-"&amp;$C$5&amp;"'!F:F"),0)),"")</f>
        <v/>
      </c>
      <c r="D25" s="555" t="str" cm="1">
        <f t="array" aca="1" ref="D25" ca="1">IFERROR(INDIRECT("'S7-"&amp;$C$5&amp;"'!E"&amp;MATCH('S8-S00008'!B25,INDIRECT("'S7-"&amp;$C$5&amp;"'!F:F"),0)),"")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IFERROR(INDIRECT("'S7-"&amp;$C$5&amp;"'!G"&amp;MATCH('S8-S00008'!B26,INDIRECT("'S7-"&amp;$C$5&amp;"'!F:F"),0)),"")</f>
        <v/>
      </c>
      <c r="D26" s="555" t="str" cm="1">
        <f t="array" aca="1" ref="D26" ca="1">IFERROR(INDIRECT("'S7-"&amp;$C$5&amp;"'!E"&amp;MATCH('S8-S00008'!B26,INDIRECT("'S7-"&amp;$C$5&amp;"'!F:F"),0)),"")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IFERROR(INDIRECT("'S7-"&amp;$C$5&amp;"'!G"&amp;MATCH('S8-S00008'!B27,INDIRECT("'S7-"&amp;$C$5&amp;"'!F:F"),0)),"")</f>
        <v/>
      </c>
      <c r="D27" s="555" t="str" cm="1">
        <f t="array" aca="1" ref="D27" ca="1">IFERROR(INDIRECT("'S7-"&amp;$C$5&amp;"'!E"&amp;MATCH('S8-S00008'!B27,INDIRECT("'S7-"&amp;$C$5&amp;"'!F:F"),0)),"")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IFERROR(INDIRECT("'S7-"&amp;$C$5&amp;"'!G"&amp;MATCH('S8-S00008'!B28,INDIRECT("'S7-"&amp;$C$5&amp;"'!F:F"),0)),"")</f>
        <v/>
      </c>
      <c r="D28" s="555" t="str" cm="1">
        <f t="array" aca="1" ref="D28" ca="1">IFERROR(INDIRECT("'S7-"&amp;$C$5&amp;"'!E"&amp;MATCH('S8-S00008'!B28,INDIRECT("'S7-"&amp;$C$5&amp;"'!F:F"),0)),"")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IFERROR(INDIRECT("'S7-"&amp;$C$5&amp;"'!G"&amp;MATCH('S8-S00008'!B29,INDIRECT("'S7-"&amp;$C$5&amp;"'!F:F"),0)),"")</f>
        <v/>
      </c>
      <c r="D29" s="555" t="str" cm="1">
        <f t="array" aca="1" ref="D29" ca="1">IFERROR(INDIRECT("'S7-"&amp;$C$5&amp;"'!E"&amp;MATCH('S8-S00008'!B29,INDIRECT("'S7-"&amp;$C$5&amp;"'!F:F"),0)),"")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IFERROR(INDIRECT("'S7-"&amp;$C$5&amp;"'!G"&amp;MATCH('S8-S00008'!B30,INDIRECT("'S7-"&amp;$C$5&amp;"'!F:F"),0)),"")</f>
        <v/>
      </c>
      <c r="D30" s="555" t="str" cm="1">
        <f t="array" aca="1" ref="D30" ca="1">IFERROR(INDIRECT("'S7-"&amp;$C$5&amp;"'!E"&amp;MATCH('S8-S00008'!B30,INDIRECT("'S7-"&amp;$C$5&amp;"'!F:F"),0)),"")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IFERROR(INDIRECT("'S7-"&amp;$C$5&amp;"'!G"&amp;MATCH('S8-S00008'!B31,INDIRECT("'S7-"&amp;$C$5&amp;"'!F:F"),0)),"")</f>
        <v/>
      </c>
      <c r="D31" s="555" t="str" cm="1">
        <f t="array" aca="1" ref="D31" ca="1">IFERROR(INDIRECT("'S7-"&amp;$C$5&amp;"'!E"&amp;MATCH('S8-S00008'!B31,INDIRECT("'S7-"&amp;$C$5&amp;"'!F:F"),0)),"")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IFERROR(INDIRECT("'S7-"&amp;$C$5&amp;"'!G"&amp;MATCH('S8-S00008'!B32,INDIRECT("'S7-"&amp;$C$5&amp;"'!F:F"),0)),"")</f>
        <v/>
      </c>
      <c r="D32" s="555" t="str" cm="1">
        <f t="array" aca="1" ref="D32" ca="1">IFERROR(INDIRECT("'S7-"&amp;$C$5&amp;"'!E"&amp;MATCH('S8-S00008'!B32,INDIRECT("'S7-"&amp;$C$5&amp;"'!F:F"),0)),"")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IFERROR(INDIRECT("'S7-"&amp;$C$5&amp;"'!G"&amp;MATCH('S8-S00008'!B33,INDIRECT("'S7-"&amp;$C$5&amp;"'!F:F"),0)),"")</f>
        <v/>
      </c>
      <c r="D33" s="555" t="str" cm="1">
        <f t="array" aca="1" ref="D33" ca="1">IFERROR(INDIRECT("'S7-"&amp;$C$5&amp;"'!E"&amp;MATCH('S8-S00008'!B33,INDIRECT("'S7-"&amp;$C$5&amp;"'!F:F"),0)),"")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IFERROR(INDIRECT("'S7-"&amp;$C$5&amp;"'!G"&amp;MATCH('S8-S00008'!B34,INDIRECT("'S7-"&amp;$C$5&amp;"'!F:F"),0)),"")</f>
        <v/>
      </c>
      <c r="D34" s="555" t="str" cm="1">
        <f t="array" aca="1" ref="D34" ca="1">IFERROR(INDIRECT("'S7-"&amp;$C$5&amp;"'!E"&amp;MATCH('S8-S00008'!B34,INDIRECT("'S7-"&amp;$C$5&amp;"'!F:F"),0)),"")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IFERROR(INDIRECT("'S7-"&amp;$C$5&amp;"'!G"&amp;MATCH('S8-S00008'!B35,INDIRECT("'S7-"&amp;$C$5&amp;"'!F:F"),0)),"")</f>
        <v/>
      </c>
      <c r="D35" s="555" t="str" cm="1">
        <f t="array" aca="1" ref="D35" ca="1">IFERROR(INDIRECT("'S7-"&amp;$C$5&amp;"'!E"&amp;MATCH('S8-S00008'!B35,INDIRECT("'S7-"&amp;$C$5&amp;"'!F:F"),0)),"")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IFERROR(INDIRECT("'S7-"&amp;$C$5&amp;"'!G"&amp;MATCH('S8-S00008'!B36,INDIRECT("'S7-"&amp;$C$5&amp;"'!F:F"),0)),"")</f>
        <v/>
      </c>
      <c r="D36" s="555" t="str" cm="1">
        <f t="array" aca="1" ref="D36" ca="1">IFERROR(INDIRECT("'S7-"&amp;$C$5&amp;"'!E"&amp;MATCH('S8-S00008'!B36,INDIRECT("'S7-"&amp;$C$5&amp;"'!F:F"),0)),"")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IFERROR(INDIRECT("'S7-"&amp;$C$5&amp;"'!G"&amp;MATCH('S8-S00008'!B37,INDIRECT("'S7-"&amp;$C$5&amp;"'!F:F"),0)),"")</f>
        <v/>
      </c>
      <c r="D37" s="555" t="str" cm="1">
        <f t="array" aca="1" ref="D37" ca="1">IFERROR(INDIRECT("'S7-"&amp;$C$5&amp;"'!E"&amp;MATCH('S8-S00008'!B37,INDIRECT("'S7-"&amp;$C$5&amp;"'!F:F"),0)),"")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IFERROR(INDIRECT("'S7-"&amp;$C$5&amp;"'!G"&amp;MATCH('S8-S00008'!B38,INDIRECT("'S7-"&amp;$C$5&amp;"'!F:F"),0)),"")</f>
        <v/>
      </c>
      <c r="D38" s="555" t="str" cm="1">
        <f t="array" aca="1" ref="D38" ca="1">IFERROR(INDIRECT("'S7-"&amp;$C$5&amp;"'!E"&amp;MATCH('S8-S00008'!B38,INDIRECT("'S7-"&amp;$C$5&amp;"'!F:F"),0)),"")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IFERROR(INDIRECT("'S7-"&amp;$C$5&amp;"'!G"&amp;MATCH('S8-S00008'!B39,INDIRECT("'S7-"&amp;$C$5&amp;"'!F:F"),0)),"")</f>
        <v/>
      </c>
      <c r="D39" s="555" t="str" cm="1">
        <f t="array" aca="1" ref="D39" ca="1">IFERROR(INDIRECT("'S7-"&amp;$C$5&amp;"'!E"&amp;MATCH('S8-S00008'!B39,INDIRECT("'S7-"&amp;$C$5&amp;"'!F:F"),0)),"")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IFERROR(INDIRECT("'S7-"&amp;$C$5&amp;"'!G"&amp;MATCH('S8-S00008'!B40,INDIRECT("'S7-"&amp;$C$5&amp;"'!F:F"),0)),"")</f>
        <v/>
      </c>
      <c r="D40" s="555" t="str" cm="1">
        <f t="array" aca="1" ref="D40" ca="1">IFERROR(INDIRECT("'S7-"&amp;$C$5&amp;"'!E"&amp;MATCH('S8-S00008'!B40,INDIRECT("'S7-"&amp;$C$5&amp;"'!F:F"),0)),"")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IFERROR(INDIRECT("'S7-"&amp;$C$5&amp;"'!G"&amp;MATCH('S8-S00008'!B41,INDIRECT("'S7-"&amp;$C$5&amp;"'!F:F"),0)),"")</f>
        <v/>
      </c>
      <c r="D41" s="555" t="str" cm="1">
        <f t="array" aca="1" ref="D41" ca="1">IFERROR(INDIRECT("'S7-"&amp;$C$5&amp;"'!E"&amp;MATCH('S8-S00008'!B41,INDIRECT("'S7-"&amp;$C$5&amp;"'!F:F"),0)),"")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IFERROR(INDIRECT("'S7-"&amp;$C$5&amp;"'!G"&amp;MATCH('S8-S00008'!B42,INDIRECT("'S7-"&amp;$C$5&amp;"'!F:F"),0)),"")</f>
        <v/>
      </c>
      <c r="D42" s="555" t="str" cm="1">
        <f t="array" aca="1" ref="D42" ca="1">IFERROR(INDIRECT("'S7-"&amp;$C$5&amp;"'!E"&amp;MATCH('S8-S00008'!B42,INDIRECT("'S7-"&amp;$C$5&amp;"'!F:F"),0)),"")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IFERROR(INDIRECT("'S7-"&amp;$C$5&amp;"'!G"&amp;MATCH('S8-S00008'!B43,INDIRECT("'S7-"&amp;$C$5&amp;"'!F:F"),0)),"")</f>
        <v/>
      </c>
      <c r="D43" s="555" t="str" cm="1">
        <f t="array" aca="1" ref="D43" ca="1">IFERROR(INDIRECT("'S7-"&amp;$C$5&amp;"'!E"&amp;MATCH('S8-S00008'!B43,INDIRECT("'S7-"&amp;$C$5&amp;"'!F:F"),0)),"")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IFERROR(INDIRECT("'S7-"&amp;$C$5&amp;"'!G"&amp;MATCH('S8-S00008'!B44,INDIRECT("'S7-"&amp;$C$5&amp;"'!F:F"),0)),"")</f>
        <v/>
      </c>
      <c r="D44" s="555" t="str" cm="1">
        <f t="array" aca="1" ref="D44" ca="1">IFERROR(INDIRECT("'S7-"&amp;$C$5&amp;"'!E"&amp;MATCH('S8-S00008'!B44,INDIRECT("'S7-"&amp;$C$5&amp;"'!F:F"),0)),"")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IFERROR(INDIRECT("'S7-"&amp;$C$5&amp;"'!G"&amp;MATCH('S8-S00008'!B45,INDIRECT("'S7-"&amp;$C$5&amp;"'!F:F"),0)),"")</f>
        <v/>
      </c>
      <c r="D45" s="555" t="str" cm="1">
        <f t="array" aca="1" ref="D45" ca="1">IFERROR(INDIRECT("'S7-"&amp;$C$5&amp;"'!E"&amp;MATCH('S8-S00008'!B45,INDIRECT("'S7-"&amp;$C$5&amp;"'!F:F"),0)),"")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IFERROR(INDIRECT("'S7-"&amp;$C$5&amp;"'!G"&amp;MATCH('S8-S00008'!B46,INDIRECT("'S7-"&amp;$C$5&amp;"'!F:F"),0)),"")</f>
        <v/>
      </c>
      <c r="D46" s="555" t="str" cm="1">
        <f t="array" aca="1" ref="D46" ca="1">IFERROR(INDIRECT("'S7-"&amp;$C$5&amp;"'!E"&amp;MATCH('S8-S00008'!B46,INDIRECT("'S7-"&amp;$C$5&amp;"'!F:F"),0)),"")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IFERROR(INDIRECT("'S7-"&amp;$C$5&amp;"'!G"&amp;MATCH('S8-S00008'!B47,INDIRECT("'S7-"&amp;$C$5&amp;"'!F:F"),0)),"")</f>
        <v/>
      </c>
      <c r="D47" s="555" t="str" cm="1">
        <f t="array" aca="1" ref="D47" ca="1">IFERROR(INDIRECT("'S7-"&amp;$C$5&amp;"'!E"&amp;MATCH('S8-S00008'!B47,INDIRECT("'S7-"&amp;$C$5&amp;"'!F:F"),0)),"")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IFERROR(INDIRECT("'S7-"&amp;$C$5&amp;"'!G"&amp;MATCH('S8-S00008'!B48,INDIRECT("'S7-"&amp;$C$5&amp;"'!F:F"),0)),"")</f>
        <v/>
      </c>
      <c r="D48" s="555" t="str" cm="1">
        <f t="array" aca="1" ref="D48" ca="1">IFERROR(INDIRECT("'S7-"&amp;$C$5&amp;"'!E"&amp;MATCH('S8-S00008'!B48,INDIRECT("'S7-"&amp;$C$5&amp;"'!F:F"),0)),"")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IFERROR(INDIRECT("'S7-"&amp;$C$5&amp;"'!G"&amp;MATCH('S8-S00008'!B49,INDIRECT("'S7-"&amp;$C$5&amp;"'!F:F"),0)),"")</f>
        <v/>
      </c>
      <c r="D49" s="555" t="str" cm="1">
        <f t="array" aca="1" ref="D49" ca="1">IFERROR(INDIRECT("'S7-"&amp;$C$5&amp;"'!E"&amp;MATCH('S8-S00008'!B49,INDIRECT("'S7-"&amp;$C$5&amp;"'!F:F"),0)),"")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IFERROR(INDIRECT("'S7-"&amp;$C$5&amp;"'!G"&amp;MATCH('S8-S00008'!B50,INDIRECT("'S7-"&amp;$C$5&amp;"'!F:F"),0)),"")</f>
        <v/>
      </c>
      <c r="D50" s="555" t="str" cm="1">
        <f t="array" aca="1" ref="D50" ca="1">IFERROR(INDIRECT("'S7-"&amp;$C$5&amp;"'!E"&amp;MATCH('S8-S00008'!B50,INDIRECT("'S7-"&amp;$C$5&amp;"'!F:F"),0)),"")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IFERROR(INDIRECT("'S7-"&amp;$C$5&amp;"'!G"&amp;MATCH('S8-S00008'!B51,INDIRECT("'S7-"&amp;$C$5&amp;"'!F:F"),0)),"")</f>
        <v/>
      </c>
      <c r="D51" s="555" t="str" cm="1">
        <f t="array" aca="1" ref="D51" ca="1">IFERROR(INDIRECT("'S7-"&amp;$C$5&amp;"'!E"&amp;MATCH('S8-S00008'!B51,INDIRECT("'S7-"&amp;$C$5&amp;"'!F:F"),0)),"")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IFERROR(INDIRECT("'S7-"&amp;$C$5&amp;"'!G"&amp;MATCH('S8-S00008'!B52,INDIRECT("'S7-"&amp;$C$5&amp;"'!F:F"),0)),"")</f>
        <v/>
      </c>
      <c r="D52" s="555" t="str" cm="1">
        <f t="array" aca="1" ref="D52" ca="1">IFERROR(INDIRECT("'S7-"&amp;$C$5&amp;"'!E"&amp;MATCH('S8-S00008'!B52,INDIRECT("'S7-"&amp;$C$5&amp;"'!F:F"),0)),"")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IFERROR(INDIRECT("'S7-"&amp;$C$5&amp;"'!G"&amp;MATCH('S8-S00008'!B53,INDIRECT("'S7-"&amp;$C$5&amp;"'!F:F"),0)),"")</f>
        <v/>
      </c>
      <c r="D53" s="555" t="str" cm="1">
        <f t="array" aca="1" ref="D53" ca="1">IFERROR(INDIRECT("'S7-"&amp;$C$5&amp;"'!E"&amp;MATCH('S8-S00008'!B53,INDIRECT("'S7-"&amp;$C$5&amp;"'!F:F"),0)),"")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IFERROR(INDIRECT("'S7-"&amp;$C$5&amp;"'!G"&amp;MATCH('S8-S00008'!B54,INDIRECT("'S7-"&amp;$C$5&amp;"'!F:F"),0)),"")</f>
        <v/>
      </c>
      <c r="D54" s="555" t="str" cm="1">
        <f t="array" aca="1" ref="D54" ca="1">IFERROR(INDIRECT("'S7-"&amp;$C$5&amp;"'!E"&amp;MATCH('S8-S00008'!B54,INDIRECT("'S7-"&amp;$C$5&amp;"'!F:F"),0)),"")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IFERROR(INDIRECT("'S7-"&amp;$C$5&amp;"'!G"&amp;MATCH('S8-S00008'!B55,INDIRECT("'S7-"&amp;$C$5&amp;"'!F:F"),0)),"")</f>
        <v/>
      </c>
      <c r="D55" s="555" t="str" cm="1">
        <f t="array" aca="1" ref="D55" ca="1">IFERROR(INDIRECT("'S7-"&amp;$C$5&amp;"'!E"&amp;MATCH('S8-S00008'!B55,INDIRECT("'S7-"&amp;$C$5&amp;"'!F:F"),0)),"")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IFERROR(INDIRECT("'S7-"&amp;$C$5&amp;"'!G"&amp;MATCH('S8-S00008'!B56,INDIRECT("'S7-"&amp;$C$5&amp;"'!F:F"),0)),"")</f>
        <v/>
      </c>
      <c r="D56" s="555" t="str" cm="1">
        <f t="array" aca="1" ref="D56" ca="1">IFERROR(INDIRECT("'S7-"&amp;$C$5&amp;"'!E"&amp;MATCH('S8-S00008'!B56,INDIRECT("'S7-"&amp;$C$5&amp;"'!F:F"),0)),"")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IFERROR(INDIRECT("'S7-"&amp;$C$5&amp;"'!G"&amp;MATCH('S8-S00008'!B57,INDIRECT("'S7-"&amp;$C$5&amp;"'!F:F"),0)),"")</f>
        <v/>
      </c>
      <c r="D57" s="555" t="str" cm="1">
        <f t="array" aca="1" ref="D57" ca="1">IFERROR(INDIRECT("'S7-"&amp;$C$5&amp;"'!E"&amp;MATCH('S8-S00008'!B57,INDIRECT("'S7-"&amp;$C$5&amp;"'!F:F"),0)),"")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IFERROR(INDIRECT("'S7-"&amp;$C$5&amp;"'!G"&amp;MATCH('S8-S00008'!B58,INDIRECT("'S7-"&amp;$C$5&amp;"'!F:F"),0)),"")</f>
        <v/>
      </c>
      <c r="D58" s="555" t="str" cm="1">
        <f t="array" aca="1" ref="D58" ca="1">IFERROR(INDIRECT("'S7-"&amp;$C$5&amp;"'!E"&amp;MATCH('S8-S00008'!B58,INDIRECT("'S7-"&amp;$C$5&amp;"'!F:F"),0)),"")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IFERROR(INDIRECT("'S7-"&amp;$C$5&amp;"'!G"&amp;MATCH('S8-S00008'!B59,INDIRECT("'S7-"&amp;$C$5&amp;"'!F:F"),0)),"")</f>
        <v/>
      </c>
      <c r="D59" s="555" t="str" cm="1">
        <f t="array" aca="1" ref="D59" ca="1">IFERROR(INDIRECT("'S7-"&amp;$C$5&amp;"'!E"&amp;MATCH('S8-S00008'!B59,INDIRECT("'S7-"&amp;$C$5&amp;"'!F:F"),0)),"")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IFERROR(INDIRECT("'S7-"&amp;$C$5&amp;"'!G"&amp;MATCH('S8-S00008'!B60,INDIRECT("'S7-"&amp;$C$5&amp;"'!F:F"),0)),"")</f>
        <v/>
      </c>
      <c r="D60" s="555" t="str" cm="1">
        <f t="array" aca="1" ref="D60" ca="1">IFERROR(INDIRECT("'S7-"&amp;$C$5&amp;"'!E"&amp;MATCH('S8-S00008'!B60,INDIRECT("'S7-"&amp;$C$5&amp;"'!F:F"),0)),"")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IFERROR(INDIRECT("'S7-"&amp;$C$5&amp;"'!G"&amp;MATCH('S8-S00008'!B61,INDIRECT("'S7-"&amp;$C$5&amp;"'!F:F"),0)),"")</f>
        <v/>
      </c>
      <c r="D61" s="555" t="str" cm="1">
        <f t="array" aca="1" ref="D61" ca="1">IFERROR(INDIRECT("'S7-"&amp;$C$5&amp;"'!E"&amp;MATCH('S8-S00008'!B61,INDIRECT("'S7-"&amp;$C$5&amp;"'!F:F"),0)),"")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IFERROR(INDIRECT("'S7-"&amp;$C$5&amp;"'!G"&amp;MATCH('S8-S00008'!B62,INDIRECT("'S7-"&amp;$C$5&amp;"'!F:F"),0)),"")</f>
        <v/>
      </c>
      <c r="D62" s="555" t="str" cm="1">
        <f t="array" aca="1" ref="D62" ca="1">IFERROR(INDIRECT("'S7-"&amp;$C$5&amp;"'!E"&amp;MATCH('S8-S00008'!B62,INDIRECT("'S7-"&amp;$C$5&amp;"'!F:F"),0)),"")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IFERROR(INDIRECT("'S7-"&amp;$C$5&amp;"'!G"&amp;MATCH('S8-S00008'!B63,INDIRECT("'S7-"&amp;$C$5&amp;"'!F:F"),0)),"")</f>
        <v/>
      </c>
      <c r="D63" s="555" t="str" cm="1">
        <f t="array" aca="1" ref="D63" ca="1">IFERROR(INDIRECT("'S7-"&amp;$C$5&amp;"'!E"&amp;MATCH('S8-S00008'!B63,INDIRECT("'S7-"&amp;$C$5&amp;"'!F:F"),0)),"")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IFERROR(INDIRECT("'S7-"&amp;$C$5&amp;"'!G"&amp;MATCH('S8-S00008'!B64,INDIRECT("'S7-"&amp;$C$5&amp;"'!F:F"),0)),"")</f>
        <v/>
      </c>
      <c r="D64" s="555" t="str" cm="1">
        <f t="array" aca="1" ref="D64" ca="1">IFERROR(INDIRECT("'S7-"&amp;$C$5&amp;"'!E"&amp;MATCH('S8-S00008'!B64,INDIRECT("'S7-"&amp;$C$5&amp;"'!F:F"),0)),"")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IFERROR(INDIRECT("'S7-"&amp;$C$5&amp;"'!G"&amp;MATCH('S8-S00008'!B65,INDIRECT("'S7-"&amp;$C$5&amp;"'!F:F"),0)),"")</f>
        <v/>
      </c>
      <c r="D65" s="555" t="str" cm="1">
        <f t="array" aca="1" ref="D65" ca="1">IFERROR(INDIRECT("'S7-"&amp;$C$5&amp;"'!E"&amp;MATCH('S8-S00008'!B65,INDIRECT("'S7-"&amp;$C$5&amp;"'!F:F"),0)),"")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IFERROR(INDIRECT("'S7-"&amp;$C$5&amp;"'!G"&amp;MATCH('S8-S00008'!B66,INDIRECT("'S7-"&amp;$C$5&amp;"'!F:F"),0)),"")</f>
        <v/>
      </c>
      <c r="D66" s="555" t="str" cm="1">
        <f t="array" aca="1" ref="D66" ca="1">IFERROR(INDIRECT("'S7-"&amp;$C$5&amp;"'!E"&amp;MATCH('S8-S00008'!B66,INDIRECT("'S7-"&amp;$C$5&amp;"'!F:F"),0)),"")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IFERROR(INDIRECT("'S7-"&amp;$C$5&amp;"'!G"&amp;MATCH('S8-S00008'!B67,INDIRECT("'S7-"&amp;$C$5&amp;"'!F:F"),0)),"")</f>
        <v/>
      </c>
      <c r="D67" s="555" t="str" cm="1">
        <f t="array" aca="1" ref="D67" ca="1">IFERROR(INDIRECT("'S7-"&amp;$C$5&amp;"'!E"&amp;MATCH('S8-S00008'!B67,INDIRECT("'S7-"&amp;$C$5&amp;"'!F:F"),0)),"")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IFERROR(INDIRECT("'S7-"&amp;$C$5&amp;"'!G"&amp;MATCH('S8-S00008'!B68,INDIRECT("'S7-"&amp;$C$5&amp;"'!F:F"),0)),"")</f>
        <v/>
      </c>
      <c r="D68" s="555" t="str" cm="1">
        <f t="array" aca="1" ref="D68" ca="1">IFERROR(INDIRECT("'S7-"&amp;$C$5&amp;"'!E"&amp;MATCH('S8-S00008'!B68,INDIRECT("'S7-"&amp;$C$5&amp;"'!F:F"),0)),"")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IFERROR(INDIRECT("'S7-"&amp;$C$5&amp;"'!G"&amp;MATCH('S8-S00008'!B69,INDIRECT("'S7-"&amp;$C$5&amp;"'!F:F"),0)),"")</f>
        <v/>
      </c>
      <c r="D69" s="555" t="str" cm="1">
        <f t="array" aca="1" ref="D69" ca="1">IFERROR(INDIRECT("'S7-"&amp;$C$5&amp;"'!E"&amp;MATCH('S8-S00008'!B69,INDIRECT("'S7-"&amp;$C$5&amp;"'!F:F"),0)),"")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IFERROR(INDIRECT("'S7-"&amp;$C$5&amp;"'!G"&amp;MATCH('S8-S00008'!B70,INDIRECT("'S7-"&amp;$C$5&amp;"'!F:F"),0)),"")</f>
        <v/>
      </c>
      <c r="D70" s="555" t="str" cm="1">
        <f t="array" aca="1" ref="D70" ca="1">IFERROR(INDIRECT("'S7-"&amp;$C$5&amp;"'!E"&amp;MATCH('S8-S00008'!B70,INDIRECT("'S7-"&amp;$C$5&amp;"'!F:F"),0)),"")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IFERROR(INDIRECT("'S7-"&amp;$C$5&amp;"'!G"&amp;MATCH('S8-S00008'!B71,INDIRECT("'S7-"&amp;$C$5&amp;"'!F:F"),0)),"")</f>
        <v/>
      </c>
      <c r="D71" s="555" t="str" cm="1">
        <f t="array" aca="1" ref="D71" ca="1">IFERROR(INDIRECT("'S7-"&amp;$C$5&amp;"'!E"&amp;MATCH('S8-S00008'!B71,INDIRECT("'S7-"&amp;$C$5&amp;"'!F:F"),0)),"")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IFERROR(INDIRECT("'S7-"&amp;$C$5&amp;"'!G"&amp;MATCH('S8-S00008'!B72,INDIRECT("'S7-"&amp;$C$5&amp;"'!F:F"),0)),"")</f>
        <v/>
      </c>
      <c r="D72" s="555" t="str" cm="1">
        <f t="array" aca="1" ref="D72" ca="1">IFERROR(INDIRECT("'S7-"&amp;$C$5&amp;"'!E"&amp;MATCH('S8-S00008'!B72,INDIRECT("'S7-"&amp;$C$5&amp;"'!F:F"),0)),"")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IFERROR(INDIRECT("'S7-"&amp;$C$5&amp;"'!G"&amp;MATCH('S8-S00008'!B73,INDIRECT("'S7-"&amp;$C$5&amp;"'!F:F"),0)),"")</f>
        <v/>
      </c>
      <c r="D73" s="555" t="str" cm="1">
        <f t="array" aca="1" ref="D73" ca="1">IFERROR(INDIRECT("'S7-"&amp;$C$5&amp;"'!E"&amp;MATCH('S8-S00008'!B73,INDIRECT("'S7-"&amp;$C$5&amp;"'!F:F"),0)),"")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IFERROR(INDIRECT("'S7-"&amp;$C$5&amp;"'!G"&amp;MATCH('S8-S00008'!B74,INDIRECT("'S7-"&amp;$C$5&amp;"'!F:F"),0)),"")</f>
        <v/>
      </c>
      <c r="D74" s="555" t="str" cm="1">
        <f t="array" aca="1" ref="D74" ca="1">IFERROR(INDIRECT("'S7-"&amp;$C$5&amp;"'!E"&amp;MATCH('S8-S00008'!B74,INDIRECT("'S7-"&amp;$C$5&amp;"'!F:F"),0)),"")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IFERROR(INDIRECT("'S7-"&amp;$C$5&amp;"'!G"&amp;MATCH('S8-S00008'!B75,INDIRECT("'S7-"&amp;$C$5&amp;"'!F:F"),0)),"")</f>
        <v/>
      </c>
      <c r="D75" s="555" t="str" cm="1">
        <f t="array" aca="1" ref="D75" ca="1">IFERROR(INDIRECT("'S7-"&amp;$C$5&amp;"'!E"&amp;MATCH('S8-S00008'!B75,INDIRECT("'S7-"&amp;$C$5&amp;"'!F:F"),0)),"")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IFERROR(INDIRECT("'S7-"&amp;$C$5&amp;"'!G"&amp;MATCH('S8-S00008'!B76,INDIRECT("'S7-"&amp;$C$5&amp;"'!F:F"),0)),"")</f>
        <v/>
      </c>
      <c r="D76" s="555" t="str" cm="1">
        <f t="array" aca="1" ref="D76" ca="1">IFERROR(INDIRECT("'S7-"&amp;$C$5&amp;"'!E"&amp;MATCH('S8-S00008'!B76,INDIRECT("'S7-"&amp;$C$5&amp;"'!F:F"),0)),"")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IFERROR(INDIRECT("'S7-"&amp;$C$5&amp;"'!G"&amp;MATCH('S8-S00008'!B77,INDIRECT("'S7-"&amp;$C$5&amp;"'!F:F"),0)),"")</f>
        <v/>
      </c>
      <c r="D77" s="555" t="str" cm="1">
        <f t="array" aca="1" ref="D77" ca="1">IFERROR(INDIRECT("'S7-"&amp;$C$5&amp;"'!E"&amp;MATCH('S8-S00008'!B77,INDIRECT("'S7-"&amp;$C$5&amp;"'!F:F"),0)),"")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IFERROR(INDIRECT("'S7-"&amp;$C$5&amp;"'!G"&amp;MATCH('S8-S00008'!B78,INDIRECT("'S7-"&amp;$C$5&amp;"'!F:F"),0)),"")</f>
        <v/>
      </c>
      <c r="D78" s="555" t="str" cm="1">
        <f t="array" aca="1" ref="D78" ca="1">IFERROR(INDIRECT("'S7-"&amp;$C$5&amp;"'!E"&amp;MATCH('S8-S00008'!B78,INDIRECT("'S7-"&amp;$C$5&amp;"'!F:F"),0)),"")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IFERROR(INDIRECT("'S7-"&amp;$C$5&amp;"'!G"&amp;MATCH('S8-S00008'!B79,INDIRECT("'S7-"&amp;$C$5&amp;"'!F:F"),0)),"")</f>
        <v/>
      </c>
      <c r="D79" s="555" t="str" cm="1">
        <f t="array" aca="1" ref="D79" ca="1">IFERROR(INDIRECT("'S7-"&amp;$C$5&amp;"'!E"&amp;MATCH('S8-S00008'!B79,INDIRECT("'S7-"&amp;$C$5&amp;"'!F:F"),0)),"")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IFERROR(INDIRECT("'S7-"&amp;$C$5&amp;"'!G"&amp;MATCH('S8-S00008'!B80,INDIRECT("'S7-"&amp;$C$5&amp;"'!F:F"),0)),"")</f>
        <v/>
      </c>
      <c r="D80" s="555" t="str" cm="1">
        <f t="array" aca="1" ref="D80" ca="1">IFERROR(INDIRECT("'S7-"&amp;$C$5&amp;"'!E"&amp;MATCH('S8-S00008'!B80,INDIRECT("'S7-"&amp;$C$5&amp;"'!F:F"),0)),"")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IFERROR(INDIRECT("'S7-"&amp;$C$5&amp;"'!G"&amp;MATCH('S8-S00008'!B81,INDIRECT("'S7-"&amp;$C$5&amp;"'!F:F"),0)),"")</f>
        <v/>
      </c>
      <c r="D81" s="555" t="str" cm="1">
        <f t="array" aca="1" ref="D81" ca="1">IFERROR(INDIRECT("'S7-"&amp;$C$5&amp;"'!E"&amp;MATCH('S8-S00008'!B81,INDIRECT("'S7-"&amp;$C$5&amp;"'!F:F"),0)),"")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IFERROR(INDIRECT("'S7-"&amp;$C$5&amp;"'!G"&amp;MATCH('S8-S00008'!B82,INDIRECT("'S7-"&amp;$C$5&amp;"'!F:F"),0)),"")</f>
        <v/>
      </c>
      <c r="D82" s="555" t="str" cm="1">
        <f t="array" aca="1" ref="D82" ca="1">IFERROR(INDIRECT("'S7-"&amp;$C$5&amp;"'!E"&amp;MATCH('S8-S00008'!B82,INDIRECT("'S7-"&amp;$C$5&amp;"'!F:F"),0)),"")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IFERROR(INDIRECT("'S7-"&amp;$C$5&amp;"'!G"&amp;MATCH('S8-S00008'!B83,INDIRECT("'S7-"&amp;$C$5&amp;"'!F:F"),0)),"")</f>
        <v/>
      </c>
      <c r="D83" s="555" t="str" cm="1">
        <f t="array" aca="1" ref="D83" ca="1">IFERROR(INDIRECT("'S7-"&amp;$C$5&amp;"'!E"&amp;MATCH('S8-S00008'!B83,INDIRECT("'S7-"&amp;$C$5&amp;"'!F:F"),0)),"")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IFERROR(INDIRECT("'S7-"&amp;$C$5&amp;"'!G"&amp;MATCH('S8-S00008'!B84,INDIRECT("'S7-"&amp;$C$5&amp;"'!F:F"),0)),"")</f>
        <v/>
      </c>
      <c r="D84" s="555" t="str" cm="1">
        <f t="array" aca="1" ref="D84" ca="1">IFERROR(INDIRECT("'S7-"&amp;$C$5&amp;"'!E"&amp;MATCH('S8-S00008'!B84,INDIRECT("'S7-"&amp;$C$5&amp;"'!F:F"),0)),"")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IFERROR(INDIRECT("'S7-"&amp;$C$5&amp;"'!G"&amp;MATCH('S8-S00008'!B85,INDIRECT("'S7-"&amp;$C$5&amp;"'!F:F"),0)),"")</f>
        <v/>
      </c>
      <c r="D85" s="555" t="str" cm="1">
        <f t="array" aca="1" ref="D85" ca="1">IFERROR(INDIRECT("'S7-"&amp;$C$5&amp;"'!E"&amp;MATCH('S8-S00008'!B85,INDIRECT("'S7-"&amp;$C$5&amp;"'!F:F"),0)),"")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IFERROR(INDIRECT("'S7-"&amp;$C$5&amp;"'!G"&amp;MATCH('S8-S00008'!B86,INDIRECT("'S7-"&amp;$C$5&amp;"'!F:F"),0)),"")</f>
        <v/>
      </c>
      <c r="D86" s="555" t="str" cm="1">
        <f t="array" aca="1" ref="D86" ca="1">IFERROR(INDIRECT("'S7-"&amp;$C$5&amp;"'!E"&amp;MATCH('S8-S00008'!B86,INDIRECT("'S7-"&amp;$C$5&amp;"'!F:F"),0)),"")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IFERROR(INDIRECT("'S7-"&amp;$C$5&amp;"'!G"&amp;MATCH('S8-S00008'!B87,INDIRECT("'S7-"&amp;$C$5&amp;"'!F:F"),0)),"")</f>
        <v/>
      </c>
      <c r="D87" s="555" t="str" cm="1">
        <f t="array" aca="1" ref="D87" ca="1">IFERROR(INDIRECT("'S7-"&amp;$C$5&amp;"'!E"&amp;MATCH('S8-S00008'!B87,INDIRECT("'S7-"&amp;$C$5&amp;"'!F:F"),0)),"")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IFERROR(INDIRECT("'S7-"&amp;$C$5&amp;"'!G"&amp;MATCH('S8-S00008'!B88,INDIRECT("'S7-"&amp;$C$5&amp;"'!F:F"),0)),"")</f>
        <v/>
      </c>
      <c r="D88" s="555" t="str" cm="1">
        <f t="array" aca="1" ref="D88" ca="1">IFERROR(INDIRECT("'S7-"&amp;$C$5&amp;"'!E"&amp;MATCH('S8-S00008'!B88,INDIRECT("'S7-"&amp;$C$5&amp;"'!F:F"),0)),"")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IFERROR(INDIRECT("'S7-"&amp;$C$5&amp;"'!G"&amp;MATCH('S8-S00008'!B89,INDIRECT("'S7-"&amp;$C$5&amp;"'!F:F"),0)),"")</f>
        <v/>
      </c>
      <c r="D89" s="555" t="str" cm="1">
        <f t="array" aca="1" ref="D89" ca="1">IFERROR(INDIRECT("'S7-"&amp;$C$5&amp;"'!E"&amp;MATCH('S8-S00008'!B89,INDIRECT("'S7-"&amp;$C$5&amp;"'!F:F"),0)),"")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IFERROR(INDIRECT("'S7-"&amp;$C$5&amp;"'!G"&amp;MATCH('S8-S00008'!B90,INDIRECT("'S7-"&amp;$C$5&amp;"'!F:F"),0)),"")</f>
        <v/>
      </c>
      <c r="D90" s="555" t="str" cm="1">
        <f t="array" aca="1" ref="D90" ca="1">IFERROR(INDIRECT("'S7-"&amp;$C$5&amp;"'!E"&amp;MATCH('S8-S00008'!B90,INDIRECT("'S7-"&amp;$C$5&amp;"'!F:F"),0)),"")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IFERROR(INDIRECT("'S7-"&amp;$C$5&amp;"'!G"&amp;MATCH('S8-S00008'!B91,INDIRECT("'S7-"&amp;$C$5&amp;"'!F:F"),0)),"")</f>
        <v/>
      </c>
      <c r="D91" s="555" t="str" cm="1">
        <f t="array" aca="1" ref="D91" ca="1">IFERROR(INDIRECT("'S7-"&amp;$C$5&amp;"'!E"&amp;MATCH('S8-S00008'!B91,INDIRECT("'S7-"&amp;$C$5&amp;"'!F:F"),0)),"")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IFERROR(INDIRECT("'S7-"&amp;$C$5&amp;"'!G"&amp;MATCH('S8-S00008'!B92,INDIRECT("'S7-"&amp;$C$5&amp;"'!F:F"),0)),"")</f>
        <v/>
      </c>
      <c r="D92" s="555" t="str" cm="1">
        <f t="array" aca="1" ref="D92" ca="1">IFERROR(INDIRECT("'S7-"&amp;$C$5&amp;"'!E"&amp;MATCH('S8-S00008'!B92,INDIRECT("'S7-"&amp;$C$5&amp;"'!F:F"),0)),"")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IFERROR(INDIRECT("'S7-"&amp;$C$5&amp;"'!G"&amp;MATCH('S8-S00008'!B93,INDIRECT("'S7-"&amp;$C$5&amp;"'!F:F"),0)),"")</f>
        <v/>
      </c>
      <c r="D93" s="555" t="str" cm="1">
        <f t="array" aca="1" ref="D93" ca="1">IFERROR(INDIRECT("'S7-"&amp;$C$5&amp;"'!E"&amp;MATCH('S8-S00008'!B93,INDIRECT("'S7-"&amp;$C$5&amp;"'!F:F"),0)),"")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IFERROR(INDIRECT("'S7-"&amp;$C$5&amp;"'!G"&amp;MATCH('S8-S00008'!B94,INDIRECT("'S7-"&amp;$C$5&amp;"'!F:F"),0)),"")</f>
        <v/>
      </c>
      <c r="D94" s="555" t="str" cm="1">
        <f t="array" aca="1" ref="D94" ca="1">IFERROR(INDIRECT("'S7-"&amp;$C$5&amp;"'!E"&amp;MATCH('S8-S00008'!B94,INDIRECT("'S7-"&amp;$C$5&amp;"'!F:F"),0)),"")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IFERROR(INDIRECT("'S7-"&amp;$C$5&amp;"'!G"&amp;MATCH('S8-S00008'!B95,INDIRECT("'S7-"&amp;$C$5&amp;"'!F:F"),0)),"")</f>
        <v/>
      </c>
      <c r="D95" s="555" t="str" cm="1">
        <f t="array" aca="1" ref="D95" ca="1">IFERROR(INDIRECT("'S7-"&amp;$C$5&amp;"'!E"&amp;MATCH('S8-S00008'!B95,INDIRECT("'S7-"&amp;$C$5&amp;"'!F:F"),0)),"")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IFERROR(INDIRECT("'S7-"&amp;$C$5&amp;"'!G"&amp;MATCH('S8-S00008'!B96,INDIRECT("'S7-"&amp;$C$5&amp;"'!F:F"),0)),"")</f>
        <v/>
      </c>
      <c r="D96" s="555" t="str" cm="1">
        <f t="array" aca="1" ref="D96" ca="1">IFERROR(INDIRECT("'S7-"&amp;$C$5&amp;"'!E"&amp;MATCH('S8-S00008'!B96,INDIRECT("'S7-"&amp;$C$5&amp;"'!F:F"),0)),"")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IFERROR(INDIRECT("'S7-"&amp;$C$5&amp;"'!G"&amp;MATCH('S8-S00008'!B97,INDIRECT("'S7-"&amp;$C$5&amp;"'!F:F"),0)),"")</f>
        <v/>
      </c>
      <c r="D97" s="555" t="str" cm="1">
        <f t="array" aca="1" ref="D97" ca="1">IFERROR(INDIRECT("'S7-"&amp;$C$5&amp;"'!E"&amp;MATCH('S8-S00008'!B97,INDIRECT("'S7-"&amp;$C$5&amp;"'!F:F"),0)),"")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IFERROR(INDIRECT("'S7-"&amp;$C$5&amp;"'!G"&amp;MATCH('S8-S00008'!B98,INDIRECT("'S7-"&amp;$C$5&amp;"'!F:F"),0)),"")</f>
        <v/>
      </c>
      <c r="D98" s="555" t="str" cm="1">
        <f t="array" aca="1" ref="D98" ca="1">IFERROR(INDIRECT("'S7-"&amp;$C$5&amp;"'!E"&amp;MATCH('S8-S00008'!B98,INDIRECT("'S7-"&amp;$C$5&amp;"'!F:F"),0)),"")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IFERROR(INDIRECT("'S7-"&amp;$C$5&amp;"'!G"&amp;MATCH('S8-S00008'!B99,INDIRECT("'S7-"&amp;$C$5&amp;"'!F:F"),0)),"")</f>
        <v/>
      </c>
      <c r="D99" s="555" t="str" cm="1">
        <f t="array" aca="1" ref="D99" ca="1">IFERROR(INDIRECT("'S7-"&amp;$C$5&amp;"'!E"&amp;MATCH('S8-S00008'!B99,INDIRECT("'S7-"&amp;$C$5&amp;"'!F:F"),0)),"")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IFERROR(INDIRECT("'S7-"&amp;$C$5&amp;"'!G"&amp;MATCH('S8-S00008'!B100,INDIRECT("'S7-"&amp;$C$5&amp;"'!F:F"),0)),"")</f>
        <v/>
      </c>
      <c r="D100" s="555" t="str" cm="1">
        <f t="array" aca="1" ref="D100" ca="1">IFERROR(INDIRECT("'S7-"&amp;$C$5&amp;"'!E"&amp;MATCH('S8-S00008'!B100,INDIRECT("'S7-"&amp;$C$5&amp;"'!F:F"),0)),"")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IFERROR(INDIRECT("'S7-"&amp;$C$5&amp;"'!G"&amp;MATCH('S8-S00008'!B101,INDIRECT("'S7-"&amp;$C$5&amp;"'!F:F"),0)),"")</f>
        <v/>
      </c>
      <c r="D101" s="555" t="str" cm="1">
        <f t="array" aca="1" ref="D101" ca="1">IFERROR(INDIRECT("'S7-"&amp;$C$5&amp;"'!E"&amp;MATCH('S8-S00008'!B101,INDIRECT("'S7-"&amp;$C$5&amp;"'!F:F"),0)),"")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IFERROR(INDIRECT("'S7-"&amp;$C$5&amp;"'!G"&amp;MATCH('S8-S00008'!B102,INDIRECT("'S7-"&amp;$C$5&amp;"'!F:F"),0)),"")</f>
        <v/>
      </c>
      <c r="D102" s="555" t="str" cm="1">
        <f t="array" aca="1" ref="D102" ca="1">IFERROR(INDIRECT("'S7-"&amp;$C$5&amp;"'!E"&amp;MATCH('S8-S00008'!B102,INDIRECT("'S7-"&amp;$C$5&amp;"'!F:F"),0)),"")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IFERROR(INDIRECT("'S7-"&amp;$C$5&amp;"'!G"&amp;MATCH('S8-S00008'!B103,INDIRECT("'S7-"&amp;$C$5&amp;"'!F:F"),0)),"")</f>
        <v/>
      </c>
      <c r="D103" s="555" t="str" cm="1">
        <f t="array" aca="1" ref="D103" ca="1">IFERROR(INDIRECT("'S7-"&amp;$C$5&amp;"'!E"&amp;MATCH('S8-S00008'!B103,INDIRECT("'S7-"&amp;$C$5&amp;"'!F:F"),0)),"")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IFERROR(INDIRECT("'S7-"&amp;$C$5&amp;"'!G"&amp;MATCH('S8-S00008'!B104,INDIRECT("'S7-"&amp;$C$5&amp;"'!F:F"),0)),"")</f>
        <v/>
      </c>
      <c r="D104" s="555" t="str" cm="1">
        <f t="array" aca="1" ref="D104" ca="1">IFERROR(INDIRECT("'S7-"&amp;$C$5&amp;"'!E"&amp;MATCH('S8-S00008'!B104,INDIRECT("'S7-"&amp;$C$5&amp;"'!F:F"),0)),"")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IFERROR(INDIRECT("'S7-"&amp;$C$5&amp;"'!G"&amp;MATCH('S8-S00008'!B105,INDIRECT("'S7-"&amp;$C$5&amp;"'!F:F"),0)),"")</f>
        <v/>
      </c>
      <c r="D105" s="555" t="str" cm="1">
        <f t="array" aca="1" ref="D105" ca="1">IFERROR(INDIRECT("'S7-"&amp;$C$5&amp;"'!E"&amp;MATCH('S8-S00008'!B105,INDIRECT("'S7-"&amp;$C$5&amp;"'!F:F"),0)),"")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IFERROR(INDIRECT("'S7-"&amp;$C$5&amp;"'!G"&amp;MATCH('S8-S00008'!B106,INDIRECT("'S7-"&amp;$C$5&amp;"'!F:F"),0)),"")</f>
        <v/>
      </c>
      <c r="D106" s="555" t="str" cm="1">
        <f t="array" aca="1" ref="D106" ca="1">IFERROR(INDIRECT("'S7-"&amp;$C$5&amp;"'!E"&amp;MATCH('S8-S00008'!B106,INDIRECT("'S7-"&amp;$C$5&amp;"'!F:F"),0)),"")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IFERROR(INDIRECT("'S7-"&amp;$C$5&amp;"'!G"&amp;MATCH('S8-S00008'!B107,INDIRECT("'S7-"&amp;$C$5&amp;"'!F:F"),0)),"")</f>
        <v/>
      </c>
      <c r="D107" s="555" t="str" cm="1">
        <f t="array" aca="1" ref="D107" ca="1">IFERROR(INDIRECT("'S7-"&amp;$C$5&amp;"'!E"&amp;MATCH('S8-S00008'!B107,INDIRECT("'S7-"&amp;$C$5&amp;"'!F:F"),0)),"")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IFERROR(INDIRECT("'S7-"&amp;$C$5&amp;"'!G"&amp;MATCH('S8-S00008'!B108,INDIRECT("'S7-"&amp;$C$5&amp;"'!F:F"),0)),"")</f>
        <v/>
      </c>
      <c r="D108" s="555" t="str" cm="1">
        <f t="array" aca="1" ref="D108" ca="1">IFERROR(INDIRECT("'S7-"&amp;$C$5&amp;"'!E"&amp;MATCH('S8-S00008'!B108,INDIRECT("'S7-"&amp;$C$5&amp;"'!F:F"),0)),"")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IFERROR(INDIRECT("'S7-"&amp;$C$5&amp;"'!G"&amp;MATCH('S8-S00008'!B109,INDIRECT("'S7-"&amp;$C$5&amp;"'!F:F"),0)),"")</f>
        <v/>
      </c>
      <c r="D109" s="555" t="str" cm="1">
        <f t="array" aca="1" ref="D109" ca="1">IFERROR(INDIRECT("'S7-"&amp;$C$5&amp;"'!E"&amp;MATCH('S8-S00008'!B109,INDIRECT("'S7-"&amp;$C$5&amp;"'!F:F"),0)),"")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IFERROR(INDIRECT("'S7-"&amp;$C$5&amp;"'!G"&amp;MATCH('S8-S00008'!B110,INDIRECT("'S7-"&amp;$C$5&amp;"'!F:F"),0)),"")</f>
        <v/>
      </c>
      <c r="D110" s="555" t="str" cm="1">
        <f t="array" aca="1" ref="D110" ca="1">IFERROR(INDIRECT("'S7-"&amp;$C$5&amp;"'!E"&amp;MATCH('S8-S00008'!B110,INDIRECT("'S7-"&amp;$C$5&amp;"'!F:F"),0)),"")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IFERROR(INDIRECT("'S7-"&amp;$C$5&amp;"'!G"&amp;MATCH('S8-S00008'!B111,INDIRECT("'S7-"&amp;$C$5&amp;"'!F:F"),0)),"")</f>
        <v/>
      </c>
      <c r="D111" s="555" t="str" cm="1">
        <f t="array" aca="1" ref="D111" ca="1">IFERROR(INDIRECT("'S7-"&amp;$C$5&amp;"'!E"&amp;MATCH('S8-S00008'!B111,INDIRECT("'S7-"&amp;$C$5&amp;"'!F:F"),0)),"")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IFERROR(INDIRECT("'S7-"&amp;$C$5&amp;"'!G"&amp;MATCH('S8-S00008'!B112,INDIRECT("'S7-"&amp;$C$5&amp;"'!F:F"),0)),"")</f>
        <v/>
      </c>
      <c r="D112" s="555" t="str" cm="1">
        <f t="array" aca="1" ref="D112" ca="1">IFERROR(INDIRECT("'S7-"&amp;$C$5&amp;"'!E"&amp;MATCH('S8-S00008'!B112,INDIRECT("'S7-"&amp;$C$5&amp;"'!F:F"),0)),"")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IFERROR(INDIRECT("'S7-"&amp;$C$5&amp;"'!G"&amp;MATCH('S8-S00008'!B113,INDIRECT("'S7-"&amp;$C$5&amp;"'!F:F"),0)),"")</f>
        <v/>
      </c>
      <c r="D113" s="555" t="str" cm="1">
        <f t="array" aca="1" ref="D113" ca="1">IFERROR(INDIRECT("'S7-"&amp;$C$5&amp;"'!E"&amp;MATCH('S8-S00008'!B113,INDIRECT("'S7-"&amp;$C$5&amp;"'!F:F"),0)),"")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IFERROR(INDIRECT("'S7-"&amp;$C$5&amp;"'!G"&amp;MATCH('S8-S00008'!B114,INDIRECT("'S7-"&amp;$C$5&amp;"'!F:F"),0)),"")</f>
        <v/>
      </c>
      <c r="D114" s="555" t="str" cm="1">
        <f t="array" aca="1" ref="D114" ca="1">IFERROR(INDIRECT("'S7-"&amp;$C$5&amp;"'!E"&amp;MATCH('S8-S00008'!B114,INDIRECT("'S7-"&amp;$C$5&amp;"'!F:F"),0)),"")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IFERROR(INDIRECT("'S7-"&amp;$C$5&amp;"'!G"&amp;MATCH('S8-S00008'!B115,INDIRECT("'S7-"&amp;$C$5&amp;"'!F:F"),0)),"")</f>
        <v/>
      </c>
      <c r="D115" s="555" t="str" cm="1">
        <f t="array" aca="1" ref="D115" ca="1">IFERROR(INDIRECT("'S7-"&amp;$C$5&amp;"'!E"&amp;MATCH('S8-S00008'!B115,INDIRECT("'S7-"&amp;$C$5&amp;"'!F:F"),0)),"")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IFERROR(INDIRECT("'S7-"&amp;$C$5&amp;"'!G"&amp;MATCH('S8-S00008'!B116,INDIRECT("'S7-"&amp;$C$5&amp;"'!F:F"),0)),"")</f>
        <v/>
      </c>
      <c r="D116" s="555" t="str" cm="1">
        <f t="array" aca="1" ref="D116" ca="1">IFERROR(INDIRECT("'S7-"&amp;$C$5&amp;"'!E"&amp;MATCH('S8-S00008'!B116,INDIRECT("'S7-"&amp;$C$5&amp;"'!F:F"),0)),"")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IFERROR(INDIRECT("'S7-"&amp;$C$5&amp;"'!G"&amp;MATCH('S8-S00008'!B117,INDIRECT("'S7-"&amp;$C$5&amp;"'!F:F"),0)),"")</f>
        <v/>
      </c>
      <c r="D117" s="555" t="str" cm="1">
        <f t="array" aca="1" ref="D117" ca="1">IFERROR(INDIRECT("'S7-"&amp;$C$5&amp;"'!E"&amp;MATCH('S8-S00008'!B117,INDIRECT("'S7-"&amp;$C$5&amp;"'!F:F"),0)),"")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IFERROR(INDIRECT("'S7-"&amp;$C$5&amp;"'!G"&amp;MATCH('S8-S00008'!B118,INDIRECT("'S7-"&amp;$C$5&amp;"'!F:F"),0)),"")</f>
        <v/>
      </c>
      <c r="D118" s="555" t="str" cm="1">
        <f t="array" aca="1" ref="D118" ca="1">IFERROR(INDIRECT("'S7-"&amp;$C$5&amp;"'!E"&amp;MATCH('S8-S00008'!B118,INDIRECT("'S7-"&amp;$C$5&amp;"'!F:F"),0)),"")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IFERROR(INDIRECT("'S7-"&amp;$C$5&amp;"'!G"&amp;MATCH('S8-S00008'!B119,INDIRECT("'S7-"&amp;$C$5&amp;"'!F:F"),0)),"")</f>
        <v/>
      </c>
      <c r="D119" s="555" t="str" cm="1">
        <f t="array" aca="1" ref="D119" ca="1">IFERROR(INDIRECT("'S7-"&amp;$C$5&amp;"'!E"&amp;MATCH('S8-S00008'!B119,INDIRECT("'S7-"&amp;$C$5&amp;"'!F:F"),0)),"")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IFERROR(INDIRECT("'S7-"&amp;$C$5&amp;"'!G"&amp;MATCH('S8-S00008'!B120,INDIRECT("'S7-"&amp;$C$5&amp;"'!F:F"),0)),"")</f>
        <v/>
      </c>
      <c r="D120" s="555" t="str" cm="1">
        <f t="array" aca="1" ref="D120" ca="1">IFERROR(INDIRECT("'S7-"&amp;$C$5&amp;"'!E"&amp;MATCH('S8-S00008'!B120,INDIRECT("'S7-"&amp;$C$5&amp;"'!F:F"),0)),"")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IFERROR(INDIRECT("'S7-"&amp;$C$5&amp;"'!G"&amp;MATCH('S8-S00008'!B121,INDIRECT("'S7-"&amp;$C$5&amp;"'!F:F"),0)),"")</f>
        <v/>
      </c>
      <c r="D121" s="555" t="str" cm="1">
        <f t="array" aca="1" ref="D121" ca="1">IFERROR(INDIRECT("'S7-"&amp;$C$5&amp;"'!E"&amp;MATCH('S8-S00008'!B121,INDIRECT("'S7-"&amp;$C$5&amp;"'!F:F"),0)),"")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IFERROR(INDIRECT("'S7-"&amp;$C$5&amp;"'!G"&amp;MATCH('S8-S00008'!B122,INDIRECT("'S7-"&amp;$C$5&amp;"'!F:F"),0)),"")</f>
        <v/>
      </c>
      <c r="D122" s="555" t="str" cm="1">
        <f t="array" aca="1" ref="D122" ca="1">IFERROR(INDIRECT("'S7-"&amp;$C$5&amp;"'!E"&amp;MATCH('S8-S00008'!B122,INDIRECT("'S7-"&amp;$C$5&amp;"'!F:F"),0)),"")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IFERROR(INDIRECT("'S7-"&amp;$C$5&amp;"'!G"&amp;MATCH('S8-S00008'!B123,INDIRECT("'S7-"&amp;$C$5&amp;"'!F:F"),0)),"")</f>
        <v/>
      </c>
      <c r="D123" s="555" t="str" cm="1">
        <f t="array" aca="1" ref="D123" ca="1">IFERROR(INDIRECT("'S7-"&amp;$C$5&amp;"'!E"&amp;MATCH('S8-S00008'!B123,INDIRECT("'S7-"&amp;$C$5&amp;"'!F:F"),0)),"")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IFERROR(INDIRECT("'S7-"&amp;$C$5&amp;"'!G"&amp;MATCH('S8-S00008'!B124,INDIRECT("'S7-"&amp;$C$5&amp;"'!F:F"),0)),"")</f>
        <v/>
      </c>
      <c r="D124" s="555" t="str" cm="1">
        <f t="array" aca="1" ref="D124" ca="1">IFERROR(INDIRECT("'S7-"&amp;$C$5&amp;"'!E"&amp;MATCH('S8-S00008'!B124,INDIRECT("'S7-"&amp;$C$5&amp;"'!F:F"),0)),"")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IFERROR(INDIRECT("'S7-"&amp;$C$5&amp;"'!G"&amp;MATCH('S8-S00008'!B125,INDIRECT("'S7-"&amp;$C$5&amp;"'!F:F"),0)),"")</f>
        <v/>
      </c>
      <c r="D125" s="555" t="str" cm="1">
        <f t="array" aca="1" ref="D125" ca="1">IFERROR(INDIRECT("'S7-"&amp;$C$5&amp;"'!E"&amp;MATCH('S8-S00008'!B125,INDIRECT("'S7-"&amp;$C$5&amp;"'!F:F"),0)),"")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IFERROR(INDIRECT("'S7-"&amp;$C$5&amp;"'!G"&amp;MATCH('S8-S00008'!B126,INDIRECT("'S7-"&amp;$C$5&amp;"'!F:F"),0)),"")</f>
        <v/>
      </c>
      <c r="D126" s="555" t="str" cm="1">
        <f t="array" aca="1" ref="D126" ca="1">IFERROR(INDIRECT("'S7-"&amp;$C$5&amp;"'!E"&amp;MATCH('S8-S00008'!B126,INDIRECT("'S7-"&amp;$C$5&amp;"'!F:F"),0)),"")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IFERROR(INDIRECT("'S7-"&amp;$C$5&amp;"'!G"&amp;MATCH('S8-S00008'!B127,INDIRECT("'S7-"&amp;$C$5&amp;"'!F:F"),0)),"")</f>
        <v/>
      </c>
      <c r="D127" s="555" t="str" cm="1">
        <f t="array" aca="1" ref="D127" ca="1">IFERROR(INDIRECT("'S7-"&amp;$C$5&amp;"'!E"&amp;MATCH('S8-S00008'!B127,INDIRECT("'S7-"&amp;$C$5&amp;"'!F:F"),0)),"")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IFERROR(INDIRECT("'S7-"&amp;$C$5&amp;"'!G"&amp;MATCH('S8-S00008'!B128,INDIRECT("'S7-"&amp;$C$5&amp;"'!F:F"),0)),"")</f>
        <v/>
      </c>
      <c r="D128" s="555" t="str" cm="1">
        <f t="array" aca="1" ref="D128" ca="1">IFERROR(INDIRECT("'S7-"&amp;$C$5&amp;"'!E"&amp;MATCH('S8-S00008'!B128,INDIRECT("'S7-"&amp;$C$5&amp;"'!F:F"),0)),"")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IFERROR(INDIRECT("'S7-"&amp;$C$5&amp;"'!G"&amp;MATCH('S8-S00008'!B129,INDIRECT("'S7-"&amp;$C$5&amp;"'!F:F"),0)),"")</f>
        <v/>
      </c>
      <c r="D129" s="555" t="str" cm="1">
        <f t="array" aca="1" ref="D129" ca="1">IFERROR(INDIRECT("'S7-"&amp;$C$5&amp;"'!E"&amp;MATCH('S8-S00008'!B129,INDIRECT("'S7-"&amp;$C$5&amp;"'!F:F"),0)),"")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IFERROR(INDIRECT("'S7-"&amp;$C$5&amp;"'!G"&amp;MATCH('S8-S00008'!B130,INDIRECT("'S7-"&amp;$C$5&amp;"'!F:F"),0)),"")</f>
        <v/>
      </c>
      <c r="D130" s="555" t="str" cm="1">
        <f t="array" aca="1" ref="D130" ca="1">IFERROR(INDIRECT("'S7-"&amp;$C$5&amp;"'!E"&amp;MATCH('S8-S00008'!B130,INDIRECT("'S7-"&amp;$C$5&amp;"'!F:F"),0)),"")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IFERROR(INDIRECT("'S7-"&amp;$C$5&amp;"'!G"&amp;MATCH('S8-S00008'!B131,INDIRECT("'S7-"&amp;$C$5&amp;"'!F:F"),0)),"")</f>
        <v/>
      </c>
      <c r="D131" s="555" t="str" cm="1">
        <f t="array" aca="1" ref="D131" ca="1">IFERROR(INDIRECT("'S7-"&amp;$C$5&amp;"'!E"&amp;MATCH('S8-S00008'!B131,INDIRECT("'S7-"&amp;$C$5&amp;"'!F:F"),0)),"")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IFERROR(INDIRECT("'S7-"&amp;$C$5&amp;"'!G"&amp;MATCH('S8-S00008'!B132,INDIRECT("'S7-"&amp;$C$5&amp;"'!F:F"),0)),"")</f>
        <v/>
      </c>
      <c r="D132" s="555" t="str" cm="1">
        <f t="array" aca="1" ref="D132" ca="1">IFERROR(INDIRECT("'S7-"&amp;$C$5&amp;"'!E"&amp;MATCH('S8-S00008'!B132,INDIRECT("'S7-"&amp;$C$5&amp;"'!F:F"),0)),"")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IFERROR(INDIRECT("'S7-"&amp;$C$5&amp;"'!G"&amp;MATCH('S8-S00008'!B133,INDIRECT("'S7-"&amp;$C$5&amp;"'!F:F"),0)),"")</f>
        <v/>
      </c>
      <c r="D133" s="555" t="str" cm="1">
        <f t="array" aca="1" ref="D133" ca="1">IFERROR(INDIRECT("'S7-"&amp;$C$5&amp;"'!E"&amp;MATCH('S8-S00008'!B133,INDIRECT("'S7-"&amp;$C$5&amp;"'!F:F"),0)),"")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IFERROR(INDIRECT("'S7-"&amp;$C$5&amp;"'!G"&amp;MATCH('S8-S00008'!B134,INDIRECT("'S7-"&amp;$C$5&amp;"'!F:F"),0)),"")</f>
        <v/>
      </c>
      <c r="D134" s="555" t="str" cm="1">
        <f t="array" aca="1" ref="D134" ca="1">IFERROR(INDIRECT("'S7-"&amp;$C$5&amp;"'!E"&amp;MATCH('S8-S00008'!B134,INDIRECT("'S7-"&amp;$C$5&amp;"'!F:F"),0)),"")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IFERROR(INDIRECT("'S7-"&amp;$C$5&amp;"'!G"&amp;MATCH('S8-S00008'!B135,INDIRECT("'S7-"&amp;$C$5&amp;"'!F:F"),0)),"")</f>
        <v/>
      </c>
      <c r="D135" s="555" t="str" cm="1">
        <f t="array" aca="1" ref="D135" ca="1">IFERROR(INDIRECT("'S7-"&amp;$C$5&amp;"'!E"&amp;MATCH('S8-S00008'!B135,INDIRECT("'S7-"&amp;$C$5&amp;"'!F:F"),0)),"")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IFERROR(INDIRECT("'S7-"&amp;$C$5&amp;"'!G"&amp;MATCH('S8-S00008'!B136,INDIRECT("'S7-"&amp;$C$5&amp;"'!F:F"),0)),"")</f>
        <v/>
      </c>
      <c r="D136" s="555" t="str" cm="1">
        <f t="array" aca="1" ref="D136" ca="1">IFERROR(INDIRECT("'S7-"&amp;$C$5&amp;"'!E"&amp;MATCH('S8-S00008'!B136,INDIRECT("'S7-"&amp;$C$5&amp;"'!F:F"),0)),"")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IFERROR(INDIRECT("'S7-"&amp;$C$5&amp;"'!G"&amp;MATCH('S8-S00008'!B137,INDIRECT("'S7-"&amp;$C$5&amp;"'!F:F"),0)),"")</f>
        <v/>
      </c>
      <c r="D137" s="555" t="str" cm="1">
        <f t="array" aca="1" ref="D137" ca="1">IFERROR(INDIRECT("'S7-"&amp;$C$5&amp;"'!E"&amp;MATCH('S8-S00008'!B137,INDIRECT("'S7-"&amp;$C$5&amp;"'!F:F"),0)),"")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IFERROR(INDIRECT("'S7-"&amp;$C$5&amp;"'!G"&amp;MATCH('S8-S00008'!B138,INDIRECT("'S7-"&amp;$C$5&amp;"'!F:F"),0)),"")</f>
        <v/>
      </c>
      <c r="D138" s="555" t="str" cm="1">
        <f t="array" aca="1" ref="D138" ca="1">IFERROR(INDIRECT("'S7-"&amp;$C$5&amp;"'!E"&amp;MATCH('S8-S00008'!B138,INDIRECT("'S7-"&amp;$C$5&amp;"'!F:F"),0)),"")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IFERROR(INDIRECT("'S7-"&amp;$C$5&amp;"'!G"&amp;MATCH('S8-S00008'!B139,INDIRECT("'S7-"&amp;$C$5&amp;"'!F:F"),0)),"")</f>
        <v/>
      </c>
      <c r="D139" s="555" t="str" cm="1">
        <f t="array" aca="1" ref="D139" ca="1">IFERROR(INDIRECT("'S7-"&amp;$C$5&amp;"'!E"&amp;MATCH('S8-S00008'!B139,INDIRECT("'S7-"&amp;$C$5&amp;"'!F:F"),0)),"")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IFERROR(INDIRECT("'S7-"&amp;$C$5&amp;"'!G"&amp;MATCH('S8-S00008'!B140,INDIRECT("'S7-"&amp;$C$5&amp;"'!F:F"),0)),"")</f>
        <v/>
      </c>
      <c r="D140" s="555" t="str" cm="1">
        <f t="array" aca="1" ref="D140" ca="1">IFERROR(INDIRECT("'S7-"&amp;$C$5&amp;"'!E"&amp;MATCH('S8-S00008'!B140,INDIRECT("'S7-"&amp;$C$5&amp;"'!F:F"),0)),"")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IFERROR(INDIRECT("'S7-"&amp;$C$5&amp;"'!G"&amp;MATCH('S8-S00008'!B141,INDIRECT("'S7-"&amp;$C$5&amp;"'!F:F"),0)),"")</f>
        <v/>
      </c>
      <c r="D141" s="555" t="str" cm="1">
        <f t="array" aca="1" ref="D141" ca="1">IFERROR(INDIRECT("'S7-"&amp;$C$5&amp;"'!E"&amp;MATCH('S8-S00008'!B141,INDIRECT("'S7-"&amp;$C$5&amp;"'!F:F"),0)),"")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IFERROR(INDIRECT("'S7-"&amp;$C$5&amp;"'!G"&amp;MATCH('S8-S00008'!B142,INDIRECT("'S7-"&amp;$C$5&amp;"'!F:F"),0)),"")</f>
        <v/>
      </c>
      <c r="D142" s="555" t="str" cm="1">
        <f t="array" aca="1" ref="D142" ca="1">IFERROR(INDIRECT("'S7-"&amp;$C$5&amp;"'!E"&amp;MATCH('S8-S00008'!B142,INDIRECT("'S7-"&amp;$C$5&amp;"'!F:F"),0)),"")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IFERROR(INDIRECT("'S7-"&amp;$C$5&amp;"'!G"&amp;MATCH('S8-S00008'!B143,INDIRECT("'S7-"&amp;$C$5&amp;"'!F:F"),0)),"")</f>
        <v/>
      </c>
      <c r="D143" s="555" t="str" cm="1">
        <f t="array" aca="1" ref="D143" ca="1">IFERROR(INDIRECT("'S7-"&amp;$C$5&amp;"'!E"&amp;MATCH('S8-S00008'!B143,INDIRECT("'S7-"&amp;$C$5&amp;"'!F:F"),0)),"")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IFERROR(INDIRECT("'S7-"&amp;$C$5&amp;"'!G"&amp;MATCH('S8-S00008'!B144,INDIRECT("'S7-"&amp;$C$5&amp;"'!F:F"),0)),"")</f>
        <v/>
      </c>
      <c r="D144" s="555" t="str" cm="1">
        <f t="array" aca="1" ref="D144" ca="1">IFERROR(INDIRECT("'S7-"&amp;$C$5&amp;"'!E"&amp;MATCH('S8-S00008'!B144,INDIRECT("'S7-"&amp;$C$5&amp;"'!F:F"),0)),"")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IFERROR(INDIRECT("'S7-"&amp;$C$5&amp;"'!G"&amp;MATCH('S8-S00008'!B145,INDIRECT("'S7-"&amp;$C$5&amp;"'!F:F"),0)),"")</f>
        <v/>
      </c>
      <c r="D145" s="555" t="str" cm="1">
        <f t="array" aca="1" ref="D145" ca="1">IFERROR(INDIRECT("'S7-"&amp;$C$5&amp;"'!E"&amp;MATCH('S8-S00008'!B145,INDIRECT("'S7-"&amp;$C$5&amp;"'!F:F"),0)),"")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IFERROR(INDIRECT("'S7-"&amp;$C$5&amp;"'!G"&amp;MATCH('S8-S00008'!B146,INDIRECT("'S7-"&amp;$C$5&amp;"'!F:F"),0)),"")</f>
        <v/>
      </c>
      <c r="D146" s="555" t="str" cm="1">
        <f t="array" aca="1" ref="D146" ca="1">IFERROR(INDIRECT("'S7-"&amp;$C$5&amp;"'!E"&amp;MATCH('S8-S00008'!B146,INDIRECT("'S7-"&amp;$C$5&amp;"'!F:F"),0)),"")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IFERROR(INDIRECT("'S7-"&amp;$C$5&amp;"'!G"&amp;MATCH('S8-S00008'!B147,INDIRECT("'S7-"&amp;$C$5&amp;"'!F:F"),0)),"")</f>
        <v/>
      </c>
      <c r="D147" s="555" t="str" cm="1">
        <f t="array" aca="1" ref="D147" ca="1">IFERROR(INDIRECT("'S7-"&amp;$C$5&amp;"'!E"&amp;MATCH('S8-S00008'!B147,INDIRECT("'S7-"&amp;$C$5&amp;"'!F:F"),0)),"")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IFERROR(INDIRECT("'S7-"&amp;$C$5&amp;"'!G"&amp;MATCH('S8-S00008'!B148,INDIRECT("'S7-"&amp;$C$5&amp;"'!F:F"),0)),"")</f>
        <v/>
      </c>
      <c r="D148" s="555" t="str" cm="1">
        <f t="array" aca="1" ref="D148" ca="1">IFERROR(INDIRECT("'S7-"&amp;$C$5&amp;"'!E"&amp;MATCH('S8-S00008'!B148,INDIRECT("'S7-"&amp;$C$5&amp;"'!F:F"),0)),"")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IFERROR(INDIRECT("'S7-"&amp;$C$5&amp;"'!G"&amp;MATCH('S8-S00008'!B149,INDIRECT("'S7-"&amp;$C$5&amp;"'!F:F"),0)),"")</f>
        <v/>
      </c>
      <c r="D149" s="555" t="str" cm="1">
        <f t="array" aca="1" ref="D149" ca="1">IFERROR(INDIRECT("'S7-"&amp;$C$5&amp;"'!E"&amp;MATCH('S8-S00008'!B149,INDIRECT("'S7-"&amp;$C$5&amp;"'!F:F"),0)),"")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IFERROR(INDIRECT("'S7-"&amp;$C$5&amp;"'!G"&amp;MATCH('S8-S00008'!B150,INDIRECT("'S7-"&amp;$C$5&amp;"'!F:F"),0)),"")</f>
        <v/>
      </c>
      <c r="D150" s="555" t="str" cm="1">
        <f t="array" aca="1" ref="D150" ca="1">IFERROR(INDIRECT("'S7-"&amp;$C$5&amp;"'!E"&amp;MATCH('S8-S00008'!B150,INDIRECT("'S7-"&amp;$C$5&amp;"'!F:F"),0)),"")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IFERROR(INDIRECT("'S7-"&amp;$C$5&amp;"'!G"&amp;MATCH('S8-S00008'!B151,INDIRECT("'S7-"&amp;$C$5&amp;"'!F:F"),0)),"")</f>
        <v/>
      </c>
      <c r="D151" s="555" t="str" cm="1">
        <f t="array" aca="1" ref="D151" ca="1">IFERROR(INDIRECT("'S7-"&amp;$C$5&amp;"'!E"&amp;MATCH('S8-S00008'!B151,INDIRECT("'S7-"&amp;$C$5&amp;"'!F:F"),0)),"")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IFERROR(INDIRECT("'S7-"&amp;$C$5&amp;"'!G"&amp;MATCH('S8-S00008'!B152,INDIRECT("'S7-"&amp;$C$5&amp;"'!F:F"),0)),"")</f>
        <v/>
      </c>
      <c r="D152" s="555" t="str" cm="1">
        <f t="array" aca="1" ref="D152" ca="1">IFERROR(INDIRECT("'S7-"&amp;$C$5&amp;"'!E"&amp;MATCH('S8-S00008'!B152,INDIRECT("'S7-"&amp;$C$5&amp;"'!F:F"),0)),"")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IFERROR(INDIRECT("'S7-"&amp;$C$5&amp;"'!G"&amp;MATCH('S8-S00008'!B153,INDIRECT("'S7-"&amp;$C$5&amp;"'!F:F"),0)),"")</f>
        <v/>
      </c>
      <c r="D153" s="555" t="str" cm="1">
        <f t="array" aca="1" ref="D153" ca="1">IFERROR(INDIRECT("'S7-"&amp;$C$5&amp;"'!E"&amp;MATCH('S8-S00008'!B153,INDIRECT("'S7-"&amp;$C$5&amp;"'!F:F"),0)),"")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IFERROR(INDIRECT("'S7-"&amp;$C$5&amp;"'!G"&amp;MATCH('S8-S00008'!B154,INDIRECT("'S7-"&amp;$C$5&amp;"'!F:F"),0)),"")</f>
        <v/>
      </c>
      <c r="D154" s="555" t="str" cm="1">
        <f t="array" aca="1" ref="D154" ca="1">IFERROR(INDIRECT("'S7-"&amp;$C$5&amp;"'!E"&amp;MATCH('S8-S00008'!B154,INDIRECT("'S7-"&amp;$C$5&amp;"'!F:F"),0)),"")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IFERROR(INDIRECT("'S7-"&amp;$C$5&amp;"'!G"&amp;MATCH('S8-S00008'!B155,INDIRECT("'S7-"&amp;$C$5&amp;"'!F:F"),0)),"")</f>
        <v/>
      </c>
      <c r="D155" s="555" t="str" cm="1">
        <f t="array" aca="1" ref="D155" ca="1">IFERROR(INDIRECT("'S7-"&amp;$C$5&amp;"'!E"&amp;MATCH('S8-S00008'!B155,INDIRECT("'S7-"&amp;$C$5&amp;"'!F:F"),0)),"")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IFERROR(INDIRECT("'S7-"&amp;$C$5&amp;"'!G"&amp;MATCH('S8-S00008'!B156,INDIRECT("'S7-"&amp;$C$5&amp;"'!F:F"),0)),"")</f>
        <v/>
      </c>
      <c r="D156" s="555" t="str" cm="1">
        <f t="array" aca="1" ref="D156" ca="1">IFERROR(INDIRECT("'S7-"&amp;$C$5&amp;"'!E"&amp;MATCH('S8-S00008'!B156,INDIRECT("'S7-"&amp;$C$5&amp;"'!F:F"),0)),"")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IFERROR(INDIRECT("'S7-"&amp;$C$5&amp;"'!G"&amp;MATCH('S8-S00008'!B157,INDIRECT("'S7-"&amp;$C$5&amp;"'!F:F"),0)),"")</f>
        <v/>
      </c>
      <c r="D157" s="555" t="str" cm="1">
        <f t="array" aca="1" ref="D157" ca="1">IFERROR(INDIRECT("'S7-"&amp;$C$5&amp;"'!E"&amp;MATCH('S8-S00008'!B157,INDIRECT("'S7-"&amp;$C$5&amp;"'!F:F"),0)),"")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IFERROR(INDIRECT("'S7-"&amp;$C$5&amp;"'!G"&amp;MATCH('S8-S00008'!B158,INDIRECT("'S7-"&amp;$C$5&amp;"'!F:F"),0)),"")</f>
        <v/>
      </c>
      <c r="D158" s="555" t="str" cm="1">
        <f t="array" aca="1" ref="D158" ca="1">IFERROR(INDIRECT("'S7-"&amp;$C$5&amp;"'!E"&amp;MATCH('S8-S00008'!B158,INDIRECT("'S7-"&amp;$C$5&amp;"'!F:F"),0)),"")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IFERROR(INDIRECT("'S7-"&amp;$C$5&amp;"'!G"&amp;MATCH('S8-S00008'!B159,INDIRECT("'S7-"&amp;$C$5&amp;"'!F:F"),0)),"")</f>
        <v/>
      </c>
      <c r="D159" s="555" t="str" cm="1">
        <f t="array" aca="1" ref="D159" ca="1">IFERROR(INDIRECT("'S7-"&amp;$C$5&amp;"'!E"&amp;MATCH('S8-S00008'!B159,INDIRECT("'S7-"&amp;$C$5&amp;"'!F:F"),0)),"")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IFERROR(INDIRECT("'S7-"&amp;$C$5&amp;"'!G"&amp;MATCH('S8-S00008'!B160,INDIRECT("'S7-"&amp;$C$5&amp;"'!F:F"),0)),"")</f>
        <v/>
      </c>
      <c r="D160" s="555" t="str" cm="1">
        <f t="array" aca="1" ref="D160" ca="1">IFERROR(INDIRECT("'S7-"&amp;$C$5&amp;"'!E"&amp;MATCH('S8-S00008'!B160,INDIRECT("'S7-"&amp;$C$5&amp;"'!F:F"),0)),"")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IFERROR(INDIRECT("'S7-"&amp;$C$5&amp;"'!G"&amp;MATCH('S8-S00008'!B161,INDIRECT("'S7-"&amp;$C$5&amp;"'!F:F"),0)),"")</f>
        <v/>
      </c>
      <c r="D161" s="555" t="str" cm="1">
        <f t="array" aca="1" ref="D161" ca="1">IFERROR(INDIRECT("'S7-"&amp;$C$5&amp;"'!E"&amp;MATCH('S8-S00008'!B161,INDIRECT("'S7-"&amp;$C$5&amp;"'!F:F"),0)),"")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IFERROR(INDIRECT("'S7-"&amp;$C$5&amp;"'!G"&amp;MATCH('S8-S00008'!B162,INDIRECT("'S7-"&amp;$C$5&amp;"'!F:F"),0)),"")</f>
        <v/>
      </c>
      <c r="D162" s="555" t="str" cm="1">
        <f t="array" aca="1" ref="D162" ca="1">IFERROR(INDIRECT("'S7-"&amp;$C$5&amp;"'!E"&amp;MATCH('S8-S00008'!B162,INDIRECT("'S7-"&amp;$C$5&amp;"'!F:F"),0)),"")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IFERROR(INDIRECT("'S7-"&amp;$C$5&amp;"'!G"&amp;MATCH('S8-S00008'!B163,INDIRECT("'S7-"&amp;$C$5&amp;"'!F:F"),0)),"")</f>
        <v/>
      </c>
      <c r="D163" s="555" t="str" cm="1">
        <f t="array" aca="1" ref="D163" ca="1">IFERROR(INDIRECT("'S7-"&amp;$C$5&amp;"'!E"&amp;MATCH('S8-S00008'!B163,INDIRECT("'S7-"&amp;$C$5&amp;"'!F:F"),0)),"")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IFERROR(INDIRECT("'S7-"&amp;$C$5&amp;"'!G"&amp;MATCH('S8-S00008'!B164,INDIRECT("'S7-"&amp;$C$5&amp;"'!F:F"),0)),"")</f>
        <v/>
      </c>
      <c r="D164" s="555" t="str" cm="1">
        <f t="array" aca="1" ref="D164" ca="1">IFERROR(INDIRECT("'S7-"&amp;$C$5&amp;"'!E"&amp;MATCH('S8-S00008'!B164,INDIRECT("'S7-"&amp;$C$5&amp;"'!F:F"),0)),"")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IFERROR(INDIRECT("'S7-"&amp;$C$5&amp;"'!G"&amp;MATCH('S8-S00008'!B165,INDIRECT("'S7-"&amp;$C$5&amp;"'!F:F"),0)),"")</f>
        <v/>
      </c>
      <c r="D165" s="555" t="str" cm="1">
        <f t="array" aca="1" ref="D165" ca="1">IFERROR(INDIRECT("'S7-"&amp;$C$5&amp;"'!E"&amp;MATCH('S8-S00008'!B165,INDIRECT("'S7-"&amp;$C$5&amp;"'!F:F"),0)),"")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IFERROR(INDIRECT("'S7-"&amp;$C$5&amp;"'!G"&amp;MATCH('S8-S00008'!B166,INDIRECT("'S7-"&amp;$C$5&amp;"'!F:F"),0)),"")</f>
        <v/>
      </c>
      <c r="D166" s="555" t="str" cm="1">
        <f t="array" aca="1" ref="D166" ca="1">IFERROR(INDIRECT("'S7-"&amp;$C$5&amp;"'!E"&amp;MATCH('S8-S00008'!B166,INDIRECT("'S7-"&amp;$C$5&amp;"'!F:F"),0)),"")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IFERROR(INDIRECT("'S7-"&amp;$C$5&amp;"'!G"&amp;MATCH('S8-S00008'!B167,INDIRECT("'S7-"&amp;$C$5&amp;"'!F:F"),0)),"")</f>
        <v/>
      </c>
      <c r="D167" s="555" t="str" cm="1">
        <f t="array" aca="1" ref="D167" ca="1">IFERROR(INDIRECT("'S7-"&amp;$C$5&amp;"'!E"&amp;MATCH('S8-S00008'!B167,INDIRECT("'S7-"&amp;$C$5&amp;"'!F:F"),0)),"")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IFERROR(INDIRECT("'S7-"&amp;$C$5&amp;"'!G"&amp;MATCH('S8-S00008'!B168,INDIRECT("'S7-"&amp;$C$5&amp;"'!F:F"),0)),"")</f>
        <v/>
      </c>
      <c r="D168" s="555" t="str" cm="1">
        <f t="array" aca="1" ref="D168" ca="1">IFERROR(INDIRECT("'S7-"&amp;$C$5&amp;"'!E"&amp;MATCH('S8-S00008'!B168,INDIRECT("'S7-"&amp;$C$5&amp;"'!F:F"),0)),"")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IFERROR(INDIRECT("'S7-"&amp;$C$5&amp;"'!G"&amp;MATCH('S8-S00008'!B169,INDIRECT("'S7-"&amp;$C$5&amp;"'!F:F"),0)),"")</f>
        <v/>
      </c>
      <c r="D169" s="555" t="str" cm="1">
        <f t="array" aca="1" ref="D169" ca="1">IFERROR(INDIRECT("'S7-"&amp;$C$5&amp;"'!E"&amp;MATCH('S8-S00008'!B169,INDIRECT("'S7-"&amp;$C$5&amp;"'!F:F"),0)),"")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IFERROR(INDIRECT("'S7-"&amp;$C$5&amp;"'!G"&amp;MATCH('S8-S00008'!B170,INDIRECT("'S7-"&amp;$C$5&amp;"'!F:F"),0)),"")</f>
        <v/>
      </c>
      <c r="D170" s="555" t="str" cm="1">
        <f t="array" aca="1" ref="D170" ca="1">IFERROR(INDIRECT("'S7-"&amp;$C$5&amp;"'!E"&amp;MATCH('S8-S00008'!B170,INDIRECT("'S7-"&amp;$C$5&amp;"'!F:F"),0)),"")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IFERROR(INDIRECT("'S7-"&amp;$C$5&amp;"'!G"&amp;MATCH('S8-S00008'!B171,INDIRECT("'S7-"&amp;$C$5&amp;"'!F:F"),0)),"")</f>
        <v/>
      </c>
      <c r="D171" s="555" t="str" cm="1">
        <f t="array" aca="1" ref="D171" ca="1">IFERROR(INDIRECT("'S7-"&amp;$C$5&amp;"'!E"&amp;MATCH('S8-S00008'!B171,INDIRECT("'S7-"&amp;$C$5&amp;"'!F:F"),0)),"")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IFERROR(INDIRECT("'S7-"&amp;$C$5&amp;"'!G"&amp;MATCH('S8-S00008'!B172,INDIRECT("'S7-"&amp;$C$5&amp;"'!F:F"),0)),"")</f>
        <v/>
      </c>
      <c r="D172" s="555" t="str" cm="1">
        <f t="array" aca="1" ref="D172" ca="1">IFERROR(INDIRECT("'S7-"&amp;$C$5&amp;"'!E"&amp;MATCH('S8-S00008'!B172,INDIRECT("'S7-"&amp;$C$5&amp;"'!F:F"),0)),"")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IFERROR(INDIRECT("'S7-"&amp;$C$5&amp;"'!G"&amp;MATCH('S8-S00008'!B173,INDIRECT("'S7-"&amp;$C$5&amp;"'!F:F"),0)),"")</f>
        <v/>
      </c>
      <c r="D173" s="555" t="str" cm="1">
        <f t="array" aca="1" ref="D173" ca="1">IFERROR(INDIRECT("'S7-"&amp;$C$5&amp;"'!E"&amp;MATCH('S8-S00008'!B173,INDIRECT("'S7-"&amp;$C$5&amp;"'!F:F"),0)),"")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IFERROR(INDIRECT("'S7-"&amp;$C$5&amp;"'!G"&amp;MATCH('S8-S00008'!B174,INDIRECT("'S7-"&amp;$C$5&amp;"'!F:F"),0)),"")</f>
        <v/>
      </c>
      <c r="D174" s="555" t="str" cm="1">
        <f t="array" aca="1" ref="D174" ca="1">IFERROR(INDIRECT("'S7-"&amp;$C$5&amp;"'!E"&amp;MATCH('S8-S00008'!B174,INDIRECT("'S7-"&amp;$C$5&amp;"'!F:F"),0)),"")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IFERROR(INDIRECT("'S7-"&amp;$C$5&amp;"'!G"&amp;MATCH('S8-S00008'!B175,INDIRECT("'S7-"&amp;$C$5&amp;"'!F:F"),0)),"")</f>
        <v/>
      </c>
      <c r="D175" s="555" t="str" cm="1">
        <f t="array" aca="1" ref="D175" ca="1">IFERROR(INDIRECT("'S7-"&amp;$C$5&amp;"'!E"&amp;MATCH('S8-S00008'!B175,INDIRECT("'S7-"&amp;$C$5&amp;"'!F:F"),0)),"")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IFERROR(INDIRECT("'S7-"&amp;$C$5&amp;"'!G"&amp;MATCH('S8-S00008'!B176,INDIRECT("'S7-"&amp;$C$5&amp;"'!F:F"),0)),"")</f>
        <v/>
      </c>
      <c r="D176" s="555" t="str" cm="1">
        <f t="array" aca="1" ref="D176" ca="1">IFERROR(INDIRECT("'S7-"&amp;$C$5&amp;"'!E"&amp;MATCH('S8-S00008'!B176,INDIRECT("'S7-"&amp;$C$5&amp;"'!F:F"),0)),"")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IFERROR(INDIRECT("'S7-"&amp;$C$5&amp;"'!G"&amp;MATCH('S8-S00008'!B177,INDIRECT("'S7-"&amp;$C$5&amp;"'!F:F"),0)),"")</f>
        <v/>
      </c>
      <c r="D177" s="555" t="str" cm="1">
        <f t="array" aca="1" ref="D177" ca="1">IFERROR(INDIRECT("'S7-"&amp;$C$5&amp;"'!E"&amp;MATCH('S8-S00008'!B177,INDIRECT("'S7-"&amp;$C$5&amp;"'!F:F"),0)),"")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IFERROR(INDIRECT("'S7-"&amp;$C$5&amp;"'!G"&amp;MATCH('S8-S00008'!B178,INDIRECT("'S7-"&amp;$C$5&amp;"'!F:F"),0)),"")</f>
        <v/>
      </c>
      <c r="D178" s="555" t="str" cm="1">
        <f t="array" aca="1" ref="D178" ca="1">IFERROR(INDIRECT("'S7-"&amp;$C$5&amp;"'!E"&amp;MATCH('S8-S00008'!B178,INDIRECT("'S7-"&amp;$C$5&amp;"'!F:F"),0)),"")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IFERROR(INDIRECT("'S7-"&amp;$C$5&amp;"'!G"&amp;MATCH('S8-S00008'!B179,INDIRECT("'S7-"&amp;$C$5&amp;"'!F:F"),0)),"")</f>
        <v/>
      </c>
      <c r="D179" s="555" t="str" cm="1">
        <f t="array" aca="1" ref="D179" ca="1">IFERROR(INDIRECT("'S7-"&amp;$C$5&amp;"'!E"&amp;MATCH('S8-S00008'!B179,INDIRECT("'S7-"&amp;$C$5&amp;"'!F:F"),0)),"")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IFERROR(INDIRECT("'S7-"&amp;$C$5&amp;"'!G"&amp;MATCH('S8-S00008'!B180,INDIRECT("'S7-"&amp;$C$5&amp;"'!F:F"),0)),"")</f>
        <v/>
      </c>
      <c r="D180" s="555" t="str" cm="1">
        <f t="array" aca="1" ref="D180" ca="1">IFERROR(INDIRECT("'S7-"&amp;$C$5&amp;"'!E"&amp;MATCH('S8-S00008'!B180,INDIRECT("'S7-"&amp;$C$5&amp;"'!F:F"),0)),"")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IFERROR(INDIRECT("'S7-"&amp;$C$5&amp;"'!G"&amp;MATCH('S8-S00008'!B181,INDIRECT("'S7-"&amp;$C$5&amp;"'!F:F"),0)),"")</f>
        <v/>
      </c>
      <c r="D181" s="555" t="str" cm="1">
        <f t="array" aca="1" ref="D181" ca="1">IFERROR(INDIRECT("'S7-"&amp;$C$5&amp;"'!E"&amp;MATCH('S8-S00008'!B181,INDIRECT("'S7-"&amp;$C$5&amp;"'!F:F"),0)),"")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IFERROR(INDIRECT("'S7-"&amp;$C$5&amp;"'!G"&amp;MATCH('S8-S00008'!B182,INDIRECT("'S7-"&amp;$C$5&amp;"'!F:F"),0)),"")</f>
        <v/>
      </c>
      <c r="D182" s="555" t="str" cm="1">
        <f t="array" aca="1" ref="D182" ca="1">IFERROR(INDIRECT("'S7-"&amp;$C$5&amp;"'!E"&amp;MATCH('S8-S00008'!B182,INDIRECT("'S7-"&amp;$C$5&amp;"'!F:F"),0)),"")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IFERROR(INDIRECT("'S7-"&amp;$C$5&amp;"'!G"&amp;MATCH('S8-S00008'!B183,INDIRECT("'S7-"&amp;$C$5&amp;"'!F:F"),0)),"")</f>
        <v/>
      </c>
      <c r="D183" s="555" t="str" cm="1">
        <f t="array" aca="1" ref="D183" ca="1">IFERROR(INDIRECT("'S7-"&amp;$C$5&amp;"'!E"&amp;MATCH('S8-S00008'!B183,INDIRECT("'S7-"&amp;$C$5&amp;"'!F:F"),0)),"")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IFERROR(INDIRECT("'S7-"&amp;$C$5&amp;"'!G"&amp;MATCH('S8-S00008'!B184,INDIRECT("'S7-"&amp;$C$5&amp;"'!F:F"),0)),"")</f>
        <v/>
      </c>
      <c r="D184" s="555" t="str" cm="1">
        <f t="array" aca="1" ref="D184" ca="1">IFERROR(INDIRECT("'S7-"&amp;$C$5&amp;"'!E"&amp;MATCH('S8-S00008'!B184,INDIRECT("'S7-"&amp;$C$5&amp;"'!F:F"),0)),"")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IFERROR(INDIRECT("'S7-"&amp;$C$5&amp;"'!G"&amp;MATCH('S8-S00008'!B185,INDIRECT("'S7-"&amp;$C$5&amp;"'!F:F"),0)),"")</f>
        <v/>
      </c>
      <c r="D185" s="555" t="str" cm="1">
        <f t="array" aca="1" ref="D185" ca="1">IFERROR(INDIRECT("'S7-"&amp;$C$5&amp;"'!E"&amp;MATCH('S8-S00008'!B185,INDIRECT("'S7-"&amp;$C$5&amp;"'!F:F"),0)),"")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IFERROR(INDIRECT("'S7-"&amp;$C$5&amp;"'!G"&amp;MATCH('S8-S00008'!B186,INDIRECT("'S7-"&amp;$C$5&amp;"'!F:F"),0)),"")</f>
        <v/>
      </c>
      <c r="D186" s="555" t="str" cm="1">
        <f t="array" aca="1" ref="D186" ca="1">IFERROR(INDIRECT("'S7-"&amp;$C$5&amp;"'!E"&amp;MATCH('S8-S00008'!B186,INDIRECT("'S7-"&amp;$C$5&amp;"'!F:F"),0)),"")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IFERROR(INDIRECT("'S7-"&amp;$C$5&amp;"'!G"&amp;MATCH('S8-S00008'!B187,INDIRECT("'S7-"&amp;$C$5&amp;"'!F:F"),0)),"")</f>
        <v/>
      </c>
      <c r="D187" s="555" t="str" cm="1">
        <f t="array" aca="1" ref="D187" ca="1">IFERROR(INDIRECT("'S7-"&amp;$C$5&amp;"'!E"&amp;MATCH('S8-S00008'!B187,INDIRECT("'S7-"&amp;$C$5&amp;"'!F:F"),0)),"")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IFERROR(INDIRECT("'S7-"&amp;$C$5&amp;"'!G"&amp;MATCH('S8-S00008'!B188,INDIRECT("'S7-"&amp;$C$5&amp;"'!F:F"),0)),"")</f>
        <v/>
      </c>
      <c r="D188" s="555" t="str" cm="1">
        <f t="array" aca="1" ref="D188" ca="1">IFERROR(INDIRECT("'S7-"&amp;$C$5&amp;"'!E"&amp;MATCH('S8-S00008'!B188,INDIRECT("'S7-"&amp;$C$5&amp;"'!F:F"),0)),"")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IFERROR(INDIRECT("'S7-"&amp;$C$5&amp;"'!G"&amp;MATCH('S8-S00008'!B189,INDIRECT("'S7-"&amp;$C$5&amp;"'!F:F"),0)),"")</f>
        <v/>
      </c>
      <c r="D189" s="555" t="str" cm="1">
        <f t="array" aca="1" ref="D189" ca="1">IFERROR(INDIRECT("'S7-"&amp;$C$5&amp;"'!E"&amp;MATCH('S8-S00008'!B189,INDIRECT("'S7-"&amp;$C$5&amp;"'!F:F"),0)),"")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IFERROR(INDIRECT("'S7-"&amp;$C$5&amp;"'!G"&amp;MATCH('S8-S00008'!B190,INDIRECT("'S7-"&amp;$C$5&amp;"'!F:F"),0)),"")</f>
        <v/>
      </c>
      <c r="D190" s="555" t="str" cm="1">
        <f t="array" aca="1" ref="D190" ca="1">IFERROR(INDIRECT("'S7-"&amp;$C$5&amp;"'!E"&amp;MATCH('S8-S00008'!B190,INDIRECT("'S7-"&amp;$C$5&amp;"'!F:F"),0)),"")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IFERROR(INDIRECT("'S7-"&amp;$C$5&amp;"'!G"&amp;MATCH('S8-S00008'!B191,INDIRECT("'S7-"&amp;$C$5&amp;"'!F:F"),0)),"")</f>
        <v/>
      </c>
      <c r="D191" s="555" t="str" cm="1">
        <f t="array" aca="1" ref="D191" ca="1">IFERROR(INDIRECT("'S7-"&amp;$C$5&amp;"'!E"&amp;MATCH('S8-S00008'!B191,INDIRECT("'S7-"&amp;$C$5&amp;"'!F:F"),0)),"")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IFERROR(INDIRECT("'S7-"&amp;$C$5&amp;"'!G"&amp;MATCH('S8-S00008'!B192,INDIRECT("'S7-"&amp;$C$5&amp;"'!F:F"),0)),"")</f>
        <v/>
      </c>
      <c r="D192" s="555" t="str" cm="1">
        <f t="array" aca="1" ref="D192" ca="1">IFERROR(INDIRECT("'S7-"&amp;$C$5&amp;"'!E"&amp;MATCH('S8-S00008'!B192,INDIRECT("'S7-"&amp;$C$5&amp;"'!F:F"),0)),"")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IFERROR(INDIRECT("'S7-"&amp;$C$5&amp;"'!G"&amp;MATCH('S8-S00008'!B193,INDIRECT("'S7-"&amp;$C$5&amp;"'!F:F"),0)),"")</f>
        <v/>
      </c>
      <c r="D193" s="555" t="str" cm="1">
        <f t="array" aca="1" ref="D193" ca="1">IFERROR(INDIRECT("'S7-"&amp;$C$5&amp;"'!E"&amp;MATCH('S8-S00008'!B193,INDIRECT("'S7-"&amp;$C$5&amp;"'!F:F"),0)),"")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IFERROR(INDIRECT("'S7-"&amp;$C$5&amp;"'!G"&amp;MATCH('S8-S00008'!B194,INDIRECT("'S7-"&amp;$C$5&amp;"'!F:F"),0)),"")</f>
        <v/>
      </c>
      <c r="D194" s="555" t="str" cm="1">
        <f t="array" aca="1" ref="D194" ca="1">IFERROR(INDIRECT("'S7-"&amp;$C$5&amp;"'!E"&amp;MATCH('S8-S00008'!B194,INDIRECT("'S7-"&amp;$C$5&amp;"'!F:F"),0)),"")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IFERROR(INDIRECT("'S7-"&amp;$C$5&amp;"'!G"&amp;MATCH('S8-S00008'!B195,INDIRECT("'S7-"&amp;$C$5&amp;"'!F:F"),0)),"")</f>
        <v/>
      </c>
      <c r="D195" s="555" t="str" cm="1">
        <f t="array" aca="1" ref="D195" ca="1">IFERROR(INDIRECT("'S7-"&amp;$C$5&amp;"'!E"&amp;MATCH('S8-S00008'!B195,INDIRECT("'S7-"&amp;$C$5&amp;"'!F:F"),0)),"")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IFERROR(INDIRECT("'S7-"&amp;$C$5&amp;"'!G"&amp;MATCH('S8-S00008'!B196,INDIRECT("'S7-"&amp;$C$5&amp;"'!F:F"),0)),"")</f>
        <v/>
      </c>
      <c r="D196" s="555" t="str" cm="1">
        <f t="array" aca="1" ref="D196" ca="1">IFERROR(INDIRECT("'S7-"&amp;$C$5&amp;"'!E"&amp;MATCH('S8-S00008'!B196,INDIRECT("'S7-"&amp;$C$5&amp;"'!F:F"),0)),"")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IFERROR(INDIRECT("'S7-"&amp;$C$5&amp;"'!G"&amp;MATCH('S8-S00008'!B197,INDIRECT("'S7-"&amp;$C$5&amp;"'!F:F"),0)),"")</f>
        <v/>
      </c>
      <c r="D197" s="555" t="str" cm="1">
        <f t="array" aca="1" ref="D197" ca="1">IFERROR(INDIRECT("'S7-"&amp;$C$5&amp;"'!E"&amp;MATCH('S8-S00008'!B197,INDIRECT("'S7-"&amp;$C$5&amp;"'!F:F"),0)),"")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IFERROR(INDIRECT("'S7-"&amp;$C$5&amp;"'!G"&amp;MATCH('S8-S00008'!B198,INDIRECT("'S7-"&amp;$C$5&amp;"'!F:F"),0)),"")</f>
        <v/>
      </c>
      <c r="D198" s="555" t="str" cm="1">
        <f t="array" aca="1" ref="D198" ca="1">IFERROR(INDIRECT("'S7-"&amp;$C$5&amp;"'!E"&amp;MATCH('S8-S00008'!B198,INDIRECT("'S7-"&amp;$C$5&amp;"'!F:F"),0)),"")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IFERROR(INDIRECT("'S7-"&amp;$C$5&amp;"'!G"&amp;MATCH('S8-S00008'!B199,INDIRECT("'S7-"&amp;$C$5&amp;"'!F:F"),0)),"")</f>
        <v/>
      </c>
      <c r="D199" s="555" t="str" cm="1">
        <f t="array" aca="1" ref="D199" ca="1">IFERROR(INDIRECT("'S7-"&amp;$C$5&amp;"'!E"&amp;MATCH('S8-S00008'!B199,INDIRECT("'S7-"&amp;$C$5&amp;"'!F:F"),0)),"")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IFERROR(INDIRECT("'S7-"&amp;$C$5&amp;"'!G"&amp;MATCH('S8-S00008'!B200,INDIRECT("'S7-"&amp;$C$5&amp;"'!F:F"),0)),"")</f>
        <v/>
      </c>
      <c r="D200" s="555" t="str" cm="1">
        <f t="array" aca="1" ref="D200" ca="1">IFERROR(INDIRECT("'S7-"&amp;$C$5&amp;"'!E"&amp;MATCH('S8-S00008'!B200,INDIRECT("'S7-"&amp;$C$5&amp;"'!F:F"),0)),"")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IFERROR(INDIRECT("'S7-"&amp;$C$5&amp;"'!G"&amp;MATCH('S8-S00008'!B201,INDIRECT("'S7-"&amp;$C$5&amp;"'!F:F"),0)),"")</f>
        <v/>
      </c>
      <c r="D201" s="555" t="str" cm="1">
        <f t="array" aca="1" ref="D201" ca="1">IFERROR(INDIRECT("'S7-"&amp;$C$5&amp;"'!E"&amp;MATCH('S8-S00008'!B201,INDIRECT("'S7-"&amp;$C$5&amp;"'!F:F"),0)),"")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IFERROR(INDIRECT("'S7-"&amp;$C$5&amp;"'!G"&amp;MATCH('S8-S00008'!B202,INDIRECT("'S7-"&amp;$C$5&amp;"'!F:F"),0)),"")</f>
        <v/>
      </c>
      <c r="D202" s="555" t="str" cm="1">
        <f t="array" aca="1" ref="D202" ca="1">IFERROR(INDIRECT("'S7-"&amp;$C$5&amp;"'!E"&amp;MATCH('S8-S00008'!B202,INDIRECT("'S7-"&amp;$C$5&amp;"'!F:F"),0)),"")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IFERROR(INDIRECT("'S7-"&amp;$C$5&amp;"'!G"&amp;MATCH('S8-S00008'!B203,INDIRECT("'S7-"&amp;$C$5&amp;"'!F:F"),0)),"")</f>
        <v/>
      </c>
      <c r="D203" s="555" t="str" cm="1">
        <f t="array" aca="1" ref="D203" ca="1">IFERROR(INDIRECT("'S7-"&amp;$C$5&amp;"'!E"&amp;MATCH('S8-S00008'!B203,INDIRECT("'S7-"&amp;$C$5&amp;"'!F:F"),0)),"")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IFERROR(INDIRECT("'S7-"&amp;$C$5&amp;"'!G"&amp;MATCH('S8-S00008'!B204,INDIRECT("'S7-"&amp;$C$5&amp;"'!F:F"),0)),"")</f>
        <v/>
      </c>
      <c r="D204" s="555" t="str" cm="1">
        <f t="array" aca="1" ref="D204" ca="1">IFERROR(INDIRECT("'S7-"&amp;$C$5&amp;"'!E"&amp;MATCH('S8-S00008'!B204,INDIRECT("'S7-"&amp;$C$5&amp;"'!F:F"),0)),"")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IFERROR(INDIRECT("'S7-"&amp;$C$5&amp;"'!G"&amp;MATCH('S8-S00008'!B205,INDIRECT("'S7-"&amp;$C$5&amp;"'!F:F"),0)),"")</f>
        <v/>
      </c>
      <c r="D205" s="555" t="str" cm="1">
        <f t="array" aca="1" ref="D205" ca="1">IFERROR(INDIRECT("'S7-"&amp;$C$5&amp;"'!E"&amp;MATCH('S8-S00008'!B205,INDIRECT("'S7-"&amp;$C$5&amp;"'!F:F"),0)),"")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IFERROR(INDIRECT("'S7-"&amp;$C$5&amp;"'!G"&amp;MATCH('S8-S00008'!B206,INDIRECT("'S7-"&amp;$C$5&amp;"'!F:F"),0)),"")</f>
        <v/>
      </c>
      <c r="D206" s="555" t="str" cm="1">
        <f t="array" aca="1" ref="D206" ca="1">IFERROR(INDIRECT("'S7-"&amp;$C$5&amp;"'!E"&amp;MATCH('S8-S00008'!B206,INDIRECT("'S7-"&amp;$C$5&amp;"'!F:F"),0)),"")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IFERROR(INDIRECT("'S7-"&amp;$C$5&amp;"'!G"&amp;MATCH('S8-S00008'!B207,INDIRECT("'S7-"&amp;$C$5&amp;"'!F:F"),0)),"")</f>
        <v/>
      </c>
      <c r="D207" s="555" t="str" cm="1">
        <f t="array" aca="1" ref="D207" ca="1">IFERROR(INDIRECT("'S7-"&amp;$C$5&amp;"'!E"&amp;MATCH('S8-S00008'!B207,INDIRECT("'S7-"&amp;$C$5&amp;"'!F:F"),0)),"")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IFERROR(INDIRECT("'S7-"&amp;$C$5&amp;"'!G"&amp;MATCH('S8-S00008'!B208,INDIRECT("'S7-"&amp;$C$5&amp;"'!F:F"),0)),"")</f>
        <v/>
      </c>
      <c r="D208" s="555" t="str" cm="1">
        <f t="array" aca="1" ref="D208" ca="1">IFERROR(INDIRECT("'S7-"&amp;$C$5&amp;"'!E"&amp;MATCH('S8-S00008'!B208,INDIRECT("'S7-"&amp;$C$5&amp;"'!F:F"),0)),"")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IFERROR(INDIRECT("'S7-"&amp;$C$5&amp;"'!G"&amp;MATCH('S8-S00008'!B209,INDIRECT("'S7-"&amp;$C$5&amp;"'!F:F"),0)),"")</f>
        <v/>
      </c>
      <c r="D209" s="576" t="str" cm="1">
        <f t="array" aca="1" ref="D209" ca="1">IFERROR(INDIRECT("'S7-"&amp;$C$5&amp;"'!E"&amp;MATCH('S8-S00008'!B209,INDIRECT("'S7-"&amp;$C$5&amp;"'!F:F"),0)),"")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mq78mWFoLbSCEzcGBGHpFypq12FDYpzidkRGRCXQivOkQKWMKmafc35ps35w0w7OU4R9zKm083dlOItXEwtY8g==" saltValue="qttEszNfOgQdkF+af7blNA=="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37" priority="12">
      <formula>$F10="その他"</formula>
    </cfRule>
  </conditionalFormatting>
  <conditionalFormatting sqref="J10:J209">
    <cfRule type="expression" dxfId="36" priority="11">
      <formula>$I10="その他"</formula>
    </cfRule>
  </conditionalFormatting>
  <conditionalFormatting sqref="T10:T209">
    <cfRule type="expression" dxfId="35" priority="7">
      <formula>$I10="その他"</formula>
    </cfRule>
  </conditionalFormatting>
  <conditionalFormatting sqref="S10:S209">
    <cfRule type="expression" dxfId="34" priority="6">
      <formula>$I10="その他"</formula>
    </cfRule>
  </conditionalFormatting>
  <conditionalFormatting sqref="AD10:AD209">
    <cfRule type="expression" dxfId="33" priority="5">
      <formula>$I10="その他"</formula>
    </cfRule>
  </conditionalFormatting>
  <conditionalFormatting sqref="AH10:AH209">
    <cfRule type="expression" dxfId="32" priority="4">
      <formula>$I10="その他"</formula>
    </cfRule>
  </conditionalFormatting>
  <conditionalFormatting sqref="V10:Y209">
    <cfRule type="expression" dxfId="31" priority="3">
      <formula>$I10="その他"</formula>
    </cfRule>
  </conditionalFormatting>
  <conditionalFormatting sqref="AG10:AG209 AC10:AC209">
    <cfRule type="expression" dxfId="30" priority="2">
      <formula>$I10="その他"</formula>
    </cfRule>
  </conditionalFormatting>
  <dataValidations count="2">
    <dataValidation type="list" allowBlank="1" showInputMessage="1" sqref="B10:B209" xr:uid="{AEF96F4D-13A3-45E0-8F21-D61D57627FD1}">
      <formula1>INDIRECT("'S7-"&amp;$C$5&amp;"'!$M$38#")</formula1>
    </dataValidation>
    <dataValidation type="custom" allowBlank="1" showInputMessage="1" showErrorMessage="1" sqref="J10:J209" xr:uid="{8A946268-07E7-4CFD-BA75-042CD885A370}">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FD64A1EF-4F4F-44E0-A2F4-FD1D419A5B4B}">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25752910-FF53-4B74-8C84-2B8226A7F782}">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DDEAB090-A664-4ACC-8F1B-DB4C51FAF5F4}">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D8598CBB-6222-4BAB-AB40-7B3DA1AC59FF}">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3855214-A0B6-4605-BC89-7592BDA536C2}">
          <x14:formula1>
            <xm:f>選択肢①!$N$32:$N$36</xm:f>
          </x14:formula1>
          <xm:sqref>E10:F209</xm:sqref>
        </x14:dataValidation>
        <x14:dataValidation type="list" allowBlank="1" showInputMessage="1" showErrorMessage="1" xr:uid="{071A937D-1E1A-4DB2-B006-C6B8A0589CF6}">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9F8A3F98-7EA1-4D68-869F-62F5B0FB01EC}">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6B8690AC-54D2-43D1-9EBF-A696631A0058}">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7CCA287B-6D37-4474-B3F5-9D987F79403D}">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970F-3051-4933-954D-49F788F45487}">
  <sheetPr codeName="Sheet32">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1489</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9Vb9iGgyqxNjSrd4jgZbPC4s2A1QPtYUOnQXWseSH1S/e07rNIlzE/J11G/fIeAMnhe/UMrFeh+GsmG3b4qgmA==" saltValue="a2yQyl1JDSYyyDWIGtYHQw=="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CC57F737-A19A-4851-821D-C667FF71B4C1}">
          <x14:formula1>
            <xm:f>選択肢①!$F$26:$F$28</xm:f>
          </x14:formula1>
          <xm:sqref>E38:E237</xm:sqref>
        </x14:dataValidation>
        <x14:dataValidation type="list" allowBlank="1" showInputMessage="1" showErrorMessage="1" xr:uid="{BA5835AC-4BE9-4F65-A7EC-EE012D9D12EA}">
          <x14:formula1>
            <xm:f>選択肢①!$D$26:$D$27</xm:f>
          </x14:formula1>
          <xm:sqref>H38:H237</xm:sqref>
        </x14:dataValidation>
        <x14:dataValidation type="list" allowBlank="1" showInputMessage="1" showErrorMessage="1" xr:uid="{17989DA3-58CC-4BB8-A000-67222EAC3FC4}">
          <x14:formula1>
            <xm:f>排出活動_Master!$B$5:$B$39</xm:f>
          </x14:formula1>
          <xm:sqref>D38:D237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BA6B-C101-4DA4-96B6-902F6C25E671}">
  <sheetPr codeName="Sheet33">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1489</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IFERROR(INDIRECT("'S7-"&amp;$C$5&amp;"'!G"&amp;MATCH('S8-S00009'!B10,INDIRECT("'S7-"&amp;$C$5&amp;"'!F:F"),0)),"")</f>
        <v/>
      </c>
      <c r="D10" s="546" t="str" cm="1">
        <f t="array" aca="1" ref="D10" ca="1">IFERROR(INDIRECT("'S7-"&amp;$C$5&amp;"'!E"&amp;MATCH('S8-S00009'!B10,INDIRECT("'S7-"&amp;$C$5&amp;"'!F:F"),0)),"")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IFERROR(INDIRECT("'S7-"&amp;$C$5&amp;"'!G"&amp;MATCH('S8-S00009'!B11,INDIRECT("'S7-"&amp;$C$5&amp;"'!F:F"),0)),"")</f>
        <v/>
      </c>
      <c r="D11" s="555" t="str" cm="1">
        <f t="array" aca="1" ref="D11" ca="1">IFERROR(INDIRECT("'S7-"&amp;$C$5&amp;"'!E"&amp;MATCH('S8-S00009'!B11,INDIRECT("'S7-"&amp;$C$5&amp;"'!F:F"),0)),"")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IFERROR(INDIRECT("'S7-"&amp;$C$5&amp;"'!G"&amp;MATCH('S8-S00009'!B12,INDIRECT("'S7-"&amp;$C$5&amp;"'!F:F"),0)),"")</f>
        <v/>
      </c>
      <c r="D12" s="555" t="str" cm="1">
        <f t="array" aca="1" ref="D12" ca="1">IFERROR(INDIRECT("'S7-"&amp;$C$5&amp;"'!E"&amp;MATCH('S8-S00009'!B12,INDIRECT("'S7-"&amp;$C$5&amp;"'!F:F"),0)),"")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IFERROR(INDIRECT("'S7-"&amp;$C$5&amp;"'!G"&amp;MATCH('S8-S00009'!B13,INDIRECT("'S7-"&amp;$C$5&amp;"'!F:F"),0)),"")</f>
        <v/>
      </c>
      <c r="D13" s="555" t="str" cm="1">
        <f t="array" aca="1" ref="D13" ca="1">IFERROR(INDIRECT("'S7-"&amp;$C$5&amp;"'!E"&amp;MATCH('S8-S00009'!B13,INDIRECT("'S7-"&amp;$C$5&amp;"'!F:F"),0)),"")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IFERROR(INDIRECT("'S7-"&amp;$C$5&amp;"'!G"&amp;MATCH('S8-S00009'!B14,INDIRECT("'S7-"&amp;$C$5&amp;"'!F:F"),0)),"")</f>
        <v/>
      </c>
      <c r="D14" s="555" t="str" cm="1">
        <f t="array" aca="1" ref="D14" ca="1">IFERROR(INDIRECT("'S7-"&amp;$C$5&amp;"'!E"&amp;MATCH('S8-S00009'!B14,INDIRECT("'S7-"&amp;$C$5&amp;"'!F:F"),0)),"")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IFERROR(INDIRECT("'S7-"&amp;$C$5&amp;"'!G"&amp;MATCH('S8-S00009'!B15,INDIRECT("'S7-"&amp;$C$5&amp;"'!F:F"),0)),"")</f>
        <v/>
      </c>
      <c r="D15" s="555" t="str" cm="1">
        <f t="array" aca="1" ref="D15" ca="1">IFERROR(INDIRECT("'S7-"&amp;$C$5&amp;"'!E"&amp;MATCH('S8-S00009'!B15,INDIRECT("'S7-"&amp;$C$5&amp;"'!F:F"),0)),"")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IFERROR(INDIRECT("'S7-"&amp;$C$5&amp;"'!G"&amp;MATCH('S8-S00009'!B16,INDIRECT("'S7-"&amp;$C$5&amp;"'!F:F"),0)),"")</f>
        <v/>
      </c>
      <c r="D16" s="555" t="str" cm="1">
        <f t="array" aca="1" ref="D16" ca="1">IFERROR(INDIRECT("'S7-"&amp;$C$5&amp;"'!E"&amp;MATCH('S8-S00009'!B16,INDIRECT("'S7-"&amp;$C$5&amp;"'!F:F"),0)),"")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IFERROR(INDIRECT("'S7-"&amp;$C$5&amp;"'!G"&amp;MATCH('S8-S00009'!B17,INDIRECT("'S7-"&amp;$C$5&amp;"'!F:F"),0)),"")</f>
        <v/>
      </c>
      <c r="D17" s="555" t="str" cm="1">
        <f t="array" aca="1" ref="D17" ca="1">IFERROR(INDIRECT("'S7-"&amp;$C$5&amp;"'!E"&amp;MATCH('S8-S00009'!B17,INDIRECT("'S7-"&amp;$C$5&amp;"'!F:F"),0)),"")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IFERROR(INDIRECT("'S7-"&amp;$C$5&amp;"'!G"&amp;MATCH('S8-S00009'!B18,INDIRECT("'S7-"&amp;$C$5&amp;"'!F:F"),0)),"")</f>
        <v/>
      </c>
      <c r="D18" s="555" t="str" cm="1">
        <f t="array" aca="1" ref="D18" ca="1">IFERROR(INDIRECT("'S7-"&amp;$C$5&amp;"'!E"&amp;MATCH('S8-S00009'!B18,INDIRECT("'S7-"&amp;$C$5&amp;"'!F:F"),0)),"")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IFERROR(INDIRECT("'S7-"&amp;$C$5&amp;"'!G"&amp;MATCH('S8-S00009'!B19,INDIRECT("'S7-"&amp;$C$5&amp;"'!F:F"),0)),"")</f>
        <v/>
      </c>
      <c r="D19" s="555" t="str" cm="1">
        <f t="array" aca="1" ref="D19" ca="1">IFERROR(INDIRECT("'S7-"&amp;$C$5&amp;"'!E"&amp;MATCH('S8-S00009'!B19,INDIRECT("'S7-"&amp;$C$5&amp;"'!F:F"),0)),"")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IFERROR(INDIRECT("'S7-"&amp;$C$5&amp;"'!G"&amp;MATCH('S8-S00009'!B20,INDIRECT("'S7-"&amp;$C$5&amp;"'!F:F"),0)),"")</f>
        <v/>
      </c>
      <c r="D20" s="555" t="str" cm="1">
        <f t="array" aca="1" ref="D20" ca="1">IFERROR(INDIRECT("'S7-"&amp;$C$5&amp;"'!E"&amp;MATCH('S8-S00009'!B20,INDIRECT("'S7-"&amp;$C$5&amp;"'!F:F"),0)),"")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IFERROR(INDIRECT("'S7-"&amp;$C$5&amp;"'!G"&amp;MATCH('S8-S00009'!B21,INDIRECT("'S7-"&amp;$C$5&amp;"'!F:F"),0)),"")</f>
        <v/>
      </c>
      <c r="D21" s="555" t="str" cm="1">
        <f t="array" aca="1" ref="D21" ca="1">IFERROR(INDIRECT("'S7-"&amp;$C$5&amp;"'!E"&amp;MATCH('S8-S00009'!B21,INDIRECT("'S7-"&amp;$C$5&amp;"'!F:F"),0)),"")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IFERROR(INDIRECT("'S7-"&amp;$C$5&amp;"'!G"&amp;MATCH('S8-S00009'!B22,INDIRECT("'S7-"&amp;$C$5&amp;"'!F:F"),0)),"")</f>
        <v/>
      </c>
      <c r="D22" s="555" t="str" cm="1">
        <f t="array" aca="1" ref="D22" ca="1">IFERROR(INDIRECT("'S7-"&amp;$C$5&amp;"'!E"&amp;MATCH('S8-S00009'!B22,INDIRECT("'S7-"&amp;$C$5&amp;"'!F:F"),0)),"")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IFERROR(INDIRECT("'S7-"&amp;$C$5&amp;"'!G"&amp;MATCH('S8-S00009'!B23,INDIRECT("'S7-"&amp;$C$5&amp;"'!F:F"),0)),"")</f>
        <v/>
      </c>
      <c r="D23" s="555" t="str" cm="1">
        <f t="array" aca="1" ref="D23" ca="1">IFERROR(INDIRECT("'S7-"&amp;$C$5&amp;"'!E"&amp;MATCH('S8-S00009'!B23,INDIRECT("'S7-"&amp;$C$5&amp;"'!F:F"),0)),"")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IFERROR(INDIRECT("'S7-"&amp;$C$5&amp;"'!G"&amp;MATCH('S8-S00009'!B24,INDIRECT("'S7-"&amp;$C$5&amp;"'!F:F"),0)),"")</f>
        <v/>
      </c>
      <c r="D24" s="555" t="str" cm="1">
        <f t="array" aca="1" ref="D24" ca="1">IFERROR(INDIRECT("'S7-"&amp;$C$5&amp;"'!E"&amp;MATCH('S8-S00009'!B24,INDIRECT("'S7-"&amp;$C$5&amp;"'!F:F"),0)),"")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IFERROR(INDIRECT("'S7-"&amp;$C$5&amp;"'!G"&amp;MATCH('S8-S00009'!B25,INDIRECT("'S7-"&amp;$C$5&amp;"'!F:F"),0)),"")</f>
        <v/>
      </c>
      <c r="D25" s="555" t="str" cm="1">
        <f t="array" aca="1" ref="D25" ca="1">IFERROR(INDIRECT("'S7-"&amp;$C$5&amp;"'!E"&amp;MATCH('S8-S00009'!B25,INDIRECT("'S7-"&amp;$C$5&amp;"'!F:F"),0)),"")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IFERROR(INDIRECT("'S7-"&amp;$C$5&amp;"'!G"&amp;MATCH('S8-S00009'!B26,INDIRECT("'S7-"&amp;$C$5&amp;"'!F:F"),0)),"")</f>
        <v/>
      </c>
      <c r="D26" s="555" t="str" cm="1">
        <f t="array" aca="1" ref="D26" ca="1">IFERROR(INDIRECT("'S7-"&amp;$C$5&amp;"'!E"&amp;MATCH('S8-S00009'!B26,INDIRECT("'S7-"&amp;$C$5&amp;"'!F:F"),0)),"")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IFERROR(INDIRECT("'S7-"&amp;$C$5&amp;"'!G"&amp;MATCH('S8-S00009'!B27,INDIRECT("'S7-"&amp;$C$5&amp;"'!F:F"),0)),"")</f>
        <v/>
      </c>
      <c r="D27" s="555" t="str" cm="1">
        <f t="array" aca="1" ref="D27" ca="1">IFERROR(INDIRECT("'S7-"&amp;$C$5&amp;"'!E"&amp;MATCH('S8-S00009'!B27,INDIRECT("'S7-"&amp;$C$5&amp;"'!F:F"),0)),"")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IFERROR(INDIRECT("'S7-"&amp;$C$5&amp;"'!G"&amp;MATCH('S8-S00009'!B28,INDIRECT("'S7-"&amp;$C$5&amp;"'!F:F"),0)),"")</f>
        <v/>
      </c>
      <c r="D28" s="555" t="str" cm="1">
        <f t="array" aca="1" ref="D28" ca="1">IFERROR(INDIRECT("'S7-"&amp;$C$5&amp;"'!E"&amp;MATCH('S8-S00009'!B28,INDIRECT("'S7-"&amp;$C$5&amp;"'!F:F"),0)),"")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IFERROR(INDIRECT("'S7-"&amp;$C$5&amp;"'!G"&amp;MATCH('S8-S00009'!B29,INDIRECT("'S7-"&amp;$C$5&amp;"'!F:F"),0)),"")</f>
        <v/>
      </c>
      <c r="D29" s="555" t="str" cm="1">
        <f t="array" aca="1" ref="D29" ca="1">IFERROR(INDIRECT("'S7-"&amp;$C$5&amp;"'!E"&amp;MATCH('S8-S00009'!B29,INDIRECT("'S7-"&amp;$C$5&amp;"'!F:F"),0)),"")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IFERROR(INDIRECT("'S7-"&amp;$C$5&amp;"'!G"&amp;MATCH('S8-S00009'!B30,INDIRECT("'S7-"&amp;$C$5&amp;"'!F:F"),0)),"")</f>
        <v/>
      </c>
      <c r="D30" s="555" t="str" cm="1">
        <f t="array" aca="1" ref="D30" ca="1">IFERROR(INDIRECT("'S7-"&amp;$C$5&amp;"'!E"&amp;MATCH('S8-S00009'!B30,INDIRECT("'S7-"&amp;$C$5&amp;"'!F:F"),0)),"")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IFERROR(INDIRECT("'S7-"&amp;$C$5&amp;"'!G"&amp;MATCH('S8-S00009'!B31,INDIRECT("'S7-"&amp;$C$5&amp;"'!F:F"),0)),"")</f>
        <v/>
      </c>
      <c r="D31" s="555" t="str" cm="1">
        <f t="array" aca="1" ref="D31" ca="1">IFERROR(INDIRECT("'S7-"&amp;$C$5&amp;"'!E"&amp;MATCH('S8-S00009'!B31,INDIRECT("'S7-"&amp;$C$5&amp;"'!F:F"),0)),"")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IFERROR(INDIRECT("'S7-"&amp;$C$5&amp;"'!G"&amp;MATCH('S8-S00009'!B32,INDIRECT("'S7-"&amp;$C$5&amp;"'!F:F"),0)),"")</f>
        <v/>
      </c>
      <c r="D32" s="555" t="str" cm="1">
        <f t="array" aca="1" ref="D32" ca="1">IFERROR(INDIRECT("'S7-"&amp;$C$5&amp;"'!E"&amp;MATCH('S8-S00009'!B32,INDIRECT("'S7-"&amp;$C$5&amp;"'!F:F"),0)),"")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IFERROR(INDIRECT("'S7-"&amp;$C$5&amp;"'!G"&amp;MATCH('S8-S00009'!B33,INDIRECT("'S7-"&amp;$C$5&amp;"'!F:F"),0)),"")</f>
        <v/>
      </c>
      <c r="D33" s="555" t="str" cm="1">
        <f t="array" aca="1" ref="D33" ca="1">IFERROR(INDIRECT("'S7-"&amp;$C$5&amp;"'!E"&amp;MATCH('S8-S00009'!B33,INDIRECT("'S7-"&amp;$C$5&amp;"'!F:F"),0)),"")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IFERROR(INDIRECT("'S7-"&amp;$C$5&amp;"'!G"&amp;MATCH('S8-S00009'!B34,INDIRECT("'S7-"&amp;$C$5&amp;"'!F:F"),0)),"")</f>
        <v/>
      </c>
      <c r="D34" s="555" t="str" cm="1">
        <f t="array" aca="1" ref="D34" ca="1">IFERROR(INDIRECT("'S7-"&amp;$C$5&amp;"'!E"&amp;MATCH('S8-S00009'!B34,INDIRECT("'S7-"&amp;$C$5&amp;"'!F:F"),0)),"")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IFERROR(INDIRECT("'S7-"&amp;$C$5&amp;"'!G"&amp;MATCH('S8-S00009'!B35,INDIRECT("'S7-"&amp;$C$5&amp;"'!F:F"),0)),"")</f>
        <v/>
      </c>
      <c r="D35" s="555" t="str" cm="1">
        <f t="array" aca="1" ref="D35" ca="1">IFERROR(INDIRECT("'S7-"&amp;$C$5&amp;"'!E"&amp;MATCH('S8-S00009'!B35,INDIRECT("'S7-"&amp;$C$5&amp;"'!F:F"),0)),"")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IFERROR(INDIRECT("'S7-"&amp;$C$5&amp;"'!G"&amp;MATCH('S8-S00009'!B36,INDIRECT("'S7-"&amp;$C$5&amp;"'!F:F"),0)),"")</f>
        <v/>
      </c>
      <c r="D36" s="555" t="str" cm="1">
        <f t="array" aca="1" ref="D36" ca="1">IFERROR(INDIRECT("'S7-"&amp;$C$5&amp;"'!E"&amp;MATCH('S8-S00009'!B36,INDIRECT("'S7-"&amp;$C$5&amp;"'!F:F"),0)),"")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IFERROR(INDIRECT("'S7-"&amp;$C$5&amp;"'!G"&amp;MATCH('S8-S00009'!B37,INDIRECT("'S7-"&amp;$C$5&amp;"'!F:F"),0)),"")</f>
        <v/>
      </c>
      <c r="D37" s="555" t="str" cm="1">
        <f t="array" aca="1" ref="D37" ca="1">IFERROR(INDIRECT("'S7-"&amp;$C$5&amp;"'!E"&amp;MATCH('S8-S00009'!B37,INDIRECT("'S7-"&amp;$C$5&amp;"'!F:F"),0)),"")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IFERROR(INDIRECT("'S7-"&amp;$C$5&amp;"'!G"&amp;MATCH('S8-S00009'!B38,INDIRECT("'S7-"&amp;$C$5&amp;"'!F:F"),0)),"")</f>
        <v/>
      </c>
      <c r="D38" s="555" t="str" cm="1">
        <f t="array" aca="1" ref="D38" ca="1">IFERROR(INDIRECT("'S7-"&amp;$C$5&amp;"'!E"&amp;MATCH('S8-S00009'!B38,INDIRECT("'S7-"&amp;$C$5&amp;"'!F:F"),0)),"")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IFERROR(INDIRECT("'S7-"&amp;$C$5&amp;"'!G"&amp;MATCH('S8-S00009'!B39,INDIRECT("'S7-"&amp;$C$5&amp;"'!F:F"),0)),"")</f>
        <v/>
      </c>
      <c r="D39" s="555" t="str" cm="1">
        <f t="array" aca="1" ref="D39" ca="1">IFERROR(INDIRECT("'S7-"&amp;$C$5&amp;"'!E"&amp;MATCH('S8-S00009'!B39,INDIRECT("'S7-"&amp;$C$5&amp;"'!F:F"),0)),"")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IFERROR(INDIRECT("'S7-"&amp;$C$5&amp;"'!G"&amp;MATCH('S8-S00009'!B40,INDIRECT("'S7-"&amp;$C$5&amp;"'!F:F"),0)),"")</f>
        <v/>
      </c>
      <c r="D40" s="555" t="str" cm="1">
        <f t="array" aca="1" ref="D40" ca="1">IFERROR(INDIRECT("'S7-"&amp;$C$5&amp;"'!E"&amp;MATCH('S8-S00009'!B40,INDIRECT("'S7-"&amp;$C$5&amp;"'!F:F"),0)),"")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IFERROR(INDIRECT("'S7-"&amp;$C$5&amp;"'!G"&amp;MATCH('S8-S00009'!B41,INDIRECT("'S7-"&amp;$C$5&amp;"'!F:F"),0)),"")</f>
        <v/>
      </c>
      <c r="D41" s="555" t="str" cm="1">
        <f t="array" aca="1" ref="D41" ca="1">IFERROR(INDIRECT("'S7-"&amp;$C$5&amp;"'!E"&amp;MATCH('S8-S00009'!B41,INDIRECT("'S7-"&amp;$C$5&amp;"'!F:F"),0)),"")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IFERROR(INDIRECT("'S7-"&amp;$C$5&amp;"'!G"&amp;MATCH('S8-S00009'!B42,INDIRECT("'S7-"&amp;$C$5&amp;"'!F:F"),0)),"")</f>
        <v/>
      </c>
      <c r="D42" s="555" t="str" cm="1">
        <f t="array" aca="1" ref="D42" ca="1">IFERROR(INDIRECT("'S7-"&amp;$C$5&amp;"'!E"&amp;MATCH('S8-S00009'!B42,INDIRECT("'S7-"&amp;$C$5&amp;"'!F:F"),0)),"")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IFERROR(INDIRECT("'S7-"&amp;$C$5&amp;"'!G"&amp;MATCH('S8-S00009'!B43,INDIRECT("'S7-"&amp;$C$5&amp;"'!F:F"),0)),"")</f>
        <v/>
      </c>
      <c r="D43" s="555" t="str" cm="1">
        <f t="array" aca="1" ref="D43" ca="1">IFERROR(INDIRECT("'S7-"&amp;$C$5&amp;"'!E"&amp;MATCH('S8-S00009'!B43,INDIRECT("'S7-"&amp;$C$5&amp;"'!F:F"),0)),"")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IFERROR(INDIRECT("'S7-"&amp;$C$5&amp;"'!G"&amp;MATCH('S8-S00009'!B44,INDIRECT("'S7-"&amp;$C$5&amp;"'!F:F"),0)),"")</f>
        <v/>
      </c>
      <c r="D44" s="555" t="str" cm="1">
        <f t="array" aca="1" ref="D44" ca="1">IFERROR(INDIRECT("'S7-"&amp;$C$5&amp;"'!E"&amp;MATCH('S8-S00009'!B44,INDIRECT("'S7-"&amp;$C$5&amp;"'!F:F"),0)),"")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IFERROR(INDIRECT("'S7-"&amp;$C$5&amp;"'!G"&amp;MATCH('S8-S00009'!B45,INDIRECT("'S7-"&amp;$C$5&amp;"'!F:F"),0)),"")</f>
        <v/>
      </c>
      <c r="D45" s="555" t="str" cm="1">
        <f t="array" aca="1" ref="D45" ca="1">IFERROR(INDIRECT("'S7-"&amp;$C$5&amp;"'!E"&amp;MATCH('S8-S00009'!B45,INDIRECT("'S7-"&amp;$C$5&amp;"'!F:F"),0)),"")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IFERROR(INDIRECT("'S7-"&amp;$C$5&amp;"'!G"&amp;MATCH('S8-S00009'!B46,INDIRECT("'S7-"&amp;$C$5&amp;"'!F:F"),0)),"")</f>
        <v/>
      </c>
      <c r="D46" s="555" t="str" cm="1">
        <f t="array" aca="1" ref="D46" ca="1">IFERROR(INDIRECT("'S7-"&amp;$C$5&amp;"'!E"&amp;MATCH('S8-S00009'!B46,INDIRECT("'S7-"&amp;$C$5&amp;"'!F:F"),0)),"")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IFERROR(INDIRECT("'S7-"&amp;$C$5&amp;"'!G"&amp;MATCH('S8-S00009'!B47,INDIRECT("'S7-"&amp;$C$5&amp;"'!F:F"),0)),"")</f>
        <v/>
      </c>
      <c r="D47" s="555" t="str" cm="1">
        <f t="array" aca="1" ref="D47" ca="1">IFERROR(INDIRECT("'S7-"&amp;$C$5&amp;"'!E"&amp;MATCH('S8-S00009'!B47,INDIRECT("'S7-"&amp;$C$5&amp;"'!F:F"),0)),"")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IFERROR(INDIRECT("'S7-"&amp;$C$5&amp;"'!G"&amp;MATCH('S8-S00009'!B48,INDIRECT("'S7-"&amp;$C$5&amp;"'!F:F"),0)),"")</f>
        <v/>
      </c>
      <c r="D48" s="555" t="str" cm="1">
        <f t="array" aca="1" ref="D48" ca="1">IFERROR(INDIRECT("'S7-"&amp;$C$5&amp;"'!E"&amp;MATCH('S8-S00009'!B48,INDIRECT("'S7-"&amp;$C$5&amp;"'!F:F"),0)),"")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IFERROR(INDIRECT("'S7-"&amp;$C$5&amp;"'!G"&amp;MATCH('S8-S00009'!B49,INDIRECT("'S7-"&amp;$C$5&amp;"'!F:F"),0)),"")</f>
        <v/>
      </c>
      <c r="D49" s="555" t="str" cm="1">
        <f t="array" aca="1" ref="D49" ca="1">IFERROR(INDIRECT("'S7-"&amp;$C$5&amp;"'!E"&amp;MATCH('S8-S00009'!B49,INDIRECT("'S7-"&amp;$C$5&amp;"'!F:F"),0)),"")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IFERROR(INDIRECT("'S7-"&amp;$C$5&amp;"'!G"&amp;MATCH('S8-S00009'!B50,INDIRECT("'S7-"&amp;$C$5&amp;"'!F:F"),0)),"")</f>
        <v/>
      </c>
      <c r="D50" s="555" t="str" cm="1">
        <f t="array" aca="1" ref="D50" ca="1">IFERROR(INDIRECT("'S7-"&amp;$C$5&amp;"'!E"&amp;MATCH('S8-S00009'!B50,INDIRECT("'S7-"&amp;$C$5&amp;"'!F:F"),0)),"")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IFERROR(INDIRECT("'S7-"&amp;$C$5&amp;"'!G"&amp;MATCH('S8-S00009'!B51,INDIRECT("'S7-"&amp;$C$5&amp;"'!F:F"),0)),"")</f>
        <v/>
      </c>
      <c r="D51" s="555" t="str" cm="1">
        <f t="array" aca="1" ref="D51" ca="1">IFERROR(INDIRECT("'S7-"&amp;$C$5&amp;"'!E"&amp;MATCH('S8-S00009'!B51,INDIRECT("'S7-"&amp;$C$5&amp;"'!F:F"),0)),"")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IFERROR(INDIRECT("'S7-"&amp;$C$5&amp;"'!G"&amp;MATCH('S8-S00009'!B52,INDIRECT("'S7-"&amp;$C$5&amp;"'!F:F"),0)),"")</f>
        <v/>
      </c>
      <c r="D52" s="555" t="str" cm="1">
        <f t="array" aca="1" ref="D52" ca="1">IFERROR(INDIRECT("'S7-"&amp;$C$5&amp;"'!E"&amp;MATCH('S8-S00009'!B52,INDIRECT("'S7-"&amp;$C$5&amp;"'!F:F"),0)),"")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IFERROR(INDIRECT("'S7-"&amp;$C$5&amp;"'!G"&amp;MATCH('S8-S00009'!B53,INDIRECT("'S7-"&amp;$C$5&amp;"'!F:F"),0)),"")</f>
        <v/>
      </c>
      <c r="D53" s="555" t="str" cm="1">
        <f t="array" aca="1" ref="D53" ca="1">IFERROR(INDIRECT("'S7-"&amp;$C$5&amp;"'!E"&amp;MATCH('S8-S00009'!B53,INDIRECT("'S7-"&amp;$C$5&amp;"'!F:F"),0)),"")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IFERROR(INDIRECT("'S7-"&amp;$C$5&amp;"'!G"&amp;MATCH('S8-S00009'!B54,INDIRECT("'S7-"&amp;$C$5&amp;"'!F:F"),0)),"")</f>
        <v/>
      </c>
      <c r="D54" s="555" t="str" cm="1">
        <f t="array" aca="1" ref="D54" ca="1">IFERROR(INDIRECT("'S7-"&amp;$C$5&amp;"'!E"&amp;MATCH('S8-S00009'!B54,INDIRECT("'S7-"&amp;$C$5&amp;"'!F:F"),0)),"")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IFERROR(INDIRECT("'S7-"&amp;$C$5&amp;"'!G"&amp;MATCH('S8-S00009'!B55,INDIRECT("'S7-"&amp;$C$5&amp;"'!F:F"),0)),"")</f>
        <v/>
      </c>
      <c r="D55" s="555" t="str" cm="1">
        <f t="array" aca="1" ref="D55" ca="1">IFERROR(INDIRECT("'S7-"&amp;$C$5&amp;"'!E"&amp;MATCH('S8-S00009'!B55,INDIRECT("'S7-"&amp;$C$5&amp;"'!F:F"),0)),"")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IFERROR(INDIRECT("'S7-"&amp;$C$5&amp;"'!G"&amp;MATCH('S8-S00009'!B56,INDIRECT("'S7-"&amp;$C$5&amp;"'!F:F"),0)),"")</f>
        <v/>
      </c>
      <c r="D56" s="555" t="str" cm="1">
        <f t="array" aca="1" ref="D56" ca="1">IFERROR(INDIRECT("'S7-"&amp;$C$5&amp;"'!E"&amp;MATCH('S8-S00009'!B56,INDIRECT("'S7-"&amp;$C$5&amp;"'!F:F"),0)),"")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IFERROR(INDIRECT("'S7-"&amp;$C$5&amp;"'!G"&amp;MATCH('S8-S00009'!B57,INDIRECT("'S7-"&amp;$C$5&amp;"'!F:F"),0)),"")</f>
        <v/>
      </c>
      <c r="D57" s="555" t="str" cm="1">
        <f t="array" aca="1" ref="D57" ca="1">IFERROR(INDIRECT("'S7-"&amp;$C$5&amp;"'!E"&amp;MATCH('S8-S00009'!B57,INDIRECT("'S7-"&amp;$C$5&amp;"'!F:F"),0)),"")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IFERROR(INDIRECT("'S7-"&amp;$C$5&amp;"'!G"&amp;MATCH('S8-S00009'!B58,INDIRECT("'S7-"&amp;$C$5&amp;"'!F:F"),0)),"")</f>
        <v/>
      </c>
      <c r="D58" s="555" t="str" cm="1">
        <f t="array" aca="1" ref="D58" ca="1">IFERROR(INDIRECT("'S7-"&amp;$C$5&amp;"'!E"&amp;MATCH('S8-S00009'!B58,INDIRECT("'S7-"&amp;$C$5&amp;"'!F:F"),0)),"")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IFERROR(INDIRECT("'S7-"&amp;$C$5&amp;"'!G"&amp;MATCH('S8-S00009'!B59,INDIRECT("'S7-"&amp;$C$5&amp;"'!F:F"),0)),"")</f>
        <v/>
      </c>
      <c r="D59" s="555" t="str" cm="1">
        <f t="array" aca="1" ref="D59" ca="1">IFERROR(INDIRECT("'S7-"&amp;$C$5&amp;"'!E"&amp;MATCH('S8-S00009'!B59,INDIRECT("'S7-"&amp;$C$5&amp;"'!F:F"),0)),"")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IFERROR(INDIRECT("'S7-"&amp;$C$5&amp;"'!G"&amp;MATCH('S8-S00009'!B60,INDIRECT("'S7-"&amp;$C$5&amp;"'!F:F"),0)),"")</f>
        <v/>
      </c>
      <c r="D60" s="555" t="str" cm="1">
        <f t="array" aca="1" ref="D60" ca="1">IFERROR(INDIRECT("'S7-"&amp;$C$5&amp;"'!E"&amp;MATCH('S8-S00009'!B60,INDIRECT("'S7-"&amp;$C$5&amp;"'!F:F"),0)),"")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IFERROR(INDIRECT("'S7-"&amp;$C$5&amp;"'!G"&amp;MATCH('S8-S00009'!B61,INDIRECT("'S7-"&amp;$C$5&amp;"'!F:F"),0)),"")</f>
        <v/>
      </c>
      <c r="D61" s="555" t="str" cm="1">
        <f t="array" aca="1" ref="D61" ca="1">IFERROR(INDIRECT("'S7-"&amp;$C$5&amp;"'!E"&amp;MATCH('S8-S00009'!B61,INDIRECT("'S7-"&amp;$C$5&amp;"'!F:F"),0)),"")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IFERROR(INDIRECT("'S7-"&amp;$C$5&amp;"'!G"&amp;MATCH('S8-S00009'!B62,INDIRECT("'S7-"&amp;$C$5&amp;"'!F:F"),0)),"")</f>
        <v/>
      </c>
      <c r="D62" s="555" t="str" cm="1">
        <f t="array" aca="1" ref="D62" ca="1">IFERROR(INDIRECT("'S7-"&amp;$C$5&amp;"'!E"&amp;MATCH('S8-S00009'!B62,INDIRECT("'S7-"&amp;$C$5&amp;"'!F:F"),0)),"")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IFERROR(INDIRECT("'S7-"&amp;$C$5&amp;"'!G"&amp;MATCH('S8-S00009'!B63,INDIRECT("'S7-"&amp;$C$5&amp;"'!F:F"),0)),"")</f>
        <v/>
      </c>
      <c r="D63" s="555" t="str" cm="1">
        <f t="array" aca="1" ref="D63" ca="1">IFERROR(INDIRECT("'S7-"&amp;$C$5&amp;"'!E"&amp;MATCH('S8-S00009'!B63,INDIRECT("'S7-"&amp;$C$5&amp;"'!F:F"),0)),"")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IFERROR(INDIRECT("'S7-"&amp;$C$5&amp;"'!G"&amp;MATCH('S8-S00009'!B64,INDIRECT("'S7-"&amp;$C$5&amp;"'!F:F"),0)),"")</f>
        <v/>
      </c>
      <c r="D64" s="555" t="str" cm="1">
        <f t="array" aca="1" ref="D64" ca="1">IFERROR(INDIRECT("'S7-"&amp;$C$5&amp;"'!E"&amp;MATCH('S8-S00009'!B64,INDIRECT("'S7-"&amp;$C$5&amp;"'!F:F"),0)),"")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IFERROR(INDIRECT("'S7-"&amp;$C$5&amp;"'!G"&amp;MATCH('S8-S00009'!B65,INDIRECT("'S7-"&amp;$C$5&amp;"'!F:F"),0)),"")</f>
        <v/>
      </c>
      <c r="D65" s="555" t="str" cm="1">
        <f t="array" aca="1" ref="D65" ca="1">IFERROR(INDIRECT("'S7-"&amp;$C$5&amp;"'!E"&amp;MATCH('S8-S00009'!B65,INDIRECT("'S7-"&amp;$C$5&amp;"'!F:F"),0)),"")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IFERROR(INDIRECT("'S7-"&amp;$C$5&amp;"'!G"&amp;MATCH('S8-S00009'!B66,INDIRECT("'S7-"&amp;$C$5&amp;"'!F:F"),0)),"")</f>
        <v/>
      </c>
      <c r="D66" s="555" t="str" cm="1">
        <f t="array" aca="1" ref="D66" ca="1">IFERROR(INDIRECT("'S7-"&amp;$C$5&amp;"'!E"&amp;MATCH('S8-S00009'!B66,INDIRECT("'S7-"&amp;$C$5&amp;"'!F:F"),0)),"")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IFERROR(INDIRECT("'S7-"&amp;$C$5&amp;"'!G"&amp;MATCH('S8-S00009'!B67,INDIRECT("'S7-"&amp;$C$5&amp;"'!F:F"),0)),"")</f>
        <v/>
      </c>
      <c r="D67" s="555" t="str" cm="1">
        <f t="array" aca="1" ref="D67" ca="1">IFERROR(INDIRECT("'S7-"&amp;$C$5&amp;"'!E"&amp;MATCH('S8-S00009'!B67,INDIRECT("'S7-"&amp;$C$5&amp;"'!F:F"),0)),"")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IFERROR(INDIRECT("'S7-"&amp;$C$5&amp;"'!G"&amp;MATCH('S8-S00009'!B68,INDIRECT("'S7-"&amp;$C$5&amp;"'!F:F"),0)),"")</f>
        <v/>
      </c>
      <c r="D68" s="555" t="str" cm="1">
        <f t="array" aca="1" ref="D68" ca="1">IFERROR(INDIRECT("'S7-"&amp;$C$5&amp;"'!E"&amp;MATCH('S8-S00009'!B68,INDIRECT("'S7-"&amp;$C$5&amp;"'!F:F"),0)),"")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IFERROR(INDIRECT("'S7-"&amp;$C$5&amp;"'!G"&amp;MATCH('S8-S00009'!B69,INDIRECT("'S7-"&amp;$C$5&amp;"'!F:F"),0)),"")</f>
        <v/>
      </c>
      <c r="D69" s="555" t="str" cm="1">
        <f t="array" aca="1" ref="D69" ca="1">IFERROR(INDIRECT("'S7-"&amp;$C$5&amp;"'!E"&amp;MATCH('S8-S00009'!B69,INDIRECT("'S7-"&amp;$C$5&amp;"'!F:F"),0)),"")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IFERROR(INDIRECT("'S7-"&amp;$C$5&amp;"'!G"&amp;MATCH('S8-S00009'!B70,INDIRECT("'S7-"&amp;$C$5&amp;"'!F:F"),0)),"")</f>
        <v/>
      </c>
      <c r="D70" s="555" t="str" cm="1">
        <f t="array" aca="1" ref="D70" ca="1">IFERROR(INDIRECT("'S7-"&amp;$C$5&amp;"'!E"&amp;MATCH('S8-S00009'!B70,INDIRECT("'S7-"&amp;$C$5&amp;"'!F:F"),0)),"")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IFERROR(INDIRECT("'S7-"&amp;$C$5&amp;"'!G"&amp;MATCH('S8-S00009'!B71,INDIRECT("'S7-"&amp;$C$5&amp;"'!F:F"),0)),"")</f>
        <v/>
      </c>
      <c r="D71" s="555" t="str" cm="1">
        <f t="array" aca="1" ref="D71" ca="1">IFERROR(INDIRECT("'S7-"&amp;$C$5&amp;"'!E"&amp;MATCH('S8-S00009'!B71,INDIRECT("'S7-"&amp;$C$5&amp;"'!F:F"),0)),"")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IFERROR(INDIRECT("'S7-"&amp;$C$5&amp;"'!G"&amp;MATCH('S8-S00009'!B72,INDIRECT("'S7-"&amp;$C$5&amp;"'!F:F"),0)),"")</f>
        <v/>
      </c>
      <c r="D72" s="555" t="str" cm="1">
        <f t="array" aca="1" ref="D72" ca="1">IFERROR(INDIRECT("'S7-"&amp;$C$5&amp;"'!E"&amp;MATCH('S8-S00009'!B72,INDIRECT("'S7-"&amp;$C$5&amp;"'!F:F"),0)),"")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IFERROR(INDIRECT("'S7-"&amp;$C$5&amp;"'!G"&amp;MATCH('S8-S00009'!B73,INDIRECT("'S7-"&amp;$C$5&amp;"'!F:F"),0)),"")</f>
        <v/>
      </c>
      <c r="D73" s="555" t="str" cm="1">
        <f t="array" aca="1" ref="D73" ca="1">IFERROR(INDIRECT("'S7-"&amp;$C$5&amp;"'!E"&amp;MATCH('S8-S00009'!B73,INDIRECT("'S7-"&amp;$C$5&amp;"'!F:F"),0)),"")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IFERROR(INDIRECT("'S7-"&amp;$C$5&amp;"'!G"&amp;MATCH('S8-S00009'!B74,INDIRECT("'S7-"&amp;$C$5&amp;"'!F:F"),0)),"")</f>
        <v/>
      </c>
      <c r="D74" s="555" t="str" cm="1">
        <f t="array" aca="1" ref="D74" ca="1">IFERROR(INDIRECT("'S7-"&amp;$C$5&amp;"'!E"&amp;MATCH('S8-S00009'!B74,INDIRECT("'S7-"&amp;$C$5&amp;"'!F:F"),0)),"")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IFERROR(INDIRECT("'S7-"&amp;$C$5&amp;"'!G"&amp;MATCH('S8-S00009'!B75,INDIRECT("'S7-"&amp;$C$5&amp;"'!F:F"),0)),"")</f>
        <v/>
      </c>
      <c r="D75" s="555" t="str" cm="1">
        <f t="array" aca="1" ref="D75" ca="1">IFERROR(INDIRECT("'S7-"&amp;$C$5&amp;"'!E"&amp;MATCH('S8-S00009'!B75,INDIRECT("'S7-"&amp;$C$5&amp;"'!F:F"),0)),"")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IFERROR(INDIRECT("'S7-"&amp;$C$5&amp;"'!G"&amp;MATCH('S8-S00009'!B76,INDIRECT("'S7-"&amp;$C$5&amp;"'!F:F"),0)),"")</f>
        <v/>
      </c>
      <c r="D76" s="555" t="str" cm="1">
        <f t="array" aca="1" ref="D76" ca="1">IFERROR(INDIRECT("'S7-"&amp;$C$5&amp;"'!E"&amp;MATCH('S8-S00009'!B76,INDIRECT("'S7-"&amp;$C$5&amp;"'!F:F"),0)),"")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IFERROR(INDIRECT("'S7-"&amp;$C$5&amp;"'!G"&amp;MATCH('S8-S00009'!B77,INDIRECT("'S7-"&amp;$C$5&amp;"'!F:F"),0)),"")</f>
        <v/>
      </c>
      <c r="D77" s="555" t="str" cm="1">
        <f t="array" aca="1" ref="D77" ca="1">IFERROR(INDIRECT("'S7-"&amp;$C$5&amp;"'!E"&amp;MATCH('S8-S00009'!B77,INDIRECT("'S7-"&amp;$C$5&amp;"'!F:F"),0)),"")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IFERROR(INDIRECT("'S7-"&amp;$C$5&amp;"'!G"&amp;MATCH('S8-S00009'!B78,INDIRECT("'S7-"&amp;$C$5&amp;"'!F:F"),0)),"")</f>
        <v/>
      </c>
      <c r="D78" s="555" t="str" cm="1">
        <f t="array" aca="1" ref="D78" ca="1">IFERROR(INDIRECT("'S7-"&amp;$C$5&amp;"'!E"&amp;MATCH('S8-S00009'!B78,INDIRECT("'S7-"&amp;$C$5&amp;"'!F:F"),0)),"")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IFERROR(INDIRECT("'S7-"&amp;$C$5&amp;"'!G"&amp;MATCH('S8-S00009'!B79,INDIRECT("'S7-"&amp;$C$5&amp;"'!F:F"),0)),"")</f>
        <v/>
      </c>
      <c r="D79" s="555" t="str" cm="1">
        <f t="array" aca="1" ref="D79" ca="1">IFERROR(INDIRECT("'S7-"&amp;$C$5&amp;"'!E"&amp;MATCH('S8-S00009'!B79,INDIRECT("'S7-"&amp;$C$5&amp;"'!F:F"),0)),"")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IFERROR(INDIRECT("'S7-"&amp;$C$5&amp;"'!G"&amp;MATCH('S8-S00009'!B80,INDIRECT("'S7-"&amp;$C$5&amp;"'!F:F"),0)),"")</f>
        <v/>
      </c>
      <c r="D80" s="555" t="str" cm="1">
        <f t="array" aca="1" ref="D80" ca="1">IFERROR(INDIRECT("'S7-"&amp;$C$5&amp;"'!E"&amp;MATCH('S8-S00009'!B80,INDIRECT("'S7-"&amp;$C$5&amp;"'!F:F"),0)),"")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IFERROR(INDIRECT("'S7-"&amp;$C$5&amp;"'!G"&amp;MATCH('S8-S00009'!B81,INDIRECT("'S7-"&amp;$C$5&amp;"'!F:F"),0)),"")</f>
        <v/>
      </c>
      <c r="D81" s="555" t="str" cm="1">
        <f t="array" aca="1" ref="D81" ca="1">IFERROR(INDIRECT("'S7-"&amp;$C$5&amp;"'!E"&amp;MATCH('S8-S00009'!B81,INDIRECT("'S7-"&amp;$C$5&amp;"'!F:F"),0)),"")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IFERROR(INDIRECT("'S7-"&amp;$C$5&amp;"'!G"&amp;MATCH('S8-S00009'!B82,INDIRECT("'S7-"&amp;$C$5&amp;"'!F:F"),0)),"")</f>
        <v/>
      </c>
      <c r="D82" s="555" t="str" cm="1">
        <f t="array" aca="1" ref="D82" ca="1">IFERROR(INDIRECT("'S7-"&amp;$C$5&amp;"'!E"&amp;MATCH('S8-S00009'!B82,INDIRECT("'S7-"&amp;$C$5&amp;"'!F:F"),0)),"")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IFERROR(INDIRECT("'S7-"&amp;$C$5&amp;"'!G"&amp;MATCH('S8-S00009'!B83,INDIRECT("'S7-"&amp;$C$5&amp;"'!F:F"),0)),"")</f>
        <v/>
      </c>
      <c r="D83" s="555" t="str" cm="1">
        <f t="array" aca="1" ref="D83" ca="1">IFERROR(INDIRECT("'S7-"&amp;$C$5&amp;"'!E"&amp;MATCH('S8-S00009'!B83,INDIRECT("'S7-"&amp;$C$5&amp;"'!F:F"),0)),"")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IFERROR(INDIRECT("'S7-"&amp;$C$5&amp;"'!G"&amp;MATCH('S8-S00009'!B84,INDIRECT("'S7-"&amp;$C$5&amp;"'!F:F"),0)),"")</f>
        <v/>
      </c>
      <c r="D84" s="555" t="str" cm="1">
        <f t="array" aca="1" ref="D84" ca="1">IFERROR(INDIRECT("'S7-"&amp;$C$5&amp;"'!E"&amp;MATCH('S8-S00009'!B84,INDIRECT("'S7-"&amp;$C$5&amp;"'!F:F"),0)),"")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IFERROR(INDIRECT("'S7-"&amp;$C$5&amp;"'!G"&amp;MATCH('S8-S00009'!B85,INDIRECT("'S7-"&amp;$C$5&amp;"'!F:F"),0)),"")</f>
        <v/>
      </c>
      <c r="D85" s="555" t="str" cm="1">
        <f t="array" aca="1" ref="D85" ca="1">IFERROR(INDIRECT("'S7-"&amp;$C$5&amp;"'!E"&amp;MATCH('S8-S00009'!B85,INDIRECT("'S7-"&amp;$C$5&amp;"'!F:F"),0)),"")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IFERROR(INDIRECT("'S7-"&amp;$C$5&amp;"'!G"&amp;MATCH('S8-S00009'!B86,INDIRECT("'S7-"&amp;$C$5&amp;"'!F:F"),0)),"")</f>
        <v/>
      </c>
      <c r="D86" s="555" t="str" cm="1">
        <f t="array" aca="1" ref="D86" ca="1">IFERROR(INDIRECT("'S7-"&amp;$C$5&amp;"'!E"&amp;MATCH('S8-S00009'!B86,INDIRECT("'S7-"&amp;$C$5&amp;"'!F:F"),0)),"")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IFERROR(INDIRECT("'S7-"&amp;$C$5&amp;"'!G"&amp;MATCH('S8-S00009'!B87,INDIRECT("'S7-"&amp;$C$5&amp;"'!F:F"),0)),"")</f>
        <v/>
      </c>
      <c r="D87" s="555" t="str" cm="1">
        <f t="array" aca="1" ref="D87" ca="1">IFERROR(INDIRECT("'S7-"&amp;$C$5&amp;"'!E"&amp;MATCH('S8-S00009'!B87,INDIRECT("'S7-"&amp;$C$5&amp;"'!F:F"),0)),"")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IFERROR(INDIRECT("'S7-"&amp;$C$5&amp;"'!G"&amp;MATCH('S8-S00009'!B88,INDIRECT("'S7-"&amp;$C$5&amp;"'!F:F"),0)),"")</f>
        <v/>
      </c>
      <c r="D88" s="555" t="str" cm="1">
        <f t="array" aca="1" ref="D88" ca="1">IFERROR(INDIRECT("'S7-"&amp;$C$5&amp;"'!E"&amp;MATCH('S8-S00009'!B88,INDIRECT("'S7-"&amp;$C$5&amp;"'!F:F"),0)),"")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IFERROR(INDIRECT("'S7-"&amp;$C$5&amp;"'!G"&amp;MATCH('S8-S00009'!B89,INDIRECT("'S7-"&amp;$C$5&amp;"'!F:F"),0)),"")</f>
        <v/>
      </c>
      <c r="D89" s="555" t="str" cm="1">
        <f t="array" aca="1" ref="D89" ca="1">IFERROR(INDIRECT("'S7-"&amp;$C$5&amp;"'!E"&amp;MATCH('S8-S00009'!B89,INDIRECT("'S7-"&amp;$C$5&amp;"'!F:F"),0)),"")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IFERROR(INDIRECT("'S7-"&amp;$C$5&amp;"'!G"&amp;MATCH('S8-S00009'!B90,INDIRECT("'S7-"&amp;$C$5&amp;"'!F:F"),0)),"")</f>
        <v/>
      </c>
      <c r="D90" s="555" t="str" cm="1">
        <f t="array" aca="1" ref="D90" ca="1">IFERROR(INDIRECT("'S7-"&amp;$C$5&amp;"'!E"&amp;MATCH('S8-S00009'!B90,INDIRECT("'S7-"&amp;$C$5&amp;"'!F:F"),0)),"")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IFERROR(INDIRECT("'S7-"&amp;$C$5&amp;"'!G"&amp;MATCH('S8-S00009'!B91,INDIRECT("'S7-"&amp;$C$5&amp;"'!F:F"),0)),"")</f>
        <v/>
      </c>
      <c r="D91" s="555" t="str" cm="1">
        <f t="array" aca="1" ref="D91" ca="1">IFERROR(INDIRECT("'S7-"&amp;$C$5&amp;"'!E"&amp;MATCH('S8-S00009'!B91,INDIRECT("'S7-"&amp;$C$5&amp;"'!F:F"),0)),"")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IFERROR(INDIRECT("'S7-"&amp;$C$5&amp;"'!G"&amp;MATCH('S8-S00009'!B92,INDIRECT("'S7-"&amp;$C$5&amp;"'!F:F"),0)),"")</f>
        <v/>
      </c>
      <c r="D92" s="555" t="str" cm="1">
        <f t="array" aca="1" ref="D92" ca="1">IFERROR(INDIRECT("'S7-"&amp;$C$5&amp;"'!E"&amp;MATCH('S8-S00009'!B92,INDIRECT("'S7-"&amp;$C$5&amp;"'!F:F"),0)),"")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IFERROR(INDIRECT("'S7-"&amp;$C$5&amp;"'!G"&amp;MATCH('S8-S00009'!B93,INDIRECT("'S7-"&amp;$C$5&amp;"'!F:F"),0)),"")</f>
        <v/>
      </c>
      <c r="D93" s="555" t="str" cm="1">
        <f t="array" aca="1" ref="D93" ca="1">IFERROR(INDIRECT("'S7-"&amp;$C$5&amp;"'!E"&amp;MATCH('S8-S00009'!B93,INDIRECT("'S7-"&amp;$C$5&amp;"'!F:F"),0)),"")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IFERROR(INDIRECT("'S7-"&amp;$C$5&amp;"'!G"&amp;MATCH('S8-S00009'!B94,INDIRECT("'S7-"&amp;$C$5&amp;"'!F:F"),0)),"")</f>
        <v/>
      </c>
      <c r="D94" s="555" t="str" cm="1">
        <f t="array" aca="1" ref="D94" ca="1">IFERROR(INDIRECT("'S7-"&amp;$C$5&amp;"'!E"&amp;MATCH('S8-S00009'!B94,INDIRECT("'S7-"&amp;$C$5&amp;"'!F:F"),0)),"")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IFERROR(INDIRECT("'S7-"&amp;$C$5&amp;"'!G"&amp;MATCH('S8-S00009'!B95,INDIRECT("'S7-"&amp;$C$5&amp;"'!F:F"),0)),"")</f>
        <v/>
      </c>
      <c r="D95" s="555" t="str" cm="1">
        <f t="array" aca="1" ref="D95" ca="1">IFERROR(INDIRECT("'S7-"&amp;$C$5&amp;"'!E"&amp;MATCH('S8-S00009'!B95,INDIRECT("'S7-"&amp;$C$5&amp;"'!F:F"),0)),"")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IFERROR(INDIRECT("'S7-"&amp;$C$5&amp;"'!G"&amp;MATCH('S8-S00009'!B96,INDIRECT("'S7-"&amp;$C$5&amp;"'!F:F"),0)),"")</f>
        <v/>
      </c>
      <c r="D96" s="555" t="str" cm="1">
        <f t="array" aca="1" ref="D96" ca="1">IFERROR(INDIRECT("'S7-"&amp;$C$5&amp;"'!E"&amp;MATCH('S8-S00009'!B96,INDIRECT("'S7-"&amp;$C$5&amp;"'!F:F"),0)),"")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IFERROR(INDIRECT("'S7-"&amp;$C$5&amp;"'!G"&amp;MATCH('S8-S00009'!B97,INDIRECT("'S7-"&amp;$C$5&amp;"'!F:F"),0)),"")</f>
        <v/>
      </c>
      <c r="D97" s="555" t="str" cm="1">
        <f t="array" aca="1" ref="D97" ca="1">IFERROR(INDIRECT("'S7-"&amp;$C$5&amp;"'!E"&amp;MATCH('S8-S00009'!B97,INDIRECT("'S7-"&amp;$C$5&amp;"'!F:F"),0)),"")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IFERROR(INDIRECT("'S7-"&amp;$C$5&amp;"'!G"&amp;MATCH('S8-S00009'!B98,INDIRECT("'S7-"&amp;$C$5&amp;"'!F:F"),0)),"")</f>
        <v/>
      </c>
      <c r="D98" s="555" t="str" cm="1">
        <f t="array" aca="1" ref="D98" ca="1">IFERROR(INDIRECT("'S7-"&amp;$C$5&amp;"'!E"&amp;MATCH('S8-S00009'!B98,INDIRECT("'S7-"&amp;$C$5&amp;"'!F:F"),0)),"")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IFERROR(INDIRECT("'S7-"&amp;$C$5&amp;"'!G"&amp;MATCH('S8-S00009'!B99,INDIRECT("'S7-"&amp;$C$5&amp;"'!F:F"),0)),"")</f>
        <v/>
      </c>
      <c r="D99" s="555" t="str" cm="1">
        <f t="array" aca="1" ref="D99" ca="1">IFERROR(INDIRECT("'S7-"&amp;$C$5&amp;"'!E"&amp;MATCH('S8-S00009'!B99,INDIRECT("'S7-"&amp;$C$5&amp;"'!F:F"),0)),"")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IFERROR(INDIRECT("'S7-"&amp;$C$5&amp;"'!G"&amp;MATCH('S8-S00009'!B100,INDIRECT("'S7-"&amp;$C$5&amp;"'!F:F"),0)),"")</f>
        <v/>
      </c>
      <c r="D100" s="555" t="str" cm="1">
        <f t="array" aca="1" ref="D100" ca="1">IFERROR(INDIRECT("'S7-"&amp;$C$5&amp;"'!E"&amp;MATCH('S8-S00009'!B100,INDIRECT("'S7-"&amp;$C$5&amp;"'!F:F"),0)),"")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IFERROR(INDIRECT("'S7-"&amp;$C$5&amp;"'!G"&amp;MATCH('S8-S00009'!B101,INDIRECT("'S7-"&amp;$C$5&amp;"'!F:F"),0)),"")</f>
        <v/>
      </c>
      <c r="D101" s="555" t="str" cm="1">
        <f t="array" aca="1" ref="D101" ca="1">IFERROR(INDIRECT("'S7-"&amp;$C$5&amp;"'!E"&amp;MATCH('S8-S00009'!B101,INDIRECT("'S7-"&amp;$C$5&amp;"'!F:F"),0)),"")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IFERROR(INDIRECT("'S7-"&amp;$C$5&amp;"'!G"&amp;MATCH('S8-S00009'!B102,INDIRECT("'S7-"&amp;$C$5&amp;"'!F:F"),0)),"")</f>
        <v/>
      </c>
      <c r="D102" s="555" t="str" cm="1">
        <f t="array" aca="1" ref="D102" ca="1">IFERROR(INDIRECT("'S7-"&amp;$C$5&amp;"'!E"&amp;MATCH('S8-S00009'!B102,INDIRECT("'S7-"&amp;$C$5&amp;"'!F:F"),0)),"")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IFERROR(INDIRECT("'S7-"&amp;$C$5&amp;"'!G"&amp;MATCH('S8-S00009'!B103,INDIRECT("'S7-"&amp;$C$5&amp;"'!F:F"),0)),"")</f>
        <v/>
      </c>
      <c r="D103" s="555" t="str" cm="1">
        <f t="array" aca="1" ref="D103" ca="1">IFERROR(INDIRECT("'S7-"&amp;$C$5&amp;"'!E"&amp;MATCH('S8-S00009'!B103,INDIRECT("'S7-"&amp;$C$5&amp;"'!F:F"),0)),"")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IFERROR(INDIRECT("'S7-"&amp;$C$5&amp;"'!G"&amp;MATCH('S8-S00009'!B104,INDIRECT("'S7-"&amp;$C$5&amp;"'!F:F"),0)),"")</f>
        <v/>
      </c>
      <c r="D104" s="555" t="str" cm="1">
        <f t="array" aca="1" ref="D104" ca="1">IFERROR(INDIRECT("'S7-"&amp;$C$5&amp;"'!E"&amp;MATCH('S8-S00009'!B104,INDIRECT("'S7-"&amp;$C$5&amp;"'!F:F"),0)),"")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IFERROR(INDIRECT("'S7-"&amp;$C$5&amp;"'!G"&amp;MATCH('S8-S00009'!B105,INDIRECT("'S7-"&amp;$C$5&amp;"'!F:F"),0)),"")</f>
        <v/>
      </c>
      <c r="D105" s="555" t="str" cm="1">
        <f t="array" aca="1" ref="D105" ca="1">IFERROR(INDIRECT("'S7-"&amp;$C$5&amp;"'!E"&amp;MATCH('S8-S00009'!B105,INDIRECT("'S7-"&amp;$C$5&amp;"'!F:F"),0)),"")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IFERROR(INDIRECT("'S7-"&amp;$C$5&amp;"'!G"&amp;MATCH('S8-S00009'!B106,INDIRECT("'S7-"&amp;$C$5&amp;"'!F:F"),0)),"")</f>
        <v/>
      </c>
      <c r="D106" s="555" t="str" cm="1">
        <f t="array" aca="1" ref="D106" ca="1">IFERROR(INDIRECT("'S7-"&amp;$C$5&amp;"'!E"&amp;MATCH('S8-S00009'!B106,INDIRECT("'S7-"&amp;$C$5&amp;"'!F:F"),0)),"")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IFERROR(INDIRECT("'S7-"&amp;$C$5&amp;"'!G"&amp;MATCH('S8-S00009'!B107,INDIRECT("'S7-"&amp;$C$5&amp;"'!F:F"),0)),"")</f>
        <v/>
      </c>
      <c r="D107" s="555" t="str" cm="1">
        <f t="array" aca="1" ref="D107" ca="1">IFERROR(INDIRECT("'S7-"&amp;$C$5&amp;"'!E"&amp;MATCH('S8-S00009'!B107,INDIRECT("'S7-"&amp;$C$5&amp;"'!F:F"),0)),"")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IFERROR(INDIRECT("'S7-"&amp;$C$5&amp;"'!G"&amp;MATCH('S8-S00009'!B108,INDIRECT("'S7-"&amp;$C$5&amp;"'!F:F"),0)),"")</f>
        <v/>
      </c>
      <c r="D108" s="555" t="str" cm="1">
        <f t="array" aca="1" ref="D108" ca="1">IFERROR(INDIRECT("'S7-"&amp;$C$5&amp;"'!E"&amp;MATCH('S8-S00009'!B108,INDIRECT("'S7-"&amp;$C$5&amp;"'!F:F"),0)),"")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IFERROR(INDIRECT("'S7-"&amp;$C$5&amp;"'!G"&amp;MATCH('S8-S00009'!B109,INDIRECT("'S7-"&amp;$C$5&amp;"'!F:F"),0)),"")</f>
        <v/>
      </c>
      <c r="D109" s="555" t="str" cm="1">
        <f t="array" aca="1" ref="D109" ca="1">IFERROR(INDIRECT("'S7-"&amp;$C$5&amp;"'!E"&amp;MATCH('S8-S00009'!B109,INDIRECT("'S7-"&amp;$C$5&amp;"'!F:F"),0)),"")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IFERROR(INDIRECT("'S7-"&amp;$C$5&amp;"'!G"&amp;MATCH('S8-S00009'!B110,INDIRECT("'S7-"&amp;$C$5&amp;"'!F:F"),0)),"")</f>
        <v/>
      </c>
      <c r="D110" s="555" t="str" cm="1">
        <f t="array" aca="1" ref="D110" ca="1">IFERROR(INDIRECT("'S7-"&amp;$C$5&amp;"'!E"&amp;MATCH('S8-S00009'!B110,INDIRECT("'S7-"&amp;$C$5&amp;"'!F:F"),0)),"")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IFERROR(INDIRECT("'S7-"&amp;$C$5&amp;"'!G"&amp;MATCH('S8-S00009'!B111,INDIRECT("'S7-"&amp;$C$5&amp;"'!F:F"),0)),"")</f>
        <v/>
      </c>
      <c r="D111" s="555" t="str" cm="1">
        <f t="array" aca="1" ref="D111" ca="1">IFERROR(INDIRECT("'S7-"&amp;$C$5&amp;"'!E"&amp;MATCH('S8-S00009'!B111,INDIRECT("'S7-"&amp;$C$5&amp;"'!F:F"),0)),"")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IFERROR(INDIRECT("'S7-"&amp;$C$5&amp;"'!G"&amp;MATCH('S8-S00009'!B112,INDIRECT("'S7-"&amp;$C$5&amp;"'!F:F"),0)),"")</f>
        <v/>
      </c>
      <c r="D112" s="555" t="str" cm="1">
        <f t="array" aca="1" ref="D112" ca="1">IFERROR(INDIRECT("'S7-"&amp;$C$5&amp;"'!E"&amp;MATCH('S8-S00009'!B112,INDIRECT("'S7-"&amp;$C$5&amp;"'!F:F"),0)),"")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IFERROR(INDIRECT("'S7-"&amp;$C$5&amp;"'!G"&amp;MATCH('S8-S00009'!B113,INDIRECT("'S7-"&amp;$C$5&amp;"'!F:F"),0)),"")</f>
        <v/>
      </c>
      <c r="D113" s="555" t="str" cm="1">
        <f t="array" aca="1" ref="D113" ca="1">IFERROR(INDIRECT("'S7-"&amp;$C$5&amp;"'!E"&amp;MATCH('S8-S00009'!B113,INDIRECT("'S7-"&amp;$C$5&amp;"'!F:F"),0)),"")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IFERROR(INDIRECT("'S7-"&amp;$C$5&amp;"'!G"&amp;MATCH('S8-S00009'!B114,INDIRECT("'S7-"&amp;$C$5&amp;"'!F:F"),0)),"")</f>
        <v/>
      </c>
      <c r="D114" s="555" t="str" cm="1">
        <f t="array" aca="1" ref="D114" ca="1">IFERROR(INDIRECT("'S7-"&amp;$C$5&amp;"'!E"&amp;MATCH('S8-S00009'!B114,INDIRECT("'S7-"&amp;$C$5&amp;"'!F:F"),0)),"")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IFERROR(INDIRECT("'S7-"&amp;$C$5&amp;"'!G"&amp;MATCH('S8-S00009'!B115,INDIRECT("'S7-"&amp;$C$5&amp;"'!F:F"),0)),"")</f>
        <v/>
      </c>
      <c r="D115" s="555" t="str" cm="1">
        <f t="array" aca="1" ref="D115" ca="1">IFERROR(INDIRECT("'S7-"&amp;$C$5&amp;"'!E"&amp;MATCH('S8-S00009'!B115,INDIRECT("'S7-"&amp;$C$5&amp;"'!F:F"),0)),"")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IFERROR(INDIRECT("'S7-"&amp;$C$5&amp;"'!G"&amp;MATCH('S8-S00009'!B116,INDIRECT("'S7-"&amp;$C$5&amp;"'!F:F"),0)),"")</f>
        <v/>
      </c>
      <c r="D116" s="555" t="str" cm="1">
        <f t="array" aca="1" ref="D116" ca="1">IFERROR(INDIRECT("'S7-"&amp;$C$5&amp;"'!E"&amp;MATCH('S8-S00009'!B116,INDIRECT("'S7-"&amp;$C$5&amp;"'!F:F"),0)),"")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IFERROR(INDIRECT("'S7-"&amp;$C$5&amp;"'!G"&amp;MATCH('S8-S00009'!B117,INDIRECT("'S7-"&amp;$C$5&amp;"'!F:F"),0)),"")</f>
        <v/>
      </c>
      <c r="D117" s="555" t="str" cm="1">
        <f t="array" aca="1" ref="D117" ca="1">IFERROR(INDIRECT("'S7-"&amp;$C$5&amp;"'!E"&amp;MATCH('S8-S00009'!B117,INDIRECT("'S7-"&amp;$C$5&amp;"'!F:F"),0)),"")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IFERROR(INDIRECT("'S7-"&amp;$C$5&amp;"'!G"&amp;MATCH('S8-S00009'!B118,INDIRECT("'S7-"&amp;$C$5&amp;"'!F:F"),0)),"")</f>
        <v/>
      </c>
      <c r="D118" s="555" t="str" cm="1">
        <f t="array" aca="1" ref="D118" ca="1">IFERROR(INDIRECT("'S7-"&amp;$C$5&amp;"'!E"&amp;MATCH('S8-S00009'!B118,INDIRECT("'S7-"&amp;$C$5&amp;"'!F:F"),0)),"")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IFERROR(INDIRECT("'S7-"&amp;$C$5&amp;"'!G"&amp;MATCH('S8-S00009'!B119,INDIRECT("'S7-"&amp;$C$5&amp;"'!F:F"),0)),"")</f>
        <v/>
      </c>
      <c r="D119" s="555" t="str" cm="1">
        <f t="array" aca="1" ref="D119" ca="1">IFERROR(INDIRECT("'S7-"&amp;$C$5&amp;"'!E"&amp;MATCH('S8-S00009'!B119,INDIRECT("'S7-"&amp;$C$5&amp;"'!F:F"),0)),"")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IFERROR(INDIRECT("'S7-"&amp;$C$5&amp;"'!G"&amp;MATCH('S8-S00009'!B120,INDIRECT("'S7-"&amp;$C$5&amp;"'!F:F"),0)),"")</f>
        <v/>
      </c>
      <c r="D120" s="555" t="str" cm="1">
        <f t="array" aca="1" ref="D120" ca="1">IFERROR(INDIRECT("'S7-"&amp;$C$5&amp;"'!E"&amp;MATCH('S8-S00009'!B120,INDIRECT("'S7-"&amp;$C$5&amp;"'!F:F"),0)),"")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IFERROR(INDIRECT("'S7-"&amp;$C$5&amp;"'!G"&amp;MATCH('S8-S00009'!B121,INDIRECT("'S7-"&amp;$C$5&amp;"'!F:F"),0)),"")</f>
        <v/>
      </c>
      <c r="D121" s="555" t="str" cm="1">
        <f t="array" aca="1" ref="D121" ca="1">IFERROR(INDIRECT("'S7-"&amp;$C$5&amp;"'!E"&amp;MATCH('S8-S00009'!B121,INDIRECT("'S7-"&amp;$C$5&amp;"'!F:F"),0)),"")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IFERROR(INDIRECT("'S7-"&amp;$C$5&amp;"'!G"&amp;MATCH('S8-S00009'!B122,INDIRECT("'S7-"&amp;$C$5&amp;"'!F:F"),0)),"")</f>
        <v/>
      </c>
      <c r="D122" s="555" t="str" cm="1">
        <f t="array" aca="1" ref="D122" ca="1">IFERROR(INDIRECT("'S7-"&amp;$C$5&amp;"'!E"&amp;MATCH('S8-S00009'!B122,INDIRECT("'S7-"&amp;$C$5&amp;"'!F:F"),0)),"")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IFERROR(INDIRECT("'S7-"&amp;$C$5&amp;"'!G"&amp;MATCH('S8-S00009'!B123,INDIRECT("'S7-"&amp;$C$5&amp;"'!F:F"),0)),"")</f>
        <v/>
      </c>
      <c r="D123" s="555" t="str" cm="1">
        <f t="array" aca="1" ref="D123" ca="1">IFERROR(INDIRECT("'S7-"&amp;$C$5&amp;"'!E"&amp;MATCH('S8-S00009'!B123,INDIRECT("'S7-"&amp;$C$5&amp;"'!F:F"),0)),"")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IFERROR(INDIRECT("'S7-"&amp;$C$5&amp;"'!G"&amp;MATCH('S8-S00009'!B124,INDIRECT("'S7-"&amp;$C$5&amp;"'!F:F"),0)),"")</f>
        <v/>
      </c>
      <c r="D124" s="555" t="str" cm="1">
        <f t="array" aca="1" ref="D124" ca="1">IFERROR(INDIRECT("'S7-"&amp;$C$5&amp;"'!E"&amp;MATCH('S8-S00009'!B124,INDIRECT("'S7-"&amp;$C$5&amp;"'!F:F"),0)),"")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IFERROR(INDIRECT("'S7-"&amp;$C$5&amp;"'!G"&amp;MATCH('S8-S00009'!B125,INDIRECT("'S7-"&amp;$C$5&amp;"'!F:F"),0)),"")</f>
        <v/>
      </c>
      <c r="D125" s="555" t="str" cm="1">
        <f t="array" aca="1" ref="D125" ca="1">IFERROR(INDIRECT("'S7-"&amp;$C$5&amp;"'!E"&amp;MATCH('S8-S00009'!B125,INDIRECT("'S7-"&amp;$C$5&amp;"'!F:F"),0)),"")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IFERROR(INDIRECT("'S7-"&amp;$C$5&amp;"'!G"&amp;MATCH('S8-S00009'!B126,INDIRECT("'S7-"&amp;$C$5&amp;"'!F:F"),0)),"")</f>
        <v/>
      </c>
      <c r="D126" s="555" t="str" cm="1">
        <f t="array" aca="1" ref="D126" ca="1">IFERROR(INDIRECT("'S7-"&amp;$C$5&amp;"'!E"&amp;MATCH('S8-S00009'!B126,INDIRECT("'S7-"&amp;$C$5&amp;"'!F:F"),0)),"")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IFERROR(INDIRECT("'S7-"&amp;$C$5&amp;"'!G"&amp;MATCH('S8-S00009'!B127,INDIRECT("'S7-"&amp;$C$5&amp;"'!F:F"),0)),"")</f>
        <v/>
      </c>
      <c r="D127" s="555" t="str" cm="1">
        <f t="array" aca="1" ref="D127" ca="1">IFERROR(INDIRECT("'S7-"&amp;$C$5&amp;"'!E"&amp;MATCH('S8-S00009'!B127,INDIRECT("'S7-"&amp;$C$5&amp;"'!F:F"),0)),"")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IFERROR(INDIRECT("'S7-"&amp;$C$5&amp;"'!G"&amp;MATCH('S8-S00009'!B128,INDIRECT("'S7-"&amp;$C$5&amp;"'!F:F"),0)),"")</f>
        <v/>
      </c>
      <c r="D128" s="555" t="str" cm="1">
        <f t="array" aca="1" ref="D128" ca="1">IFERROR(INDIRECT("'S7-"&amp;$C$5&amp;"'!E"&amp;MATCH('S8-S00009'!B128,INDIRECT("'S7-"&amp;$C$5&amp;"'!F:F"),0)),"")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IFERROR(INDIRECT("'S7-"&amp;$C$5&amp;"'!G"&amp;MATCH('S8-S00009'!B129,INDIRECT("'S7-"&amp;$C$5&amp;"'!F:F"),0)),"")</f>
        <v/>
      </c>
      <c r="D129" s="555" t="str" cm="1">
        <f t="array" aca="1" ref="D129" ca="1">IFERROR(INDIRECT("'S7-"&amp;$C$5&amp;"'!E"&amp;MATCH('S8-S00009'!B129,INDIRECT("'S7-"&amp;$C$5&amp;"'!F:F"),0)),"")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IFERROR(INDIRECT("'S7-"&amp;$C$5&amp;"'!G"&amp;MATCH('S8-S00009'!B130,INDIRECT("'S7-"&amp;$C$5&amp;"'!F:F"),0)),"")</f>
        <v/>
      </c>
      <c r="D130" s="555" t="str" cm="1">
        <f t="array" aca="1" ref="D130" ca="1">IFERROR(INDIRECT("'S7-"&amp;$C$5&amp;"'!E"&amp;MATCH('S8-S00009'!B130,INDIRECT("'S7-"&amp;$C$5&amp;"'!F:F"),0)),"")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IFERROR(INDIRECT("'S7-"&amp;$C$5&amp;"'!G"&amp;MATCH('S8-S00009'!B131,INDIRECT("'S7-"&amp;$C$5&amp;"'!F:F"),0)),"")</f>
        <v/>
      </c>
      <c r="D131" s="555" t="str" cm="1">
        <f t="array" aca="1" ref="D131" ca="1">IFERROR(INDIRECT("'S7-"&amp;$C$5&amp;"'!E"&amp;MATCH('S8-S00009'!B131,INDIRECT("'S7-"&amp;$C$5&amp;"'!F:F"),0)),"")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IFERROR(INDIRECT("'S7-"&amp;$C$5&amp;"'!G"&amp;MATCH('S8-S00009'!B132,INDIRECT("'S7-"&amp;$C$5&amp;"'!F:F"),0)),"")</f>
        <v/>
      </c>
      <c r="D132" s="555" t="str" cm="1">
        <f t="array" aca="1" ref="D132" ca="1">IFERROR(INDIRECT("'S7-"&amp;$C$5&amp;"'!E"&amp;MATCH('S8-S00009'!B132,INDIRECT("'S7-"&amp;$C$5&amp;"'!F:F"),0)),"")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IFERROR(INDIRECT("'S7-"&amp;$C$5&amp;"'!G"&amp;MATCH('S8-S00009'!B133,INDIRECT("'S7-"&amp;$C$5&amp;"'!F:F"),0)),"")</f>
        <v/>
      </c>
      <c r="D133" s="555" t="str" cm="1">
        <f t="array" aca="1" ref="D133" ca="1">IFERROR(INDIRECT("'S7-"&amp;$C$5&amp;"'!E"&amp;MATCH('S8-S00009'!B133,INDIRECT("'S7-"&amp;$C$5&amp;"'!F:F"),0)),"")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IFERROR(INDIRECT("'S7-"&amp;$C$5&amp;"'!G"&amp;MATCH('S8-S00009'!B134,INDIRECT("'S7-"&amp;$C$5&amp;"'!F:F"),0)),"")</f>
        <v/>
      </c>
      <c r="D134" s="555" t="str" cm="1">
        <f t="array" aca="1" ref="D134" ca="1">IFERROR(INDIRECT("'S7-"&amp;$C$5&amp;"'!E"&amp;MATCH('S8-S00009'!B134,INDIRECT("'S7-"&amp;$C$5&amp;"'!F:F"),0)),"")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IFERROR(INDIRECT("'S7-"&amp;$C$5&amp;"'!G"&amp;MATCH('S8-S00009'!B135,INDIRECT("'S7-"&amp;$C$5&amp;"'!F:F"),0)),"")</f>
        <v/>
      </c>
      <c r="D135" s="555" t="str" cm="1">
        <f t="array" aca="1" ref="D135" ca="1">IFERROR(INDIRECT("'S7-"&amp;$C$5&amp;"'!E"&amp;MATCH('S8-S00009'!B135,INDIRECT("'S7-"&amp;$C$5&amp;"'!F:F"),0)),"")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IFERROR(INDIRECT("'S7-"&amp;$C$5&amp;"'!G"&amp;MATCH('S8-S00009'!B136,INDIRECT("'S7-"&amp;$C$5&amp;"'!F:F"),0)),"")</f>
        <v/>
      </c>
      <c r="D136" s="555" t="str" cm="1">
        <f t="array" aca="1" ref="D136" ca="1">IFERROR(INDIRECT("'S7-"&amp;$C$5&amp;"'!E"&amp;MATCH('S8-S00009'!B136,INDIRECT("'S7-"&amp;$C$5&amp;"'!F:F"),0)),"")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IFERROR(INDIRECT("'S7-"&amp;$C$5&amp;"'!G"&amp;MATCH('S8-S00009'!B137,INDIRECT("'S7-"&amp;$C$5&amp;"'!F:F"),0)),"")</f>
        <v/>
      </c>
      <c r="D137" s="555" t="str" cm="1">
        <f t="array" aca="1" ref="D137" ca="1">IFERROR(INDIRECT("'S7-"&amp;$C$5&amp;"'!E"&amp;MATCH('S8-S00009'!B137,INDIRECT("'S7-"&amp;$C$5&amp;"'!F:F"),0)),"")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IFERROR(INDIRECT("'S7-"&amp;$C$5&amp;"'!G"&amp;MATCH('S8-S00009'!B138,INDIRECT("'S7-"&amp;$C$5&amp;"'!F:F"),0)),"")</f>
        <v/>
      </c>
      <c r="D138" s="555" t="str" cm="1">
        <f t="array" aca="1" ref="D138" ca="1">IFERROR(INDIRECT("'S7-"&amp;$C$5&amp;"'!E"&amp;MATCH('S8-S00009'!B138,INDIRECT("'S7-"&amp;$C$5&amp;"'!F:F"),0)),"")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IFERROR(INDIRECT("'S7-"&amp;$C$5&amp;"'!G"&amp;MATCH('S8-S00009'!B139,INDIRECT("'S7-"&amp;$C$5&amp;"'!F:F"),0)),"")</f>
        <v/>
      </c>
      <c r="D139" s="555" t="str" cm="1">
        <f t="array" aca="1" ref="D139" ca="1">IFERROR(INDIRECT("'S7-"&amp;$C$5&amp;"'!E"&amp;MATCH('S8-S00009'!B139,INDIRECT("'S7-"&amp;$C$5&amp;"'!F:F"),0)),"")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IFERROR(INDIRECT("'S7-"&amp;$C$5&amp;"'!G"&amp;MATCH('S8-S00009'!B140,INDIRECT("'S7-"&amp;$C$5&amp;"'!F:F"),0)),"")</f>
        <v/>
      </c>
      <c r="D140" s="555" t="str" cm="1">
        <f t="array" aca="1" ref="D140" ca="1">IFERROR(INDIRECT("'S7-"&amp;$C$5&amp;"'!E"&amp;MATCH('S8-S00009'!B140,INDIRECT("'S7-"&amp;$C$5&amp;"'!F:F"),0)),"")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IFERROR(INDIRECT("'S7-"&amp;$C$5&amp;"'!G"&amp;MATCH('S8-S00009'!B141,INDIRECT("'S7-"&amp;$C$5&amp;"'!F:F"),0)),"")</f>
        <v/>
      </c>
      <c r="D141" s="555" t="str" cm="1">
        <f t="array" aca="1" ref="D141" ca="1">IFERROR(INDIRECT("'S7-"&amp;$C$5&amp;"'!E"&amp;MATCH('S8-S00009'!B141,INDIRECT("'S7-"&amp;$C$5&amp;"'!F:F"),0)),"")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IFERROR(INDIRECT("'S7-"&amp;$C$5&amp;"'!G"&amp;MATCH('S8-S00009'!B142,INDIRECT("'S7-"&amp;$C$5&amp;"'!F:F"),0)),"")</f>
        <v/>
      </c>
      <c r="D142" s="555" t="str" cm="1">
        <f t="array" aca="1" ref="D142" ca="1">IFERROR(INDIRECT("'S7-"&amp;$C$5&amp;"'!E"&amp;MATCH('S8-S00009'!B142,INDIRECT("'S7-"&amp;$C$5&amp;"'!F:F"),0)),"")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IFERROR(INDIRECT("'S7-"&amp;$C$5&amp;"'!G"&amp;MATCH('S8-S00009'!B143,INDIRECT("'S7-"&amp;$C$5&amp;"'!F:F"),0)),"")</f>
        <v/>
      </c>
      <c r="D143" s="555" t="str" cm="1">
        <f t="array" aca="1" ref="D143" ca="1">IFERROR(INDIRECT("'S7-"&amp;$C$5&amp;"'!E"&amp;MATCH('S8-S00009'!B143,INDIRECT("'S7-"&amp;$C$5&amp;"'!F:F"),0)),"")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IFERROR(INDIRECT("'S7-"&amp;$C$5&amp;"'!G"&amp;MATCH('S8-S00009'!B144,INDIRECT("'S7-"&amp;$C$5&amp;"'!F:F"),0)),"")</f>
        <v/>
      </c>
      <c r="D144" s="555" t="str" cm="1">
        <f t="array" aca="1" ref="D144" ca="1">IFERROR(INDIRECT("'S7-"&amp;$C$5&amp;"'!E"&amp;MATCH('S8-S00009'!B144,INDIRECT("'S7-"&amp;$C$5&amp;"'!F:F"),0)),"")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IFERROR(INDIRECT("'S7-"&amp;$C$5&amp;"'!G"&amp;MATCH('S8-S00009'!B145,INDIRECT("'S7-"&amp;$C$5&amp;"'!F:F"),0)),"")</f>
        <v/>
      </c>
      <c r="D145" s="555" t="str" cm="1">
        <f t="array" aca="1" ref="D145" ca="1">IFERROR(INDIRECT("'S7-"&amp;$C$5&amp;"'!E"&amp;MATCH('S8-S00009'!B145,INDIRECT("'S7-"&amp;$C$5&amp;"'!F:F"),0)),"")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IFERROR(INDIRECT("'S7-"&amp;$C$5&amp;"'!G"&amp;MATCH('S8-S00009'!B146,INDIRECT("'S7-"&amp;$C$5&amp;"'!F:F"),0)),"")</f>
        <v/>
      </c>
      <c r="D146" s="555" t="str" cm="1">
        <f t="array" aca="1" ref="D146" ca="1">IFERROR(INDIRECT("'S7-"&amp;$C$5&amp;"'!E"&amp;MATCH('S8-S00009'!B146,INDIRECT("'S7-"&amp;$C$5&amp;"'!F:F"),0)),"")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IFERROR(INDIRECT("'S7-"&amp;$C$5&amp;"'!G"&amp;MATCH('S8-S00009'!B147,INDIRECT("'S7-"&amp;$C$5&amp;"'!F:F"),0)),"")</f>
        <v/>
      </c>
      <c r="D147" s="555" t="str" cm="1">
        <f t="array" aca="1" ref="D147" ca="1">IFERROR(INDIRECT("'S7-"&amp;$C$5&amp;"'!E"&amp;MATCH('S8-S00009'!B147,INDIRECT("'S7-"&amp;$C$5&amp;"'!F:F"),0)),"")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IFERROR(INDIRECT("'S7-"&amp;$C$5&amp;"'!G"&amp;MATCH('S8-S00009'!B148,INDIRECT("'S7-"&amp;$C$5&amp;"'!F:F"),0)),"")</f>
        <v/>
      </c>
      <c r="D148" s="555" t="str" cm="1">
        <f t="array" aca="1" ref="D148" ca="1">IFERROR(INDIRECT("'S7-"&amp;$C$5&amp;"'!E"&amp;MATCH('S8-S00009'!B148,INDIRECT("'S7-"&amp;$C$5&amp;"'!F:F"),0)),"")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IFERROR(INDIRECT("'S7-"&amp;$C$5&amp;"'!G"&amp;MATCH('S8-S00009'!B149,INDIRECT("'S7-"&amp;$C$5&amp;"'!F:F"),0)),"")</f>
        <v/>
      </c>
      <c r="D149" s="555" t="str" cm="1">
        <f t="array" aca="1" ref="D149" ca="1">IFERROR(INDIRECT("'S7-"&amp;$C$5&amp;"'!E"&amp;MATCH('S8-S00009'!B149,INDIRECT("'S7-"&amp;$C$5&amp;"'!F:F"),0)),"")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IFERROR(INDIRECT("'S7-"&amp;$C$5&amp;"'!G"&amp;MATCH('S8-S00009'!B150,INDIRECT("'S7-"&amp;$C$5&amp;"'!F:F"),0)),"")</f>
        <v/>
      </c>
      <c r="D150" s="555" t="str" cm="1">
        <f t="array" aca="1" ref="D150" ca="1">IFERROR(INDIRECT("'S7-"&amp;$C$5&amp;"'!E"&amp;MATCH('S8-S00009'!B150,INDIRECT("'S7-"&amp;$C$5&amp;"'!F:F"),0)),"")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IFERROR(INDIRECT("'S7-"&amp;$C$5&amp;"'!G"&amp;MATCH('S8-S00009'!B151,INDIRECT("'S7-"&amp;$C$5&amp;"'!F:F"),0)),"")</f>
        <v/>
      </c>
      <c r="D151" s="555" t="str" cm="1">
        <f t="array" aca="1" ref="D151" ca="1">IFERROR(INDIRECT("'S7-"&amp;$C$5&amp;"'!E"&amp;MATCH('S8-S00009'!B151,INDIRECT("'S7-"&amp;$C$5&amp;"'!F:F"),0)),"")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IFERROR(INDIRECT("'S7-"&amp;$C$5&amp;"'!G"&amp;MATCH('S8-S00009'!B152,INDIRECT("'S7-"&amp;$C$5&amp;"'!F:F"),0)),"")</f>
        <v/>
      </c>
      <c r="D152" s="555" t="str" cm="1">
        <f t="array" aca="1" ref="D152" ca="1">IFERROR(INDIRECT("'S7-"&amp;$C$5&amp;"'!E"&amp;MATCH('S8-S00009'!B152,INDIRECT("'S7-"&amp;$C$5&amp;"'!F:F"),0)),"")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IFERROR(INDIRECT("'S7-"&amp;$C$5&amp;"'!G"&amp;MATCH('S8-S00009'!B153,INDIRECT("'S7-"&amp;$C$5&amp;"'!F:F"),0)),"")</f>
        <v/>
      </c>
      <c r="D153" s="555" t="str" cm="1">
        <f t="array" aca="1" ref="D153" ca="1">IFERROR(INDIRECT("'S7-"&amp;$C$5&amp;"'!E"&amp;MATCH('S8-S00009'!B153,INDIRECT("'S7-"&amp;$C$5&amp;"'!F:F"),0)),"")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IFERROR(INDIRECT("'S7-"&amp;$C$5&amp;"'!G"&amp;MATCH('S8-S00009'!B154,INDIRECT("'S7-"&amp;$C$5&amp;"'!F:F"),0)),"")</f>
        <v/>
      </c>
      <c r="D154" s="555" t="str" cm="1">
        <f t="array" aca="1" ref="D154" ca="1">IFERROR(INDIRECT("'S7-"&amp;$C$5&amp;"'!E"&amp;MATCH('S8-S00009'!B154,INDIRECT("'S7-"&amp;$C$5&amp;"'!F:F"),0)),"")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IFERROR(INDIRECT("'S7-"&amp;$C$5&amp;"'!G"&amp;MATCH('S8-S00009'!B155,INDIRECT("'S7-"&amp;$C$5&amp;"'!F:F"),0)),"")</f>
        <v/>
      </c>
      <c r="D155" s="555" t="str" cm="1">
        <f t="array" aca="1" ref="D155" ca="1">IFERROR(INDIRECT("'S7-"&amp;$C$5&amp;"'!E"&amp;MATCH('S8-S00009'!B155,INDIRECT("'S7-"&amp;$C$5&amp;"'!F:F"),0)),"")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IFERROR(INDIRECT("'S7-"&amp;$C$5&amp;"'!G"&amp;MATCH('S8-S00009'!B156,INDIRECT("'S7-"&amp;$C$5&amp;"'!F:F"),0)),"")</f>
        <v/>
      </c>
      <c r="D156" s="555" t="str" cm="1">
        <f t="array" aca="1" ref="D156" ca="1">IFERROR(INDIRECT("'S7-"&amp;$C$5&amp;"'!E"&amp;MATCH('S8-S00009'!B156,INDIRECT("'S7-"&amp;$C$5&amp;"'!F:F"),0)),"")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IFERROR(INDIRECT("'S7-"&amp;$C$5&amp;"'!G"&amp;MATCH('S8-S00009'!B157,INDIRECT("'S7-"&amp;$C$5&amp;"'!F:F"),0)),"")</f>
        <v/>
      </c>
      <c r="D157" s="555" t="str" cm="1">
        <f t="array" aca="1" ref="D157" ca="1">IFERROR(INDIRECT("'S7-"&amp;$C$5&amp;"'!E"&amp;MATCH('S8-S00009'!B157,INDIRECT("'S7-"&amp;$C$5&amp;"'!F:F"),0)),"")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IFERROR(INDIRECT("'S7-"&amp;$C$5&amp;"'!G"&amp;MATCH('S8-S00009'!B158,INDIRECT("'S7-"&amp;$C$5&amp;"'!F:F"),0)),"")</f>
        <v/>
      </c>
      <c r="D158" s="555" t="str" cm="1">
        <f t="array" aca="1" ref="D158" ca="1">IFERROR(INDIRECT("'S7-"&amp;$C$5&amp;"'!E"&amp;MATCH('S8-S00009'!B158,INDIRECT("'S7-"&amp;$C$5&amp;"'!F:F"),0)),"")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IFERROR(INDIRECT("'S7-"&amp;$C$5&amp;"'!G"&amp;MATCH('S8-S00009'!B159,INDIRECT("'S7-"&amp;$C$5&amp;"'!F:F"),0)),"")</f>
        <v/>
      </c>
      <c r="D159" s="555" t="str" cm="1">
        <f t="array" aca="1" ref="D159" ca="1">IFERROR(INDIRECT("'S7-"&amp;$C$5&amp;"'!E"&amp;MATCH('S8-S00009'!B159,INDIRECT("'S7-"&amp;$C$5&amp;"'!F:F"),0)),"")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IFERROR(INDIRECT("'S7-"&amp;$C$5&amp;"'!G"&amp;MATCH('S8-S00009'!B160,INDIRECT("'S7-"&amp;$C$5&amp;"'!F:F"),0)),"")</f>
        <v/>
      </c>
      <c r="D160" s="555" t="str" cm="1">
        <f t="array" aca="1" ref="D160" ca="1">IFERROR(INDIRECT("'S7-"&amp;$C$5&amp;"'!E"&amp;MATCH('S8-S00009'!B160,INDIRECT("'S7-"&amp;$C$5&amp;"'!F:F"),0)),"")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IFERROR(INDIRECT("'S7-"&amp;$C$5&amp;"'!G"&amp;MATCH('S8-S00009'!B161,INDIRECT("'S7-"&amp;$C$5&amp;"'!F:F"),0)),"")</f>
        <v/>
      </c>
      <c r="D161" s="555" t="str" cm="1">
        <f t="array" aca="1" ref="D161" ca="1">IFERROR(INDIRECT("'S7-"&amp;$C$5&amp;"'!E"&amp;MATCH('S8-S00009'!B161,INDIRECT("'S7-"&amp;$C$5&amp;"'!F:F"),0)),"")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IFERROR(INDIRECT("'S7-"&amp;$C$5&amp;"'!G"&amp;MATCH('S8-S00009'!B162,INDIRECT("'S7-"&amp;$C$5&amp;"'!F:F"),0)),"")</f>
        <v/>
      </c>
      <c r="D162" s="555" t="str" cm="1">
        <f t="array" aca="1" ref="D162" ca="1">IFERROR(INDIRECT("'S7-"&amp;$C$5&amp;"'!E"&amp;MATCH('S8-S00009'!B162,INDIRECT("'S7-"&amp;$C$5&amp;"'!F:F"),0)),"")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IFERROR(INDIRECT("'S7-"&amp;$C$5&amp;"'!G"&amp;MATCH('S8-S00009'!B163,INDIRECT("'S7-"&amp;$C$5&amp;"'!F:F"),0)),"")</f>
        <v/>
      </c>
      <c r="D163" s="555" t="str" cm="1">
        <f t="array" aca="1" ref="D163" ca="1">IFERROR(INDIRECT("'S7-"&amp;$C$5&amp;"'!E"&amp;MATCH('S8-S00009'!B163,INDIRECT("'S7-"&amp;$C$5&amp;"'!F:F"),0)),"")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IFERROR(INDIRECT("'S7-"&amp;$C$5&amp;"'!G"&amp;MATCH('S8-S00009'!B164,INDIRECT("'S7-"&amp;$C$5&amp;"'!F:F"),0)),"")</f>
        <v/>
      </c>
      <c r="D164" s="555" t="str" cm="1">
        <f t="array" aca="1" ref="D164" ca="1">IFERROR(INDIRECT("'S7-"&amp;$C$5&amp;"'!E"&amp;MATCH('S8-S00009'!B164,INDIRECT("'S7-"&amp;$C$5&amp;"'!F:F"),0)),"")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IFERROR(INDIRECT("'S7-"&amp;$C$5&amp;"'!G"&amp;MATCH('S8-S00009'!B165,INDIRECT("'S7-"&amp;$C$5&amp;"'!F:F"),0)),"")</f>
        <v/>
      </c>
      <c r="D165" s="555" t="str" cm="1">
        <f t="array" aca="1" ref="D165" ca="1">IFERROR(INDIRECT("'S7-"&amp;$C$5&amp;"'!E"&amp;MATCH('S8-S00009'!B165,INDIRECT("'S7-"&amp;$C$5&amp;"'!F:F"),0)),"")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IFERROR(INDIRECT("'S7-"&amp;$C$5&amp;"'!G"&amp;MATCH('S8-S00009'!B166,INDIRECT("'S7-"&amp;$C$5&amp;"'!F:F"),0)),"")</f>
        <v/>
      </c>
      <c r="D166" s="555" t="str" cm="1">
        <f t="array" aca="1" ref="D166" ca="1">IFERROR(INDIRECT("'S7-"&amp;$C$5&amp;"'!E"&amp;MATCH('S8-S00009'!B166,INDIRECT("'S7-"&amp;$C$5&amp;"'!F:F"),0)),"")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IFERROR(INDIRECT("'S7-"&amp;$C$5&amp;"'!G"&amp;MATCH('S8-S00009'!B167,INDIRECT("'S7-"&amp;$C$5&amp;"'!F:F"),0)),"")</f>
        <v/>
      </c>
      <c r="D167" s="555" t="str" cm="1">
        <f t="array" aca="1" ref="D167" ca="1">IFERROR(INDIRECT("'S7-"&amp;$C$5&amp;"'!E"&amp;MATCH('S8-S00009'!B167,INDIRECT("'S7-"&amp;$C$5&amp;"'!F:F"),0)),"")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IFERROR(INDIRECT("'S7-"&amp;$C$5&amp;"'!G"&amp;MATCH('S8-S00009'!B168,INDIRECT("'S7-"&amp;$C$5&amp;"'!F:F"),0)),"")</f>
        <v/>
      </c>
      <c r="D168" s="555" t="str" cm="1">
        <f t="array" aca="1" ref="D168" ca="1">IFERROR(INDIRECT("'S7-"&amp;$C$5&amp;"'!E"&amp;MATCH('S8-S00009'!B168,INDIRECT("'S7-"&amp;$C$5&amp;"'!F:F"),0)),"")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IFERROR(INDIRECT("'S7-"&amp;$C$5&amp;"'!G"&amp;MATCH('S8-S00009'!B169,INDIRECT("'S7-"&amp;$C$5&amp;"'!F:F"),0)),"")</f>
        <v/>
      </c>
      <c r="D169" s="555" t="str" cm="1">
        <f t="array" aca="1" ref="D169" ca="1">IFERROR(INDIRECT("'S7-"&amp;$C$5&amp;"'!E"&amp;MATCH('S8-S00009'!B169,INDIRECT("'S7-"&amp;$C$5&amp;"'!F:F"),0)),"")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IFERROR(INDIRECT("'S7-"&amp;$C$5&amp;"'!G"&amp;MATCH('S8-S00009'!B170,INDIRECT("'S7-"&amp;$C$5&amp;"'!F:F"),0)),"")</f>
        <v/>
      </c>
      <c r="D170" s="555" t="str" cm="1">
        <f t="array" aca="1" ref="D170" ca="1">IFERROR(INDIRECT("'S7-"&amp;$C$5&amp;"'!E"&amp;MATCH('S8-S00009'!B170,INDIRECT("'S7-"&amp;$C$5&amp;"'!F:F"),0)),"")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IFERROR(INDIRECT("'S7-"&amp;$C$5&amp;"'!G"&amp;MATCH('S8-S00009'!B171,INDIRECT("'S7-"&amp;$C$5&amp;"'!F:F"),0)),"")</f>
        <v/>
      </c>
      <c r="D171" s="555" t="str" cm="1">
        <f t="array" aca="1" ref="D171" ca="1">IFERROR(INDIRECT("'S7-"&amp;$C$5&amp;"'!E"&amp;MATCH('S8-S00009'!B171,INDIRECT("'S7-"&amp;$C$5&amp;"'!F:F"),0)),"")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IFERROR(INDIRECT("'S7-"&amp;$C$5&amp;"'!G"&amp;MATCH('S8-S00009'!B172,INDIRECT("'S7-"&amp;$C$5&amp;"'!F:F"),0)),"")</f>
        <v/>
      </c>
      <c r="D172" s="555" t="str" cm="1">
        <f t="array" aca="1" ref="D172" ca="1">IFERROR(INDIRECT("'S7-"&amp;$C$5&amp;"'!E"&amp;MATCH('S8-S00009'!B172,INDIRECT("'S7-"&amp;$C$5&amp;"'!F:F"),0)),"")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IFERROR(INDIRECT("'S7-"&amp;$C$5&amp;"'!G"&amp;MATCH('S8-S00009'!B173,INDIRECT("'S7-"&amp;$C$5&amp;"'!F:F"),0)),"")</f>
        <v/>
      </c>
      <c r="D173" s="555" t="str" cm="1">
        <f t="array" aca="1" ref="D173" ca="1">IFERROR(INDIRECT("'S7-"&amp;$C$5&amp;"'!E"&amp;MATCH('S8-S00009'!B173,INDIRECT("'S7-"&amp;$C$5&amp;"'!F:F"),0)),"")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IFERROR(INDIRECT("'S7-"&amp;$C$5&amp;"'!G"&amp;MATCH('S8-S00009'!B174,INDIRECT("'S7-"&amp;$C$5&amp;"'!F:F"),0)),"")</f>
        <v/>
      </c>
      <c r="D174" s="555" t="str" cm="1">
        <f t="array" aca="1" ref="D174" ca="1">IFERROR(INDIRECT("'S7-"&amp;$C$5&amp;"'!E"&amp;MATCH('S8-S00009'!B174,INDIRECT("'S7-"&amp;$C$5&amp;"'!F:F"),0)),"")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IFERROR(INDIRECT("'S7-"&amp;$C$5&amp;"'!G"&amp;MATCH('S8-S00009'!B175,INDIRECT("'S7-"&amp;$C$5&amp;"'!F:F"),0)),"")</f>
        <v/>
      </c>
      <c r="D175" s="555" t="str" cm="1">
        <f t="array" aca="1" ref="D175" ca="1">IFERROR(INDIRECT("'S7-"&amp;$C$5&amp;"'!E"&amp;MATCH('S8-S00009'!B175,INDIRECT("'S7-"&amp;$C$5&amp;"'!F:F"),0)),"")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IFERROR(INDIRECT("'S7-"&amp;$C$5&amp;"'!G"&amp;MATCH('S8-S00009'!B176,INDIRECT("'S7-"&amp;$C$5&amp;"'!F:F"),0)),"")</f>
        <v/>
      </c>
      <c r="D176" s="555" t="str" cm="1">
        <f t="array" aca="1" ref="D176" ca="1">IFERROR(INDIRECT("'S7-"&amp;$C$5&amp;"'!E"&amp;MATCH('S8-S00009'!B176,INDIRECT("'S7-"&amp;$C$5&amp;"'!F:F"),0)),"")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IFERROR(INDIRECT("'S7-"&amp;$C$5&amp;"'!G"&amp;MATCH('S8-S00009'!B177,INDIRECT("'S7-"&amp;$C$5&amp;"'!F:F"),0)),"")</f>
        <v/>
      </c>
      <c r="D177" s="555" t="str" cm="1">
        <f t="array" aca="1" ref="D177" ca="1">IFERROR(INDIRECT("'S7-"&amp;$C$5&amp;"'!E"&amp;MATCH('S8-S00009'!B177,INDIRECT("'S7-"&amp;$C$5&amp;"'!F:F"),0)),"")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IFERROR(INDIRECT("'S7-"&amp;$C$5&amp;"'!G"&amp;MATCH('S8-S00009'!B178,INDIRECT("'S7-"&amp;$C$5&amp;"'!F:F"),0)),"")</f>
        <v/>
      </c>
      <c r="D178" s="555" t="str" cm="1">
        <f t="array" aca="1" ref="D178" ca="1">IFERROR(INDIRECT("'S7-"&amp;$C$5&amp;"'!E"&amp;MATCH('S8-S00009'!B178,INDIRECT("'S7-"&amp;$C$5&amp;"'!F:F"),0)),"")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IFERROR(INDIRECT("'S7-"&amp;$C$5&amp;"'!G"&amp;MATCH('S8-S00009'!B179,INDIRECT("'S7-"&amp;$C$5&amp;"'!F:F"),0)),"")</f>
        <v/>
      </c>
      <c r="D179" s="555" t="str" cm="1">
        <f t="array" aca="1" ref="D179" ca="1">IFERROR(INDIRECT("'S7-"&amp;$C$5&amp;"'!E"&amp;MATCH('S8-S00009'!B179,INDIRECT("'S7-"&amp;$C$5&amp;"'!F:F"),0)),"")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IFERROR(INDIRECT("'S7-"&amp;$C$5&amp;"'!G"&amp;MATCH('S8-S00009'!B180,INDIRECT("'S7-"&amp;$C$5&amp;"'!F:F"),0)),"")</f>
        <v/>
      </c>
      <c r="D180" s="555" t="str" cm="1">
        <f t="array" aca="1" ref="D180" ca="1">IFERROR(INDIRECT("'S7-"&amp;$C$5&amp;"'!E"&amp;MATCH('S8-S00009'!B180,INDIRECT("'S7-"&amp;$C$5&amp;"'!F:F"),0)),"")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IFERROR(INDIRECT("'S7-"&amp;$C$5&amp;"'!G"&amp;MATCH('S8-S00009'!B181,INDIRECT("'S7-"&amp;$C$5&amp;"'!F:F"),0)),"")</f>
        <v/>
      </c>
      <c r="D181" s="555" t="str" cm="1">
        <f t="array" aca="1" ref="D181" ca="1">IFERROR(INDIRECT("'S7-"&amp;$C$5&amp;"'!E"&amp;MATCH('S8-S00009'!B181,INDIRECT("'S7-"&amp;$C$5&amp;"'!F:F"),0)),"")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IFERROR(INDIRECT("'S7-"&amp;$C$5&amp;"'!G"&amp;MATCH('S8-S00009'!B182,INDIRECT("'S7-"&amp;$C$5&amp;"'!F:F"),0)),"")</f>
        <v/>
      </c>
      <c r="D182" s="555" t="str" cm="1">
        <f t="array" aca="1" ref="D182" ca="1">IFERROR(INDIRECT("'S7-"&amp;$C$5&amp;"'!E"&amp;MATCH('S8-S00009'!B182,INDIRECT("'S7-"&amp;$C$5&amp;"'!F:F"),0)),"")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IFERROR(INDIRECT("'S7-"&amp;$C$5&amp;"'!G"&amp;MATCH('S8-S00009'!B183,INDIRECT("'S7-"&amp;$C$5&amp;"'!F:F"),0)),"")</f>
        <v/>
      </c>
      <c r="D183" s="555" t="str" cm="1">
        <f t="array" aca="1" ref="D183" ca="1">IFERROR(INDIRECT("'S7-"&amp;$C$5&amp;"'!E"&amp;MATCH('S8-S00009'!B183,INDIRECT("'S7-"&amp;$C$5&amp;"'!F:F"),0)),"")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IFERROR(INDIRECT("'S7-"&amp;$C$5&amp;"'!G"&amp;MATCH('S8-S00009'!B184,INDIRECT("'S7-"&amp;$C$5&amp;"'!F:F"),0)),"")</f>
        <v/>
      </c>
      <c r="D184" s="555" t="str" cm="1">
        <f t="array" aca="1" ref="D184" ca="1">IFERROR(INDIRECT("'S7-"&amp;$C$5&amp;"'!E"&amp;MATCH('S8-S00009'!B184,INDIRECT("'S7-"&amp;$C$5&amp;"'!F:F"),0)),"")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IFERROR(INDIRECT("'S7-"&amp;$C$5&amp;"'!G"&amp;MATCH('S8-S00009'!B185,INDIRECT("'S7-"&amp;$C$5&amp;"'!F:F"),0)),"")</f>
        <v/>
      </c>
      <c r="D185" s="555" t="str" cm="1">
        <f t="array" aca="1" ref="D185" ca="1">IFERROR(INDIRECT("'S7-"&amp;$C$5&amp;"'!E"&amp;MATCH('S8-S00009'!B185,INDIRECT("'S7-"&amp;$C$5&amp;"'!F:F"),0)),"")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IFERROR(INDIRECT("'S7-"&amp;$C$5&amp;"'!G"&amp;MATCH('S8-S00009'!B186,INDIRECT("'S7-"&amp;$C$5&amp;"'!F:F"),0)),"")</f>
        <v/>
      </c>
      <c r="D186" s="555" t="str" cm="1">
        <f t="array" aca="1" ref="D186" ca="1">IFERROR(INDIRECT("'S7-"&amp;$C$5&amp;"'!E"&amp;MATCH('S8-S00009'!B186,INDIRECT("'S7-"&amp;$C$5&amp;"'!F:F"),0)),"")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IFERROR(INDIRECT("'S7-"&amp;$C$5&amp;"'!G"&amp;MATCH('S8-S00009'!B187,INDIRECT("'S7-"&amp;$C$5&amp;"'!F:F"),0)),"")</f>
        <v/>
      </c>
      <c r="D187" s="555" t="str" cm="1">
        <f t="array" aca="1" ref="D187" ca="1">IFERROR(INDIRECT("'S7-"&amp;$C$5&amp;"'!E"&amp;MATCH('S8-S00009'!B187,INDIRECT("'S7-"&amp;$C$5&amp;"'!F:F"),0)),"")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IFERROR(INDIRECT("'S7-"&amp;$C$5&amp;"'!G"&amp;MATCH('S8-S00009'!B188,INDIRECT("'S7-"&amp;$C$5&amp;"'!F:F"),0)),"")</f>
        <v/>
      </c>
      <c r="D188" s="555" t="str" cm="1">
        <f t="array" aca="1" ref="D188" ca="1">IFERROR(INDIRECT("'S7-"&amp;$C$5&amp;"'!E"&amp;MATCH('S8-S00009'!B188,INDIRECT("'S7-"&amp;$C$5&amp;"'!F:F"),0)),"")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IFERROR(INDIRECT("'S7-"&amp;$C$5&amp;"'!G"&amp;MATCH('S8-S00009'!B189,INDIRECT("'S7-"&amp;$C$5&amp;"'!F:F"),0)),"")</f>
        <v/>
      </c>
      <c r="D189" s="555" t="str" cm="1">
        <f t="array" aca="1" ref="D189" ca="1">IFERROR(INDIRECT("'S7-"&amp;$C$5&amp;"'!E"&amp;MATCH('S8-S00009'!B189,INDIRECT("'S7-"&amp;$C$5&amp;"'!F:F"),0)),"")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IFERROR(INDIRECT("'S7-"&amp;$C$5&amp;"'!G"&amp;MATCH('S8-S00009'!B190,INDIRECT("'S7-"&amp;$C$5&amp;"'!F:F"),0)),"")</f>
        <v/>
      </c>
      <c r="D190" s="555" t="str" cm="1">
        <f t="array" aca="1" ref="D190" ca="1">IFERROR(INDIRECT("'S7-"&amp;$C$5&amp;"'!E"&amp;MATCH('S8-S00009'!B190,INDIRECT("'S7-"&amp;$C$5&amp;"'!F:F"),0)),"")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IFERROR(INDIRECT("'S7-"&amp;$C$5&amp;"'!G"&amp;MATCH('S8-S00009'!B191,INDIRECT("'S7-"&amp;$C$5&amp;"'!F:F"),0)),"")</f>
        <v/>
      </c>
      <c r="D191" s="555" t="str" cm="1">
        <f t="array" aca="1" ref="D191" ca="1">IFERROR(INDIRECT("'S7-"&amp;$C$5&amp;"'!E"&amp;MATCH('S8-S00009'!B191,INDIRECT("'S7-"&amp;$C$5&amp;"'!F:F"),0)),"")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IFERROR(INDIRECT("'S7-"&amp;$C$5&amp;"'!G"&amp;MATCH('S8-S00009'!B192,INDIRECT("'S7-"&amp;$C$5&amp;"'!F:F"),0)),"")</f>
        <v/>
      </c>
      <c r="D192" s="555" t="str" cm="1">
        <f t="array" aca="1" ref="D192" ca="1">IFERROR(INDIRECT("'S7-"&amp;$C$5&amp;"'!E"&amp;MATCH('S8-S00009'!B192,INDIRECT("'S7-"&amp;$C$5&amp;"'!F:F"),0)),"")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IFERROR(INDIRECT("'S7-"&amp;$C$5&amp;"'!G"&amp;MATCH('S8-S00009'!B193,INDIRECT("'S7-"&amp;$C$5&amp;"'!F:F"),0)),"")</f>
        <v/>
      </c>
      <c r="D193" s="555" t="str" cm="1">
        <f t="array" aca="1" ref="D193" ca="1">IFERROR(INDIRECT("'S7-"&amp;$C$5&amp;"'!E"&amp;MATCH('S8-S00009'!B193,INDIRECT("'S7-"&amp;$C$5&amp;"'!F:F"),0)),"")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IFERROR(INDIRECT("'S7-"&amp;$C$5&amp;"'!G"&amp;MATCH('S8-S00009'!B194,INDIRECT("'S7-"&amp;$C$5&amp;"'!F:F"),0)),"")</f>
        <v/>
      </c>
      <c r="D194" s="555" t="str" cm="1">
        <f t="array" aca="1" ref="D194" ca="1">IFERROR(INDIRECT("'S7-"&amp;$C$5&amp;"'!E"&amp;MATCH('S8-S00009'!B194,INDIRECT("'S7-"&amp;$C$5&amp;"'!F:F"),0)),"")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IFERROR(INDIRECT("'S7-"&amp;$C$5&amp;"'!G"&amp;MATCH('S8-S00009'!B195,INDIRECT("'S7-"&amp;$C$5&amp;"'!F:F"),0)),"")</f>
        <v/>
      </c>
      <c r="D195" s="555" t="str" cm="1">
        <f t="array" aca="1" ref="D195" ca="1">IFERROR(INDIRECT("'S7-"&amp;$C$5&amp;"'!E"&amp;MATCH('S8-S00009'!B195,INDIRECT("'S7-"&amp;$C$5&amp;"'!F:F"),0)),"")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IFERROR(INDIRECT("'S7-"&amp;$C$5&amp;"'!G"&amp;MATCH('S8-S00009'!B196,INDIRECT("'S7-"&amp;$C$5&amp;"'!F:F"),0)),"")</f>
        <v/>
      </c>
      <c r="D196" s="555" t="str" cm="1">
        <f t="array" aca="1" ref="D196" ca="1">IFERROR(INDIRECT("'S7-"&amp;$C$5&amp;"'!E"&amp;MATCH('S8-S00009'!B196,INDIRECT("'S7-"&amp;$C$5&amp;"'!F:F"),0)),"")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IFERROR(INDIRECT("'S7-"&amp;$C$5&amp;"'!G"&amp;MATCH('S8-S00009'!B197,INDIRECT("'S7-"&amp;$C$5&amp;"'!F:F"),0)),"")</f>
        <v/>
      </c>
      <c r="D197" s="555" t="str" cm="1">
        <f t="array" aca="1" ref="D197" ca="1">IFERROR(INDIRECT("'S7-"&amp;$C$5&amp;"'!E"&amp;MATCH('S8-S00009'!B197,INDIRECT("'S7-"&amp;$C$5&amp;"'!F:F"),0)),"")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IFERROR(INDIRECT("'S7-"&amp;$C$5&amp;"'!G"&amp;MATCH('S8-S00009'!B198,INDIRECT("'S7-"&amp;$C$5&amp;"'!F:F"),0)),"")</f>
        <v/>
      </c>
      <c r="D198" s="555" t="str" cm="1">
        <f t="array" aca="1" ref="D198" ca="1">IFERROR(INDIRECT("'S7-"&amp;$C$5&amp;"'!E"&amp;MATCH('S8-S00009'!B198,INDIRECT("'S7-"&amp;$C$5&amp;"'!F:F"),0)),"")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IFERROR(INDIRECT("'S7-"&amp;$C$5&amp;"'!G"&amp;MATCH('S8-S00009'!B199,INDIRECT("'S7-"&amp;$C$5&amp;"'!F:F"),0)),"")</f>
        <v/>
      </c>
      <c r="D199" s="555" t="str" cm="1">
        <f t="array" aca="1" ref="D199" ca="1">IFERROR(INDIRECT("'S7-"&amp;$C$5&amp;"'!E"&amp;MATCH('S8-S00009'!B199,INDIRECT("'S7-"&amp;$C$5&amp;"'!F:F"),0)),"")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IFERROR(INDIRECT("'S7-"&amp;$C$5&amp;"'!G"&amp;MATCH('S8-S00009'!B200,INDIRECT("'S7-"&amp;$C$5&amp;"'!F:F"),0)),"")</f>
        <v/>
      </c>
      <c r="D200" s="555" t="str" cm="1">
        <f t="array" aca="1" ref="D200" ca="1">IFERROR(INDIRECT("'S7-"&amp;$C$5&amp;"'!E"&amp;MATCH('S8-S00009'!B200,INDIRECT("'S7-"&amp;$C$5&amp;"'!F:F"),0)),"")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IFERROR(INDIRECT("'S7-"&amp;$C$5&amp;"'!G"&amp;MATCH('S8-S00009'!B201,INDIRECT("'S7-"&amp;$C$5&amp;"'!F:F"),0)),"")</f>
        <v/>
      </c>
      <c r="D201" s="555" t="str" cm="1">
        <f t="array" aca="1" ref="D201" ca="1">IFERROR(INDIRECT("'S7-"&amp;$C$5&amp;"'!E"&amp;MATCH('S8-S00009'!B201,INDIRECT("'S7-"&amp;$C$5&amp;"'!F:F"),0)),"")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IFERROR(INDIRECT("'S7-"&amp;$C$5&amp;"'!G"&amp;MATCH('S8-S00009'!B202,INDIRECT("'S7-"&amp;$C$5&amp;"'!F:F"),0)),"")</f>
        <v/>
      </c>
      <c r="D202" s="555" t="str" cm="1">
        <f t="array" aca="1" ref="D202" ca="1">IFERROR(INDIRECT("'S7-"&amp;$C$5&amp;"'!E"&amp;MATCH('S8-S00009'!B202,INDIRECT("'S7-"&amp;$C$5&amp;"'!F:F"),0)),"")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IFERROR(INDIRECT("'S7-"&amp;$C$5&amp;"'!G"&amp;MATCH('S8-S00009'!B203,INDIRECT("'S7-"&amp;$C$5&amp;"'!F:F"),0)),"")</f>
        <v/>
      </c>
      <c r="D203" s="555" t="str" cm="1">
        <f t="array" aca="1" ref="D203" ca="1">IFERROR(INDIRECT("'S7-"&amp;$C$5&amp;"'!E"&amp;MATCH('S8-S00009'!B203,INDIRECT("'S7-"&amp;$C$5&amp;"'!F:F"),0)),"")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IFERROR(INDIRECT("'S7-"&amp;$C$5&amp;"'!G"&amp;MATCH('S8-S00009'!B204,INDIRECT("'S7-"&amp;$C$5&amp;"'!F:F"),0)),"")</f>
        <v/>
      </c>
      <c r="D204" s="555" t="str" cm="1">
        <f t="array" aca="1" ref="D204" ca="1">IFERROR(INDIRECT("'S7-"&amp;$C$5&amp;"'!E"&amp;MATCH('S8-S00009'!B204,INDIRECT("'S7-"&amp;$C$5&amp;"'!F:F"),0)),"")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IFERROR(INDIRECT("'S7-"&amp;$C$5&amp;"'!G"&amp;MATCH('S8-S00009'!B205,INDIRECT("'S7-"&amp;$C$5&amp;"'!F:F"),0)),"")</f>
        <v/>
      </c>
      <c r="D205" s="555" t="str" cm="1">
        <f t="array" aca="1" ref="D205" ca="1">IFERROR(INDIRECT("'S7-"&amp;$C$5&amp;"'!E"&amp;MATCH('S8-S00009'!B205,INDIRECT("'S7-"&amp;$C$5&amp;"'!F:F"),0)),"")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IFERROR(INDIRECT("'S7-"&amp;$C$5&amp;"'!G"&amp;MATCH('S8-S00009'!B206,INDIRECT("'S7-"&amp;$C$5&amp;"'!F:F"),0)),"")</f>
        <v/>
      </c>
      <c r="D206" s="555" t="str" cm="1">
        <f t="array" aca="1" ref="D206" ca="1">IFERROR(INDIRECT("'S7-"&amp;$C$5&amp;"'!E"&amp;MATCH('S8-S00009'!B206,INDIRECT("'S7-"&amp;$C$5&amp;"'!F:F"),0)),"")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IFERROR(INDIRECT("'S7-"&amp;$C$5&amp;"'!G"&amp;MATCH('S8-S00009'!B207,INDIRECT("'S7-"&amp;$C$5&amp;"'!F:F"),0)),"")</f>
        <v/>
      </c>
      <c r="D207" s="555" t="str" cm="1">
        <f t="array" aca="1" ref="D207" ca="1">IFERROR(INDIRECT("'S7-"&amp;$C$5&amp;"'!E"&amp;MATCH('S8-S00009'!B207,INDIRECT("'S7-"&amp;$C$5&amp;"'!F:F"),0)),"")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IFERROR(INDIRECT("'S7-"&amp;$C$5&amp;"'!G"&amp;MATCH('S8-S00009'!B208,INDIRECT("'S7-"&amp;$C$5&amp;"'!F:F"),0)),"")</f>
        <v/>
      </c>
      <c r="D208" s="555" t="str" cm="1">
        <f t="array" aca="1" ref="D208" ca="1">IFERROR(INDIRECT("'S7-"&amp;$C$5&amp;"'!E"&amp;MATCH('S8-S00009'!B208,INDIRECT("'S7-"&amp;$C$5&amp;"'!F:F"),0)),"")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IFERROR(INDIRECT("'S7-"&amp;$C$5&amp;"'!G"&amp;MATCH('S8-S00009'!B209,INDIRECT("'S7-"&amp;$C$5&amp;"'!F:F"),0)),"")</f>
        <v/>
      </c>
      <c r="D209" s="576" t="str" cm="1">
        <f t="array" aca="1" ref="D209" ca="1">IFERROR(INDIRECT("'S7-"&amp;$C$5&amp;"'!E"&amp;MATCH('S8-S00009'!B209,INDIRECT("'S7-"&amp;$C$5&amp;"'!F:F"),0)),"")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1fffw2bD3Sze3ELufETsIE8/ehb/5iF9PnY5UXwpwPNm4QLtnQsHqqXXJoeZCf9Wnyp9yXrotOOYGecfg/9djQ==" saltValue="prO7as3m3xFJ89rCraNqGg=="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25" priority="12">
      <formula>$F10="その他"</formula>
    </cfRule>
  </conditionalFormatting>
  <conditionalFormatting sqref="J10:J209">
    <cfRule type="expression" dxfId="24" priority="11">
      <formula>$I10="その他"</formula>
    </cfRule>
  </conditionalFormatting>
  <conditionalFormatting sqref="T10:T209">
    <cfRule type="expression" dxfId="23" priority="7">
      <formula>$I10="その他"</formula>
    </cfRule>
  </conditionalFormatting>
  <conditionalFormatting sqref="S10:S209">
    <cfRule type="expression" dxfId="22" priority="6">
      <formula>$I10="その他"</formula>
    </cfRule>
  </conditionalFormatting>
  <conditionalFormatting sqref="AD10:AD209">
    <cfRule type="expression" dxfId="21" priority="5">
      <formula>$I10="その他"</formula>
    </cfRule>
  </conditionalFormatting>
  <conditionalFormatting sqref="AH10:AH209">
    <cfRule type="expression" dxfId="20" priority="4">
      <formula>$I10="その他"</formula>
    </cfRule>
  </conditionalFormatting>
  <conditionalFormatting sqref="V10:Y209">
    <cfRule type="expression" dxfId="19" priority="3">
      <formula>$I10="その他"</formula>
    </cfRule>
  </conditionalFormatting>
  <conditionalFormatting sqref="AG10:AG209 AC10:AC209">
    <cfRule type="expression" dxfId="18" priority="2">
      <formula>$I10="その他"</formula>
    </cfRule>
  </conditionalFormatting>
  <dataValidations count="2">
    <dataValidation type="list" allowBlank="1" showInputMessage="1" sqref="B10:B209" xr:uid="{B95FD5DC-92E8-4784-90EA-A3BDA4B1569E}">
      <formula1>INDIRECT("'S7-"&amp;$C$5&amp;"'!$M$38#")</formula1>
    </dataValidation>
    <dataValidation type="custom" allowBlank="1" showInputMessage="1" showErrorMessage="1" sqref="J10:J209" xr:uid="{3134DC83-4241-4375-A1BA-179801945FAC}">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C8B0601C-0F11-45AB-A469-F146C9814C5B}">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92AF47A3-1F8A-4E2E-A8C9-21FB209EE225}">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D7BCFABB-B62F-4241-820D-CF34301764A0}">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019425D9-7ACA-456B-A3E5-9DF7165491B1}">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7CCB8DB7-DF99-4621-A2D9-5F0A0A83E75B}">
          <x14:formula1>
            <xm:f>選択肢①!$N$32:$N$36</xm:f>
          </x14:formula1>
          <xm:sqref>E10:F209</xm:sqref>
        </x14:dataValidation>
        <x14:dataValidation type="list" allowBlank="1" showInputMessage="1" showErrorMessage="1" xr:uid="{8575AD55-E59F-4EFA-8D49-CD66BC717295}">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177CB01A-F76B-40F3-B45C-AD230553A762}">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684347AC-9588-4008-975C-19E3D602402B}">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047D3CE3-77F6-4887-BF4A-369AD61A5AB7}">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32AC-CB08-4DF1-8554-A7AA3B2109E6}">
  <sheetPr codeName="Sheet34">
    <tabColor theme="9" tint="0.79998168889431442"/>
  </sheetPr>
  <dimension ref="B1:M237"/>
  <sheetViews>
    <sheetView showGridLines="0" zoomScale="85" zoomScaleNormal="85" workbookViewId="0">
      <selection activeCell="C6" sqref="C6"/>
    </sheetView>
  </sheetViews>
  <sheetFormatPr defaultRowHeight="18.75"/>
  <cols>
    <col min="1" max="1" width="2.25" style="355" customWidth="1"/>
    <col min="2" max="3" width="21.5" style="355" customWidth="1"/>
    <col min="4" max="4" width="49" style="355" bestFit="1" customWidth="1"/>
    <col min="5" max="5" width="23.5" style="355" bestFit="1" customWidth="1"/>
    <col min="6" max="7" width="21.5" style="355" customWidth="1"/>
    <col min="8" max="8" width="12.5" style="355" customWidth="1"/>
    <col min="9" max="9" width="25.375" style="355" customWidth="1"/>
    <col min="10" max="10" width="9" style="355"/>
    <col min="11" max="11" width="27.625" style="355" hidden="1" customWidth="1"/>
    <col min="12" max="12" width="0" style="355" hidden="1" customWidth="1"/>
    <col min="13" max="13" width="8.75" style="355" hidden="1" customWidth="1"/>
    <col min="14" max="14" width="0" style="355" hidden="1" customWidth="1"/>
    <col min="15" max="16384" width="9" style="355"/>
  </cols>
  <sheetData>
    <row r="1" spans="2:11">
      <c r="K1" s="450"/>
    </row>
    <row r="2" spans="2:11" ht="19.5" thickBot="1">
      <c r="B2" s="451" t="s">
        <v>1304</v>
      </c>
    </row>
    <row r="3" spans="2:11">
      <c r="B3" s="391" t="s">
        <v>366</v>
      </c>
      <c r="C3" s="452" t="e" cm="1">
        <f t="array" aca="1" ref="C3" ca="1">INDIRECT("'S3'!C"&amp;MATCH(C6,'S3'!E:E,0))</f>
        <v>#N/A</v>
      </c>
    </row>
    <row r="4" spans="2:11">
      <c r="B4" s="453" t="s">
        <v>353</v>
      </c>
      <c r="C4" s="454" t="e" cm="1">
        <f t="array" aca="1" ref="C4" ca="1">INDIRECT("'S3'!B"&amp;MATCH(C6,'S3'!E:E,0))</f>
        <v>#N/A</v>
      </c>
    </row>
    <row r="5" spans="2:11">
      <c r="B5" s="455" t="s">
        <v>356</v>
      </c>
      <c r="C5" s="677" t="e" cm="1">
        <f t="array" aca="1" ref="C5" ca="1">INDIRECT("'S3'!D"&amp;MATCH(C6,'S3'!E:E,0))</f>
        <v>#N/A</v>
      </c>
    </row>
    <row r="6" spans="2:11" ht="19.5" thickBot="1">
      <c r="B6" s="457" t="s">
        <v>355</v>
      </c>
      <c r="C6" s="458" t="s">
        <v>1490</v>
      </c>
    </row>
    <row r="7" spans="2:11" ht="19.5" thickBot="1">
      <c r="B7" s="451"/>
      <c r="C7" s="459"/>
      <c r="D7" s="676"/>
    </row>
    <row r="8" spans="2:11" ht="19.5" thickBot="1">
      <c r="B8" s="460" t="s">
        <v>382</v>
      </c>
      <c r="C8" s="461"/>
      <c r="D8" s="461"/>
      <c r="E8" s="461"/>
      <c r="F8" s="461"/>
      <c r="G8" s="461"/>
      <c r="H8" s="461"/>
      <c r="I8" s="462"/>
    </row>
    <row r="9" spans="2:11">
      <c r="B9" s="867"/>
      <c r="C9" s="868"/>
      <c r="D9" s="868"/>
      <c r="E9" s="868"/>
      <c r="F9" s="868"/>
      <c r="G9" s="868"/>
      <c r="H9" s="868"/>
      <c r="I9" s="869"/>
    </row>
    <row r="10" spans="2:11">
      <c r="B10" s="870"/>
      <c r="C10" s="871"/>
      <c r="D10" s="871"/>
      <c r="E10" s="871"/>
      <c r="F10" s="871"/>
      <c r="G10" s="871"/>
      <c r="H10" s="871"/>
      <c r="I10" s="872"/>
    </row>
    <row r="11" spans="2:11">
      <c r="B11" s="870"/>
      <c r="C11" s="871"/>
      <c r="D11" s="871"/>
      <c r="E11" s="871"/>
      <c r="F11" s="871"/>
      <c r="G11" s="871"/>
      <c r="H11" s="871"/>
      <c r="I11" s="872"/>
    </row>
    <row r="12" spans="2:11">
      <c r="B12" s="870"/>
      <c r="C12" s="871"/>
      <c r="D12" s="871"/>
      <c r="E12" s="871"/>
      <c r="F12" s="871"/>
      <c r="G12" s="871"/>
      <c r="H12" s="871"/>
      <c r="I12" s="872"/>
    </row>
    <row r="13" spans="2:11">
      <c r="B13" s="870"/>
      <c r="C13" s="871"/>
      <c r="D13" s="871"/>
      <c r="E13" s="871"/>
      <c r="F13" s="871"/>
      <c r="G13" s="871"/>
      <c r="H13" s="871"/>
      <c r="I13" s="872"/>
    </row>
    <row r="14" spans="2:11">
      <c r="B14" s="870"/>
      <c r="C14" s="871"/>
      <c r="D14" s="871"/>
      <c r="E14" s="871"/>
      <c r="F14" s="871"/>
      <c r="G14" s="871"/>
      <c r="H14" s="871"/>
      <c r="I14" s="872"/>
    </row>
    <row r="15" spans="2:11">
      <c r="B15" s="870"/>
      <c r="C15" s="871"/>
      <c r="D15" s="871"/>
      <c r="E15" s="871"/>
      <c r="F15" s="871"/>
      <c r="G15" s="871"/>
      <c r="H15" s="871"/>
      <c r="I15" s="872"/>
    </row>
    <row r="16" spans="2:11">
      <c r="B16" s="870"/>
      <c r="C16" s="871"/>
      <c r="D16" s="871"/>
      <c r="E16" s="871"/>
      <c r="F16" s="871"/>
      <c r="G16" s="871"/>
      <c r="H16" s="871"/>
      <c r="I16" s="872"/>
    </row>
    <row r="17" spans="2:9">
      <c r="B17" s="870"/>
      <c r="C17" s="871"/>
      <c r="D17" s="871"/>
      <c r="E17" s="871"/>
      <c r="F17" s="871"/>
      <c r="G17" s="871"/>
      <c r="H17" s="871"/>
      <c r="I17" s="872"/>
    </row>
    <row r="18" spans="2:9">
      <c r="B18" s="870"/>
      <c r="C18" s="871"/>
      <c r="D18" s="871"/>
      <c r="E18" s="871"/>
      <c r="F18" s="871"/>
      <c r="G18" s="871"/>
      <c r="H18" s="871"/>
      <c r="I18" s="872"/>
    </row>
    <row r="19" spans="2:9">
      <c r="B19" s="870"/>
      <c r="C19" s="871"/>
      <c r="D19" s="871"/>
      <c r="E19" s="871"/>
      <c r="F19" s="871"/>
      <c r="G19" s="871"/>
      <c r="H19" s="871"/>
      <c r="I19" s="872"/>
    </row>
    <row r="20" spans="2:9">
      <c r="B20" s="870"/>
      <c r="C20" s="871"/>
      <c r="D20" s="871"/>
      <c r="E20" s="871"/>
      <c r="F20" s="871"/>
      <c r="G20" s="871"/>
      <c r="H20" s="871"/>
      <c r="I20" s="872"/>
    </row>
    <row r="21" spans="2:9">
      <c r="B21" s="870"/>
      <c r="C21" s="871"/>
      <c r="D21" s="871"/>
      <c r="E21" s="871"/>
      <c r="F21" s="871"/>
      <c r="G21" s="871"/>
      <c r="H21" s="871"/>
      <c r="I21" s="872"/>
    </row>
    <row r="22" spans="2:9">
      <c r="B22" s="870"/>
      <c r="C22" s="871"/>
      <c r="D22" s="871"/>
      <c r="E22" s="871"/>
      <c r="F22" s="871"/>
      <c r="G22" s="871"/>
      <c r="H22" s="871"/>
      <c r="I22" s="872"/>
    </row>
    <row r="23" spans="2:9">
      <c r="B23" s="870"/>
      <c r="C23" s="871"/>
      <c r="D23" s="871"/>
      <c r="E23" s="871"/>
      <c r="F23" s="871"/>
      <c r="G23" s="871"/>
      <c r="H23" s="871"/>
      <c r="I23" s="872"/>
    </row>
    <row r="24" spans="2:9">
      <c r="B24" s="870"/>
      <c r="C24" s="871"/>
      <c r="D24" s="871"/>
      <c r="E24" s="871"/>
      <c r="F24" s="871"/>
      <c r="G24" s="871"/>
      <c r="H24" s="871"/>
      <c r="I24" s="872"/>
    </row>
    <row r="25" spans="2:9">
      <c r="B25" s="870"/>
      <c r="C25" s="871"/>
      <c r="D25" s="871"/>
      <c r="E25" s="871"/>
      <c r="F25" s="871"/>
      <c r="G25" s="871"/>
      <c r="H25" s="871"/>
      <c r="I25" s="872"/>
    </row>
    <row r="26" spans="2:9">
      <c r="B26" s="870"/>
      <c r="C26" s="871"/>
      <c r="D26" s="871"/>
      <c r="E26" s="871"/>
      <c r="F26" s="871"/>
      <c r="G26" s="871"/>
      <c r="H26" s="871"/>
      <c r="I26" s="872"/>
    </row>
    <row r="27" spans="2:9">
      <c r="B27" s="870"/>
      <c r="C27" s="871"/>
      <c r="D27" s="871"/>
      <c r="E27" s="871"/>
      <c r="F27" s="871"/>
      <c r="G27" s="871"/>
      <c r="H27" s="871"/>
      <c r="I27" s="872"/>
    </row>
    <row r="28" spans="2:9">
      <c r="B28" s="870"/>
      <c r="C28" s="871"/>
      <c r="D28" s="871"/>
      <c r="E28" s="871"/>
      <c r="F28" s="871"/>
      <c r="G28" s="871"/>
      <c r="H28" s="871"/>
      <c r="I28" s="872"/>
    </row>
    <row r="29" spans="2:9">
      <c r="B29" s="870"/>
      <c r="C29" s="871"/>
      <c r="D29" s="871"/>
      <c r="E29" s="871"/>
      <c r="F29" s="871"/>
      <c r="G29" s="871"/>
      <c r="H29" s="871"/>
      <c r="I29" s="872"/>
    </row>
    <row r="30" spans="2:9">
      <c r="B30" s="870"/>
      <c r="C30" s="871"/>
      <c r="D30" s="871"/>
      <c r="E30" s="871"/>
      <c r="F30" s="871"/>
      <c r="G30" s="871"/>
      <c r="H30" s="871"/>
      <c r="I30" s="872"/>
    </row>
    <row r="31" spans="2:9">
      <c r="B31" s="870"/>
      <c r="C31" s="871"/>
      <c r="D31" s="871"/>
      <c r="E31" s="871"/>
      <c r="F31" s="871"/>
      <c r="G31" s="871"/>
      <c r="H31" s="871"/>
      <c r="I31" s="872"/>
    </row>
    <row r="32" spans="2:9">
      <c r="B32" s="870"/>
      <c r="C32" s="871"/>
      <c r="D32" s="871"/>
      <c r="E32" s="871"/>
      <c r="F32" s="871"/>
      <c r="G32" s="871"/>
      <c r="H32" s="871"/>
      <c r="I32" s="872"/>
    </row>
    <row r="33" spans="2:13">
      <c r="B33" s="870"/>
      <c r="C33" s="871"/>
      <c r="D33" s="871"/>
      <c r="E33" s="871"/>
      <c r="F33" s="871"/>
      <c r="G33" s="871"/>
      <c r="H33" s="871"/>
      <c r="I33" s="872"/>
    </row>
    <row r="34" spans="2:13">
      <c r="B34" s="870"/>
      <c r="C34" s="871"/>
      <c r="D34" s="871"/>
      <c r="E34" s="871"/>
      <c r="F34" s="871"/>
      <c r="G34" s="871"/>
      <c r="H34" s="871"/>
      <c r="I34" s="872"/>
    </row>
    <row r="35" spans="2:13" ht="19.5" thickBot="1">
      <c r="B35" s="873"/>
      <c r="C35" s="874"/>
      <c r="D35" s="874"/>
      <c r="E35" s="874"/>
      <c r="F35" s="874"/>
      <c r="G35" s="874"/>
      <c r="H35" s="874"/>
      <c r="I35" s="875"/>
    </row>
    <row r="36" spans="2:13" ht="37.5">
      <c r="B36" s="793" t="s">
        <v>383</v>
      </c>
      <c r="C36" s="794"/>
      <c r="D36" s="463" t="s">
        <v>1348</v>
      </c>
      <c r="E36" s="464" t="s">
        <v>368</v>
      </c>
      <c r="F36" s="465" t="s">
        <v>385</v>
      </c>
      <c r="G36" s="466"/>
      <c r="H36" s="467" t="s">
        <v>386</v>
      </c>
      <c r="I36" s="464" t="s">
        <v>387</v>
      </c>
      <c r="K36" s="468" t="s">
        <v>1101</v>
      </c>
      <c r="L36" s="469">
        <f>COUNTA(M:M)</f>
        <v>1</v>
      </c>
    </row>
    <row r="37" spans="2:13" ht="19.5" thickBot="1">
      <c r="B37" s="470" t="s">
        <v>388</v>
      </c>
      <c r="C37" s="471" t="s">
        <v>389</v>
      </c>
      <c r="D37" s="472"/>
      <c r="E37" s="473" t="s">
        <v>374</v>
      </c>
      <c r="F37" s="474" t="s">
        <v>388</v>
      </c>
      <c r="G37" s="474" t="s">
        <v>390</v>
      </c>
      <c r="H37" s="475"/>
      <c r="I37" s="473"/>
    </row>
    <row r="38" spans="2:13">
      <c r="B38" s="103"/>
      <c r="C38" s="72"/>
      <c r="D38" s="338"/>
      <c r="E38" s="339"/>
      <c r="F38" s="72"/>
      <c r="G38" s="72"/>
      <c r="H38" s="68"/>
      <c r="I38" s="98"/>
      <c r="K38" s="355" t="s">
        <v>1292</v>
      </c>
      <c r="M38" s="355" t="e" cm="1" vm="1">
        <f t="array" ref="M38">_xlfn._xlws.FILTER(_xlfn.UNIQUE(F38:F237),_xlfn.UNIQUE(F38:F237)&lt;&gt;"")</f>
        <v>#VALUE!</v>
      </c>
    </row>
    <row r="39" spans="2:13">
      <c r="B39" s="320"/>
      <c r="C39" s="321"/>
      <c r="D39" s="110"/>
      <c r="E39" s="111"/>
      <c r="F39" s="321"/>
      <c r="G39" s="321"/>
      <c r="H39" s="109"/>
      <c r="I39" s="324"/>
    </row>
    <row r="40" spans="2:13">
      <c r="B40" s="320"/>
      <c r="C40" s="321"/>
      <c r="D40" s="107"/>
      <c r="E40" s="108"/>
      <c r="F40" s="321"/>
      <c r="G40" s="321"/>
      <c r="H40" s="109"/>
      <c r="I40" s="324"/>
    </row>
    <row r="41" spans="2:13">
      <c r="B41" s="320"/>
      <c r="C41" s="321"/>
      <c r="D41" s="107"/>
      <c r="E41" s="108"/>
      <c r="F41" s="321"/>
      <c r="G41" s="321"/>
      <c r="H41" s="109"/>
      <c r="I41" s="324"/>
    </row>
    <row r="42" spans="2:13">
      <c r="B42" s="320"/>
      <c r="C42" s="321"/>
      <c r="D42" s="107"/>
      <c r="E42" s="108"/>
      <c r="F42" s="321"/>
      <c r="G42" s="321"/>
      <c r="H42" s="109"/>
      <c r="I42" s="324"/>
    </row>
    <row r="43" spans="2:13">
      <c r="B43" s="320"/>
      <c r="C43" s="321"/>
      <c r="D43" s="107"/>
      <c r="E43" s="108"/>
      <c r="F43" s="321"/>
      <c r="G43" s="321"/>
      <c r="H43" s="109"/>
      <c r="I43" s="324"/>
    </row>
    <row r="44" spans="2:13">
      <c r="B44" s="320"/>
      <c r="C44" s="321"/>
      <c r="D44" s="107"/>
      <c r="E44" s="108"/>
      <c r="F44" s="321"/>
      <c r="G44" s="321"/>
      <c r="H44" s="109"/>
      <c r="I44" s="324"/>
    </row>
    <row r="45" spans="2:13">
      <c r="B45" s="320"/>
      <c r="C45" s="321"/>
      <c r="D45" s="107"/>
      <c r="E45" s="108"/>
      <c r="F45" s="321"/>
      <c r="G45" s="321"/>
      <c r="H45" s="109"/>
      <c r="I45" s="324"/>
    </row>
    <row r="46" spans="2:13">
      <c r="B46" s="320"/>
      <c r="C46" s="321"/>
      <c r="D46" s="107"/>
      <c r="E46" s="108"/>
      <c r="F46" s="321"/>
      <c r="G46" s="321"/>
      <c r="H46" s="109"/>
      <c r="I46" s="324"/>
    </row>
    <row r="47" spans="2:13">
      <c r="B47" s="320"/>
      <c r="C47" s="321"/>
      <c r="D47" s="107"/>
      <c r="E47" s="108"/>
      <c r="F47" s="321"/>
      <c r="G47" s="321"/>
      <c r="H47" s="109"/>
      <c r="I47" s="324"/>
    </row>
    <row r="48" spans="2:13">
      <c r="B48" s="320"/>
      <c r="C48" s="321"/>
      <c r="D48" s="107"/>
      <c r="E48" s="108"/>
      <c r="F48" s="321"/>
      <c r="G48" s="321"/>
      <c r="H48" s="109"/>
      <c r="I48" s="324"/>
    </row>
    <row r="49" spans="2:9">
      <c r="B49" s="320"/>
      <c r="C49" s="321"/>
      <c r="D49" s="107"/>
      <c r="E49" s="108"/>
      <c r="F49" s="321"/>
      <c r="G49" s="321"/>
      <c r="H49" s="109"/>
      <c r="I49" s="324"/>
    </row>
    <row r="50" spans="2:9">
      <c r="B50" s="320"/>
      <c r="C50" s="321"/>
      <c r="D50" s="107"/>
      <c r="E50" s="108"/>
      <c r="F50" s="321"/>
      <c r="G50" s="321"/>
      <c r="H50" s="109"/>
      <c r="I50" s="324"/>
    </row>
    <row r="51" spans="2:9">
      <c r="B51" s="320"/>
      <c r="C51" s="321"/>
      <c r="D51" s="107"/>
      <c r="E51" s="108"/>
      <c r="F51" s="321"/>
      <c r="G51" s="321"/>
      <c r="H51" s="109"/>
      <c r="I51" s="324"/>
    </row>
    <row r="52" spans="2:9">
      <c r="B52" s="320"/>
      <c r="C52" s="321"/>
      <c r="D52" s="107"/>
      <c r="E52" s="108"/>
      <c r="F52" s="321"/>
      <c r="G52" s="321"/>
      <c r="H52" s="109"/>
      <c r="I52" s="324"/>
    </row>
    <row r="53" spans="2:9">
      <c r="B53" s="320"/>
      <c r="C53" s="321"/>
      <c r="D53" s="107"/>
      <c r="E53" s="108"/>
      <c r="F53" s="321"/>
      <c r="G53" s="321"/>
      <c r="H53" s="109"/>
      <c r="I53" s="324"/>
    </row>
    <row r="54" spans="2:9">
      <c r="B54" s="320"/>
      <c r="C54" s="321"/>
      <c r="D54" s="107"/>
      <c r="E54" s="108"/>
      <c r="F54" s="321"/>
      <c r="G54" s="321"/>
      <c r="H54" s="109"/>
      <c r="I54" s="324"/>
    </row>
    <row r="55" spans="2:9">
      <c r="B55" s="320"/>
      <c r="C55" s="321"/>
      <c r="D55" s="107"/>
      <c r="E55" s="108"/>
      <c r="F55" s="321"/>
      <c r="G55" s="321"/>
      <c r="H55" s="109"/>
      <c r="I55" s="324"/>
    </row>
    <row r="56" spans="2:9">
      <c r="B56" s="320"/>
      <c r="C56" s="321"/>
      <c r="D56" s="107"/>
      <c r="E56" s="108"/>
      <c r="F56" s="321"/>
      <c r="G56" s="321"/>
      <c r="H56" s="109"/>
      <c r="I56" s="324"/>
    </row>
    <row r="57" spans="2:9">
      <c r="B57" s="320"/>
      <c r="C57" s="321"/>
      <c r="D57" s="107"/>
      <c r="E57" s="108"/>
      <c r="F57" s="321"/>
      <c r="G57" s="321"/>
      <c r="H57" s="109"/>
      <c r="I57" s="324"/>
    </row>
    <row r="58" spans="2:9">
      <c r="B58" s="320"/>
      <c r="C58" s="321"/>
      <c r="D58" s="107"/>
      <c r="E58" s="108"/>
      <c r="F58" s="321"/>
      <c r="G58" s="321"/>
      <c r="H58" s="109"/>
      <c r="I58" s="324"/>
    </row>
    <row r="59" spans="2:9">
      <c r="B59" s="320"/>
      <c r="C59" s="321"/>
      <c r="D59" s="107"/>
      <c r="E59" s="108"/>
      <c r="F59" s="321"/>
      <c r="G59" s="321"/>
      <c r="H59" s="109"/>
      <c r="I59" s="324"/>
    </row>
    <row r="60" spans="2:9">
      <c r="B60" s="320"/>
      <c r="C60" s="321"/>
      <c r="D60" s="107"/>
      <c r="E60" s="108"/>
      <c r="F60" s="321"/>
      <c r="G60" s="321"/>
      <c r="H60" s="109"/>
      <c r="I60" s="324"/>
    </row>
    <row r="61" spans="2:9">
      <c r="B61" s="320"/>
      <c r="C61" s="321"/>
      <c r="D61" s="107"/>
      <c r="E61" s="108"/>
      <c r="F61" s="321"/>
      <c r="G61" s="321"/>
      <c r="H61" s="109"/>
      <c r="I61" s="324"/>
    </row>
    <row r="62" spans="2:9">
      <c r="B62" s="320"/>
      <c r="C62" s="321"/>
      <c r="D62" s="107"/>
      <c r="E62" s="108"/>
      <c r="F62" s="321"/>
      <c r="G62" s="321"/>
      <c r="H62" s="109"/>
      <c r="I62" s="324"/>
    </row>
    <row r="63" spans="2:9">
      <c r="B63" s="320"/>
      <c r="C63" s="321"/>
      <c r="D63" s="107"/>
      <c r="E63" s="108"/>
      <c r="F63" s="321"/>
      <c r="G63" s="321"/>
      <c r="H63" s="109"/>
      <c r="I63" s="324"/>
    </row>
    <row r="64" spans="2:9">
      <c r="B64" s="320"/>
      <c r="C64" s="321"/>
      <c r="D64" s="107"/>
      <c r="E64" s="108"/>
      <c r="F64" s="321"/>
      <c r="G64" s="321"/>
      <c r="H64" s="109"/>
      <c r="I64" s="324"/>
    </row>
    <row r="65" spans="2:9">
      <c r="B65" s="320"/>
      <c r="C65" s="321"/>
      <c r="D65" s="107"/>
      <c r="E65" s="108"/>
      <c r="F65" s="321"/>
      <c r="G65" s="321"/>
      <c r="H65" s="109"/>
      <c r="I65" s="324"/>
    </row>
    <row r="66" spans="2:9">
      <c r="B66" s="320"/>
      <c r="C66" s="321"/>
      <c r="D66" s="107"/>
      <c r="E66" s="108"/>
      <c r="F66" s="321"/>
      <c r="G66" s="321"/>
      <c r="H66" s="109"/>
      <c r="I66" s="324"/>
    </row>
    <row r="67" spans="2:9">
      <c r="B67" s="320"/>
      <c r="C67" s="321"/>
      <c r="D67" s="107"/>
      <c r="E67" s="108"/>
      <c r="F67" s="321"/>
      <c r="G67" s="321"/>
      <c r="H67" s="109"/>
      <c r="I67" s="324"/>
    </row>
    <row r="68" spans="2:9">
      <c r="B68" s="320"/>
      <c r="C68" s="321"/>
      <c r="D68" s="107"/>
      <c r="E68" s="108"/>
      <c r="F68" s="321"/>
      <c r="G68" s="321"/>
      <c r="H68" s="109"/>
      <c r="I68" s="324"/>
    </row>
    <row r="69" spans="2:9">
      <c r="B69" s="320"/>
      <c r="C69" s="321"/>
      <c r="D69" s="107"/>
      <c r="E69" s="108"/>
      <c r="F69" s="321"/>
      <c r="G69" s="321"/>
      <c r="H69" s="109"/>
      <c r="I69" s="324"/>
    </row>
    <row r="70" spans="2:9">
      <c r="B70" s="320"/>
      <c r="C70" s="321"/>
      <c r="D70" s="107"/>
      <c r="E70" s="108"/>
      <c r="F70" s="321"/>
      <c r="G70" s="321"/>
      <c r="H70" s="109"/>
      <c r="I70" s="324"/>
    </row>
    <row r="71" spans="2:9">
      <c r="B71" s="320"/>
      <c r="C71" s="321"/>
      <c r="D71" s="107"/>
      <c r="E71" s="108"/>
      <c r="F71" s="321"/>
      <c r="G71" s="321"/>
      <c r="H71" s="109"/>
      <c r="I71" s="324"/>
    </row>
    <row r="72" spans="2:9">
      <c r="B72" s="320"/>
      <c r="C72" s="321"/>
      <c r="D72" s="107"/>
      <c r="E72" s="108"/>
      <c r="F72" s="321"/>
      <c r="G72" s="321"/>
      <c r="H72" s="109"/>
      <c r="I72" s="324"/>
    </row>
    <row r="73" spans="2:9">
      <c r="B73" s="320"/>
      <c r="C73" s="321"/>
      <c r="D73" s="107"/>
      <c r="E73" s="108"/>
      <c r="F73" s="321"/>
      <c r="G73" s="321"/>
      <c r="H73" s="109"/>
      <c r="I73" s="324"/>
    </row>
    <row r="74" spans="2:9">
      <c r="B74" s="320"/>
      <c r="C74" s="321"/>
      <c r="D74" s="107"/>
      <c r="E74" s="108"/>
      <c r="F74" s="321"/>
      <c r="G74" s="321"/>
      <c r="H74" s="109"/>
      <c r="I74" s="324"/>
    </row>
    <row r="75" spans="2:9">
      <c r="B75" s="320"/>
      <c r="C75" s="321"/>
      <c r="D75" s="107"/>
      <c r="E75" s="108"/>
      <c r="F75" s="321"/>
      <c r="G75" s="321"/>
      <c r="H75" s="109"/>
      <c r="I75" s="324"/>
    </row>
    <row r="76" spans="2:9">
      <c r="B76" s="320"/>
      <c r="C76" s="321"/>
      <c r="D76" s="107"/>
      <c r="E76" s="108"/>
      <c r="F76" s="321"/>
      <c r="G76" s="321"/>
      <c r="H76" s="109"/>
      <c r="I76" s="324"/>
    </row>
    <row r="77" spans="2:9">
      <c r="B77" s="320"/>
      <c r="C77" s="321"/>
      <c r="D77" s="107"/>
      <c r="E77" s="108"/>
      <c r="F77" s="321"/>
      <c r="G77" s="321"/>
      <c r="H77" s="109"/>
      <c r="I77" s="324"/>
    </row>
    <row r="78" spans="2:9">
      <c r="B78" s="320"/>
      <c r="C78" s="321"/>
      <c r="D78" s="107"/>
      <c r="E78" s="108"/>
      <c r="F78" s="321"/>
      <c r="G78" s="321"/>
      <c r="H78" s="109"/>
      <c r="I78" s="324"/>
    </row>
    <row r="79" spans="2:9">
      <c r="B79" s="320"/>
      <c r="C79" s="321"/>
      <c r="D79" s="107"/>
      <c r="E79" s="108"/>
      <c r="F79" s="321"/>
      <c r="G79" s="321"/>
      <c r="H79" s="109"/>
      <c r="I79" s="324"/>
    </row>
    <row r="80" spans="2:9">
      <c r="B80" s="320"/>
      <c r="C80" s="321"/>
      <c r="D80" s="107"/>
      <c r="E80" s="108"/>
      <c r="F80" s="321"/>
      <c r="G80" s="321"/>
      <c r="H80" s="109"/>
      <c r="I80" s="324"/>
    </row>
    <row r="81" spans="2:11">
      <c r="B81" s="320"/>
      <c r="C81" s="321"/>
      <c r="D81" s="107"/>
      <c r="E81" s="108"/>
      <c r="F81" s="321"/>
      <c r="G81" s="321"/>
      <c r="H81" s="109"/>
      <c r="I81" s="324"/>
    </row>
    <row r="82" spans="2:11">
      <c r="B82" s="320"/>
      <c r="C82" s="321"/>
      <c r="D82" s="107"/>
      <c r="E82" s="108"/>
      <c r="F82" s="321"/>
      <c r="G82" s="321"/>
      <c r="H82" s="109"/>
      <c r="I82" s="324"/>
    </row>
    <row r="83" spans="2:11">
      <c r="B83" s="320"/>
      <c r="C83" s="321"/>
      <c r="D83" s="107"/>
      <c r="E83" s="108"/>
      <c r="F83" s="321"/>
      <c r="G83" s="321"/>
      <c r="H83" s="109"/>
      <c r="I83" s="324"/>
    </row>
    <row r="84" spans="2:11">
      <c r="B84" s="320"/>
      <c r="C84" s="321"/>
      <c r="D84" s="107"/>
      <c r="E84" s="108"/>
      <c r="F84" s="321"/>
      <c r="G84" s="321"/>
      <c r="H84" s="109"/>
      <c r="I84" s="324"/>
    </row>
    <row r="85" spans="2:11">
      <c r="B85" s="320"/>
      <c r="C85" s="321"/>
      <c r="D85" s="107"/>
      <c r="E85" s="108"/>
      <c r="F85" s="321"/>
      <c r="G85" s="321"/>
      <c r="H85" s="109"/>
      <c r="I85" s="324"/>
    </row>
    <row r="86" spans="2:11">
      <c r="B86" s="320"/>
      <c r="C86" s="321"/>
      <c r="D86" s="107"/>
      <c r="E86" s="108"/>
      <c r="F86" s="321"/>
      <c r="G86" s="321"/>
      <c r="H86" s="109"/>
      <c r="I86" s="324"/>
    </row>
    <row r="87" spans="2:11">
      <c r="B87" s="320"/>
      <c r="C87" s="321"/>
      <c r="D87" s="107"/>
      <c r="E87" s="108"/>
      <c r="F87" s="321"/>
      <c r="G87" s="321"/>
      <c r="H87" s="109"/>
      <c r="I87" s="324"/>
    </row>
    <row r="88" spans="2:11">
      <c r="B88" s="320"/>
      <c r="C88" s="321"/>
      <c r="D88" s="107"/>
      <c r="E88" s="108"/>
      <c r="F88" s="321"/>
      <c r="G88" s="321"/>
      <c r="H88" s="109"/>
      <c r="I88" s="324"/>
    </row>
    <row r="89" spans="2:11">
      <c r="B89" s="320"/>
      <c r="C89" s="321"/>
      <c r="D89" s="107"/>
      <c r="E89" s="108"/>
      <c r="F89" s="321"/>
      <c r="G89" s="321"/>
      <c r="H89" s="109"/>
      <c r="I89" s="324"/>
    </row>
    <row r="90" spans="2:11">
      <c r="B90" s="320"/>
      <c r="C90" s="321"/>
      <c r="D90" s="107"/>
      <c r="E90" s="108"/>
      <c r="F90" s="321"/>
      <c r="G90" s="321"/>
      <c r="H90" s="109"/>
      <c r="I90" s="324"/>
    </row>
    <row r="91" spans="2:11">
      <c r="B91" s="320"/>
      <c r="C91" s="321"/>
      <c r="D91" s="107"/>
      <c r="E91" s="108"/>
      <c r="F91" s="321"/>
      <c r="G91" s="321"/>
      <c r="H91" s="109"/>
      <c r="I91" s="324"/>
    </row>
    <row r="92" spans="2:11">
      <c r="B92" s="104"/>
      <c r="C92" s="79"/>
      <c r="D92" s="110"/>
      <c r="E92" s="111"/>
      <c r="F92" s="79"/>
      <c r="G92" s="79"/>
      <c r="H92" s="77"/>
      <c r="I92" s="82"/>
      <c r="K92" s="355" t="s">
        <v>1293</v>
      </c>
    </row>
    <row r="93" spans="2:11">
      <c r="B93" s="104"/>
      <c r="C93" s="79"/>
      <c r="D93" s="110"/>
      <c r="E93" s="111"/>
      <c r="F93" s="79"/>
      <c r="G93" s="79"/>
      <c r="H93" s="77"/>
      <c r="I93" s="82"/>
    </row>
    <row r="94" spans="2:11">
      <c r="B94" s="104"/>
      <c r="C94" s="79"/>
      <c r="D94" s="110"/>
      <c r="E94" s="111"/>
      <c r="F94" s="79"/>
      <c r="G94" s="79"/>
      <c r="H94" s="77"/>
      <c r="I94" s="82"/>
    </row>
    <row r="95" spans="2:11">
      <c r="B95" s="104"/>
      <c r="C95" s="79"/>
      <c r="D95" s="110"/>
      <c r="E95" s="111"/>
      <c r="F95" s="79"/>
      <c r="G95" s="79"/>
      <c r="H95" s="77"/>
      <c r="I95" s="82"/>
    </row>
    <row r="96" spans="2:11">
      <c r="B96" s="104"/>
      <c r="C96" s="79"/>
      <c r="D96" s="110"/>
      <c r="E96" s="111"/>
      <c r="F96" s="79"/>
      <c r="G96" s="79"/>
      <c r="H96" s="77"/>
      <c r="I96" s="82"/>
    </row>
    <row r="97" spans="2:9">
      <c r="B97" s="104"/>
      <c r="C97" s="79"/>
      <c r="D97" s="110"/>
      <c r="E97" s="111"/>
      <c r="F97" s="79"/>
      <c r="G97" s="79"/>
      <c r="H97" s="77"/>
      <c r="I97" s="82"/>
    </row>
    <row r="98" spans="2:9">
      <c r="B98" s="104"/>
      <c r="C98" s="79"/>
      <c r="D98" s="110"/>
      <c r="E98" s="111"/>
      <c r="F98" s="79"/>
      <c r="G98" s="79"/>
      <c r="H98" s="77"/>
      <c r="I98" s="82"/>
    </row>
    <row r="99" spans="2:9">
      <c r="B99" s="104"/>
      <c r="C99" s="79"/>
      <c r="D99" s="110"/>
      <c r="E99" s="111"/>
      <c r="F99" s="79"/>
      <c r="G99" s="79"/>
      <c r="H99" s="77"/>
      <c r="I99" s="82"/>
    </row>
    <row r="100" spans="2:9">
      <c r="B100" s="104"/>
      <c r="C100" s="79"/>
      <c r="D100" s="110"/>
      <c r="E100" s="111"/>
      <c r="F100" s="79"/>
      <c r="G100" s="79"/>
      <c r="H100" s="77"/>
      <c r="I100" s="82"/>
    </row>
    <row r="101" spans="2:9">
      <c r="B101" s="104"/>
      <c r="C101" s="79"/>
      <c r="D101" s="110"/>
      <c r="E101" s="111"/>
      <c r="F101" s="79"/>
      <c r="G101" s="79"/>
      <c r="H101" s="77"/>
      <c r="I101" s="82"/>
    </row>
    <row r="102" spans="2:9">
      <c r="B102" s="104"/>
      <c r="C102" s="79"/>
      <c r="D102" s="110"/>
      <c r="E102" s="111"/>
      <c r="F102" s="79"/>
      <c r="G102" s="79"/>
      <c r="H102" s="77"/>
      <c r="I102" s="82"/>
    </row>
    <row r="103" spans="2:9">
      <c r="B103" s="104"/>
      <c r="C103" s="79"/>
      <c r="D103" s="110"/>
      <c r="E103" s="111"/>
      <c r="F103" s="79"/>
      <c r="G103" s="79"/>
      <c r="H103" s="77"/>
      <c r="I103" s="82"/>
    </row>
    <row r="104" spans="2:9">
      <c r="B104" s="104"/>
      <c r="C104" s="79"/>
      <c r="D104" s="110"/>
      <c r="E104" s="111"/>
      <c r="F104" s="79"/>
      <c r="G104" s="79"/>
      <c r="H104" s="77"/>
      <c r="I104" s="82"/>
    </row>
    <row r="105" spans="2:9">
      <c r="B105" s="104"/>
      <c r="C105" s="79"/>
      <c r="D105" s="110"/>
      <c r="E105" s="111"/>
      <c r="F105" s="79"/>
      <c r="G105" s="79"/>
      <c r="H105" s="77"/>
      <c r="I105" s="82"/>
    </row>
    <row r="106" spans="2:9">
      <c r="B106" s="104"/>
      <c r="C106" s="79"/>
      <c r="D106" s="110"/>
      <c r="E106" s="111"/>
      <c r="F106" s="79"/>
      <c r="G106" s="79"/>
      <c r="H106" s="77"/>
      <c r="I106" s="82"/>
    </row>
    <row r="107" spans="2:9">
      <c r="B107" s="104"/>
      <c r="C107" s="79"/>
      <c r="D107" s="110"/>
      <c r="E107" s="111"/>
      <c r="F107" s="79"/>
      <c r="G107" s="79"/>
      <c r="H107" s="77"/>
      <c r="I107" s="82"/>
    </row>
    <row r="108" spans="2:9">
      <c r="B108" s="104"/>
      <c r="C108" s="79"/>
      <c r="D108" s="110"/>
      <c r="E108" s="111"/>
      <c r="F108" s="79"/>
      <c r="G108" s="79"/>
      <c r="H108" s="77"/>
      <c r="I108" s="82"/>
    </row>
    <row r="109" spans="2:9">
      <c r="B109" s="104"/>
      <c r="C109" s="79"/>
      <c r="D109" s="110"/>
      <c r="E109" s="111"/>
      <c r="F109" s="79"/>
      <c r="G109" s="79"/>
      <c r="H109" s="77"/>
      <c r="I109" s="82"/>
    </row>
    <row r="110" spans="2:9">
      <c r="B110" s="104"/>
      <c r="C110" s="79"/>
      <c r="D110" s="110"/>
      <c r="E110" s="111"/>
      <c r="F110" s="79"/>
      <c r="G110" s="79"/>
      <c r="H110" s="77"/>
      <c r="I110" s="82"/>
    </row>
    <row r="111" spans="2:9">
      <c r="B111" s="104"/>
      <c r="C111" s="79"/>
      <c r="D111" s="110"/>
      <c r="E111" s="111"/>
      <c r="F111" s="79"/>
      <c r="G111" s="79"/>
      <c r="H111" s="77"/>
      <c r="I111" s="82"/>
    </row>
    <row r="112" spans="2:9">
      <c r="B112" s="104"/>
      <c r="C112" s="79"/>
      <c r="D112" s="110"/>
      <c r="E112" s="111"/>
      <c r="F112" s="79"/>
      <c r="G112" s="79"/>
      <c r="H112" s="77"/>
      <c r="I112" s="82"/>
    </row>
    <row r="113" spans="2:9">
      <c r="B113" s="104"/>
      <c r="C113" s="79"/>
      <c r="D113" s="110"/>
      <c r="E113" s="111"/>
      <c r="F113" s="79"/>
      <c r="G113" s="79"/>
      <c r="H113" s="77"/>
      <c r="I113" s="82"/>
    </row>
    <row r="114" spans="2:9">
      <c r="B114" s="104"/>
      <c r="C114" s="79"/>
      <c r="D114" s="110"/>
      <c r="E114" s="111"/>
      <c r="F114" s="79"/>
      <c r="G114" s="79"/>
      <c r="H114" s="77"/>
      <c r="I114" s="82"/>
    </row>
    <row r="115" spans="2:9">
      <c r="B115" s="104"/>
      <c r="C115" s="79"/>
      <c r="D115" s="110"/>
      <c r="E115" s="111"/>
      <c r="F115" s="79"/>
      <c r="G115" s="79"/>
      <c r="H115" s="77"/>
      <c r="I115" s="82"/>
    </row>
    <row r="116" spans="2:9">
      <c r="B116" s="104"/>
      <c r="C116" s="79"/>
      <c r="D116" s="110"/>
      <c r="E116" s="111"/>
      <c r="F116" s="79"/>
      <c r="G116" s="79"/>
      <c r="H116" s="77"/>
      <c r="I116" s="82"/>
    </row>
    <row r="117" spans="2:9">
      <c r="B117" s="104"/>
      <c r="C117" s="79"/>
      <c r="D117" s="110"/>
      <c r="E117" s="111"/>
      <c r="F117" s="79"/>
      <c r="G117" s="79"/>
      <c r="H117" s="77"/>
      <c r="I117" s="82"/>
    </row>
    <row r="118" spans="2:9">
      <c r="B118" s="104"/>
      <c r="C118" s="79"/>
      <c r="D118" s="110"/>
      <c r="E118" s="111"/>
      <c r="F118" s="79"/>
      <c r="G118" s="79"/>
      <c r="H118" s="77"/>
      <c r="I118" s="82"/>
    </row>
    <row r="119" spans="2:9">
      <c r="B119" s="104"/>
      <c r="C119" s="79"/>
      <c r="D119" s="110"/>
      <c r="E119" s="111"/>
      <c r="F119" s="79"/>
      <c r="G119" s="79"/>
      <c r="H119" s="77"/>
      <c r="I119" s="82"/>
    </row>
    <row r="120" spans="2:9">
      <c r="B120" s="104"/>
      <c r="C120" s="79"/>
      <c r="D120" s="110"/>
      <c r="E120" s="111"/>
      <c r="F120" s="79"/>
      <c r="G120" s="79"/>
      <c r="H120" s="77"/>
      <c r="I120" s="82"/>
    </row>
    <row r="121" spans="2:9">
      <c r="B121" s="104"/>
      <c r="C121" s="79"/>
      <c r="D121" s="110"/>
      <c r="E121" s="111"/>
      <c r="F121" s="79"/>
      <c r="G121" s="79"/>
      <c r="H121" s="77"/>
      <c r="I121" s="82"/>
    </row>
    <row r="122" spans="2:9">
      <c r="B122" s="104"/>
      <c r="C122" s="79"/>
      <c r="D122" s="110"/>
      <c r="E122" s="111"/>
      <c r="F122" s="79"/>
      <c r="G122" s="79"/>
      <c r="H122" s="77"/>
      <c r="I122" s="82"/>
    </row>
    <row r="123" spans="2:9">
      <c r="B123" s="104"/>
      <c r="C123" s="79"/>
      <c r="D123" s="110"/>
      <c r="E123" s="111"/>
      <c r="F123" s="79"/>
      <c r="G123" s="79"/>
      <c r="H123" s="77"/>
      <c r="I123" s="82"/>
    </row>
    <row r="124" spans="2:9">
      <c r="B124" s="104"/>
      <c r="C124" s="79"/>
      <c r="D124" s="110"/>
      <c r="E124" s="111"/>
      <c r="F124" s="79"/>
      <c r="G124" s="79"/>
      <c r="H124" s="77"/>
      <c r="I124" s="82"/>
    </row>
    <row r="125" spans="2:9">
      <c r="B125" s="104"/>
      <c r="C125" s="79"/>
      <c r="D125" s="110"/>
      <c r="E125" s="111"/>
      <c r="F125" s="79"/>
      <c r="G125" s="79"/>
      <c r="H125" s="77"/>
      <c r="I125" s="82"/>
    </row>
    <row r="126" spans="2:9">
      <c r="B126" s="104"/>
      <c r="C126" s="79"/>
      <c r="D126" s="110"/>
      <c r="E126" s="111"/>
      <c r="F126" s="79"/>
      <c r="G126" s="79"/>
      <c r="H126" s="77"/>
      <c r="I126" s="82"/>
    </row>
    <row r="127" spans="2:9">
      <c r="B127" s="104"/>
      <c r="C127" s="79"/>
      <c r="D127" s="110"/>
      <c r="E127" s="111"/>
      <c r="F127" s="79"/>
      <c r="G127" s="79"/>
      <c r="H127" s="77"/>
      <c r="I127" s="82"/>
    </row>
    <row r="128" spans="2:9">
      <c r="B128" s="104"/>
      <c r="C128" s="79"/>
      <c r="D128" s="110"/>
      <c r="E128" s="111"/>
      <c r="F128" s="79"/>
      <c r="G128" s="79"/>
      <c r="H128" s="77"/>
      <c r="I128" s="82"/>
    </row>
    <row r="129" spans="2:9">
      <c r="B129" s="104"/>
      <c r="C129" s="79"/>
      <c r="D129" s="110"/>
      <c r="E129" s="111"/>
      <c r="F129" s="79"/>
      <c r="G129" s="79"/>
      <c r="H129" s="77"/>
      <c r="I129" s="82"/>
    </row>
    <row r="130" spans="2:9">
      <c r="B130" s="104"/>
      <c r="C130" s="79"/>
      <c r="D130" s="110"/>
      <c r="E130" s="111"/>
      <c r="F130" s="79"/>
      <c r="G130" s="79"/>
      <c r="H130" s="77"/>
      <c r="I130" s="82"/>
    </row>
    <row r="131" spans="2:9">
      <c r="B131" s="104"/>
      <c r="C131" s="79"/>
      <c r="D131" s="110"/>
      <c r="E131" s="111"/>
      <c r="F131" s="79"/>
      <c r="G131" s="79"/>
      <c r="H131" s="77"/>
      <c r="I131" s="82"/>
    </row>
    <row r="132" spans="2:9">
      <c r="B132" s="104"/>
      <c r="C132" s="79"/>
      <c r="D132" s="110"/>
      <c r="E132" s="111"/>
      <c r="F132" s="79"/>
      <c r="G132" s="79"/>
      <c r="H132" s="77"/>
      <c r="I132" s="82"/>
    </row>
    <row r="133" spans="2:9">
      <c r="B133" s="104"/>
      <c r="C133" s="79"/>
      <c r="D133" s="110"/>
      <c r="E133" s="111"/>
      <c r="F133" s="79"/>
      <c r="G133" s="79"/>
      <c r="H133" s="77"/>
      <c r="I133" s="82"/>
    </row>
    <row r="134" spans="2:9">
      <c r="B134" s="104"/>
      <c r="C134" s="79"/>
      <c r="D134" s="110"/>
      <c r="E134" s="111"/>
      <c r="F134" s="79"/>
      <c r="G134" s="79"/>
      <c r="H134" s="77"/>
      <c r="I134" s="82"/>
    </row>
    <row r="135" spans="2:9">
      <c r="B135" s="104"/>
      <c r="C135" s="79"/>
      <c r="D135" s="110"/>
      <c r="E135" s="111"/>
      <c r="F135" s="79"/>
      <c r="G135" s="79"/>
      <c r="H135" s="77"/>
      <c r="I135" s="82"/>
    </row>
    <row r="136" spans="2:9">
      <c r="B136" s="104"/>
      <c r="C136" s="79"/>
      <c r="D136" s="110"/>
      <c r="E136" s="111"/>
      <c r="F136" s="79"/>
      <c r="G136" s="79"/>
      <c r="H136" s="77"/>
      <c r="I136" s="82"/>
    </row>
    <row r="137" spans="2:9">
      <c r="B137" s="104"/>
      <c r="C137" s="79"/>
      <c r="D137" s="110"/>
      <c r="E137" s="111"/>
      <c r="F137" s="79"/>
      <c r="G137" s="79"/>
      <c r="H137" s="77"/>
      <c r="I137" s="82"/>
    </row>
    <row r="138" spans="2:9">
      <c r="B138" s="104"/>
      <c r="C138" s="79"/>
      <c r="D138" s="110"/>
      <c r="E138" s="111"/>
      <c r="F138" s="79"/>
      <c r="G138" s="79"/>
      <c r="H138" s="77"/>
      <c r="I138" s="82"/>
    </row>
    <row r="139" spans="2:9">
      <c r="B139" s="104"/>
      <c r="C139" s="79"/>
      <c r="D139" s="110"/>
      <c r="E139" s="111"/>
      <c r="F139" s="79"/>
      <c r="G139" s="79"/>
      <c r="H139" s="77"/>
      <c r="I139" s="82"/>
    </row>
    <row r="140" spans="2:9">
      <c r="B140" s="104"/>
      <c r="C140" s="79"/>
      <c r="D140" s="110"/>
      <c r="E140" s="111"/>
      <c r="F140" s="79"/>
      <c r="G140" s="79"/>
      <c r="H140" s="77"/>
      <c r="I140" s="82"/>
    </row>
    <row r="141" spans="2:9">
      <c r="B141" s="104"/>
      <c r="C141" s="79"/>
      <c r="D141" s="110"/>
      <c r="E141" s="111"/>
      <c r="F141" s="79"/>
      <c r="G141" s="79"/>
      <c r="H141" s="77"/>
      <c r="I141" s="82"/>
    </row>
    <row r="142" spans="2:9">
      <c r="B142" s="104"/>
      <c r="C142" s="79"/>
      <c r="D142" s="110"/>
      <c r="E142" s="111"/>
      <c r="F142" s="79"/>
      <c r="G142" s="79"/>
      <c r="H142" s="77"/>
      <c r="I142" s="82"/>
    </row>
    <row r="143" spans="2:9">
      <c r="B143" s="104"/>
      <c r="C143" s="79"/>
      <c r="D143" s="110"/>
      <c r="E143" s="111"/>
      <c r="F143" s="79"/>
      <c r="G143" s="79"/>
      <c r="H143" s="77"/>
      <c r="I143" s="82"/>
    </row>
    <row r="144" spans="2:9">
      <c r="B144" s="104"/>
      <c r="C144" s="79"/>
      <c r="D144" s="110"/>
      <c r="E144" s="111"/>
      <c r="F144" s="79"/>
      <c r="G144" s="79"/>
      <c r="H144" s="77"/>
      <c r="I144" s="82"/>
    </row>
    <row r="145" spans="2:9">
      <c r="B145" s="104"/>
      <c r="C145" s="79"/>
      <c r="D145" s="110"/>
      <c r="E145" s="111"/>
      <c r="F145" s="79"/>
      <c r="G145" s="79"/>
      <c r="H145" s="77"/>
      <c r="I145" s="82"/>
    </row>
    <row r="146" spans="2:9">
      <c r="B146" s="104"/>
      <c r="C146" s="79"/>
      <c r="D146" s="110"/>
      <c r="E146" s="111"/>
      <c r="F146" s="79"/>
      <c r="G146" s="79"/>
      <c r="H146" s="77"/>
      <c r="I146" s="82"/>
    </row>
    <row r="147" spans="2:9">
      <c r="B147" s="104"/>
      <c r="C147" s="79"/>
      <c r="D147" s="110"/>
      <c r="E147" s="111"/>
      <c r="F147" s="79"/>
      <c r="G147" s="79"/>
      <c r="H147" s="77"/>
      <c r="I147" s="82"/>
    </row>
    <row r="148" spans="2:9">
      <c r="B148" s="104"/>
      <c r="C148" s="79"/>
      <c r="D148" s="110"/>
      <c r="E148" s="111"/>
      <c r="F148" s="79"/>
      <c r="G148" s="79"/>
      <c r="H148" s="77"/>
      <c r="I148" s="82"/>
    </row>
    <row r="149" spans="2:9">
      <c r="B149" s="104"/>
      <c r="C149" s="79"/>
      <c r="D149" s="110"/>
      <c r="E149" s="111"/>
      <c r="F149" s="79"/>
      <c r="G149" s="79"/>
      <c r="H149" s="77"/>
      <c r="I149" s="82"/>
    </row>
    <row r="150" spans="2:9">
      <c r="B150" s="104"/>
      <c r="C150" s="79"/>
      <c r="D150" s="110"/>
      <c r="E150" s="111"/>
      <c r="F150" s="79"/>
      <c r="G150" s="79"/>
      <c r="H150" s="77"/>
      <c r="I150" s="82"/>
    </row>
    <row r="151" spans="2:9">
      <c r="B151" s="104"/>
      <c r="C151" s="79"/>
      <c r="D151" s="110"/>
      <c r="E151" s="111"/>
      <c r="F151" s="79"/>
      <c r="G151" s="79"/>
      <c r="H151" s="77"/>
      <c r="I151" s="82"/>
    </row>
    <row r="152" spans="2:9">
      <c r="B152" s="104"/>
      <c r="C152" s="79"/>
      <c r="D152" s="110"/>
      <c r="E152" s="111"/>
      <c r="F152" s="79"/>
      <c r="G152" s="79"/>
      <c r="H152" s="77"/>
      <c r="I152" s="82"/>
    </row>
    <row r="153" spans="2:9">
      <c r="B153" s="104"/>
      <c r="C153" s="79"/>
      <c r="D153" s="110"/>
      <c r="E153" s="111"/>
      <c r="F153" s="79"/>
      <c r="G153" s="79"/>
      <c r="H153" s="77"/>
      <c r="I153" s="82"/>
    </row>
    <row r="154" spans="2:9">
      <c r="B154" s="104"/>
      <c r="C154" s="79"/>
      <c r="D154" s="110"/>
      <c r="E154" s="111"/>
      <c r="F154" s="79"/>
      <c r="G154" s="79"/>
      <c r="H154" s="77"/>
      <c r="I154" s="82"/>
    </row>
    <row r="155" spans="2:9">
      <c r="B155" s="104"/>
      <c r="C155" s="79"/>
      <c r="D155" s="110"/>
      <c r="E155" s="111"/>
      <c r="F155" s="79"/>
      <c r="G155" s="79"/>
      <c r="H155" s="77"/>
      <c r="I155" s="82"/>
    </row>
    <row r="156" spans="2:9">
      <c r="B156" s="104"/>
      <c r="C156" s="79"/>
      <c r="D156" s="110"/>
      <c r="E156" s="111"/>
      <c r="F156" s="79"/>
      <c r="G156" s="79"/>
      <c r="H156" s="77"/>
      <c r="I156" s="82"/>
    </row>
    <row r="157" spans="2:9">
      <c r="B157" s="104"/>
      <c r="C157" s="79"/>
      <c r="D157" s="110"/>
      <c r="E157" s="111"/>
      <c r="F157" s="79"/>
      <c r="G157" s="79"/>
      <c r="H157" s="77"/>
      <c r="I157" s="82"/>
    </row>
    <row r="158" spans="2:9">
      <c r="B158" s="104"/>
      <c r="C158" s="79"/>
      <c r="D158" s="110"/>
      <c r="E158" s="111"/>
      <c r="F158" s="79"/>
      <c r="G158" s="79"/>
      <c r="H158" s="77"/>
      <c r="I158" s="82"/>
    </row>
    <row r="159" spans="2:9">
      <c r="B159" s="104"/>
      <c r="C159" s="79"/>
      <c r="D159" s="110"/>
      <c r="E159" s="111"/>
      <c r="F159" s="79"/>
      <c r="G159" s="79"/>
      <c r="H159" s="77"/>
      <c r="I159" s="82"/>
    </row>
    <row r="160" spans="2:9">
      <c r="B160" s="104"/>
      <c r="C160" s="79"/>
      <c r="D160" s="110"/>
      <c r="E160" s="111"/>
      <c r="F160" s="79"/>
      <c r="G160" s="79"/>
      <c r="H160" s="77"/>
      <c r="I160" s="82"/>
    </row>
    <row r="161" spans="2:9">
      <c r="B161" s="104"/>
      <c r="C161" s="79"/>
      <c r="D161" s="110"/>
      <c r="E161" s="111"/>
      <c r="F161" s="79"/>
      <c r="G161" s="79"/>
      <c r="H161" s="77"/>
      <c r="I161" s="82"/>
    </row>
    <row r="162" spans="2:9">
      <c r="B162" s="104"/>
      <c r="C162" s="79"/>
      <c r="D162" s="110"/>
      <c r="E162" s="111"/>
      <c r="F162" s="79"/>
      <c r="G162" s="79"/>
      <c r="H162" s="77"/>
      <c r="I162" s="82"/>
    </row>
    <row r="163" spans="2:9">
      <c r="B163" s="104"/>
      <c r="C163" s="79"/>
      <c r="D163" s="110"/>
      <c r="E163" s="111"/>
      <c r="F163" s="79"/>
      <c r="G163" s="79"/>
      <c r="H163" s="77"/>
      <c r="I163" s="82"/>
    </row>
    <row r="164" spans="2:9">
      <c r="B164" s="104"/>
      <c r="C164" s="79"/>
      <c r="D164" s="110"/>
      <c r="E164" s="111"/>
      <c r="F164" s="79"/>
      <c r="G164" s="79"/>
      <c r="H164" s="77"/>
      <c r="I164" s="82"/>
    </row>
    <row r="165" spans="2:9">
      <c r="B165" s="104"/>
      <c r="C165" s="79"/>
      <c r="D165" s="110"/>
      <c r="E165" s="111"/>
      <c r="F165" s="79"/>
      <c r="G165" s="79"/>
      <c r="H165" s="77"/>
      <c r="I165" s="82"/>
    </row>
    <row r="166" spans="2:9">
      <c r="B166" s="104"/>
      <c r="C166" s="79"/>
      <c r="D166" s="110"/>
      <c r="E166" s="111"/>
      <c r="F166" s="79"/>
      <c r="G166" s="79"/>
      <c r="H166" s="77"/>
      <c r="I166" s="82"/>
    </row>
    <row r="167" spans="2:9">
      <c r="B167" s="104"/>
      <c r="C167" s="79"/>
      <c r="D167" s="110"/>
      <c r="E167" s="111"/>
      <c r="F167" s="79"/>
      <c r="G167" s="79"/>
      <c r="H167" s="77"/>
      <c r="I167" s="82"/>
    </row>
    <row r="168" spans="2:9">
      <c r="B168" s="104"/>
      <c r="C168" s="79"/>
      <c r="D168" s="110"/>
      <c r="E168" s="111"/>
      <c r="F168" s="79"/>
      <c r="G168" s="79"/>
      <c r="H168" s="77"/>
      <c r="I168" s="82"/>
    </row>
    <row r="169" spans="2:9">
      <c r="B169" s="104"/>
      <c r="C169" s="79"/>
      <c r="D169" s="110"/>
      <c r="E169" s="111"/>
      <c r="F169" s="79"/>
      <c r="G169" s="79"/>
      <c r="H169" s="77"/>
      <c r="I169" s="82"/>
    </row>
    <row r="170" spans="2:9">
      <c r="B170" s="104"/>
      <c r="C170" s="79"/>
      <c r="D170" s="110"/>
      <c r="E170" s="111"/>
      <c r="F170" s="79"/>
      <c r="G170" s="79"/>
      <c r="H170" s="77"/>
      <c r="I170" s="82"/>
    </row>
    <row r="171" spans="2:9">
      <c r="B171" s="104"/>
      <c r="C171" s="79"/>
      <c r="D171" s="110"/>
      <c r="E171" s="111"/>
      <c r="F171" s="79"/>
      <c r="G171" s="79"/>
      <c r="H171" s="77"/>
      <c r="I171" s="82"/>
    </row>
    <row r="172" spans="2:9">
      <c r="B172" s="104"/>
      <c r="C172" s="79"/>
      <c r="D172" s="110"/>
      <c r="E172" s="111"/>
      <c r="F172" s="79"/>
      <c r="G172" s="79"/>
      <c r="H172" s="77"/>
      <c r="I172" s="82"/>
    </row>
    <row r="173" spans="2:9">
      <c r="B173" s="104"/>
      <c r="C173" s="79"/>
      <c r="D173" s="110"/>
      <c r="E173" s="111"/>
      <c r="F173" s="79"/>
      <c r="G173" s="79"/>
      <c r="H173" s="77"/>
      <c r="I173" s="82"/>
    </row>
    <row r="174" spans="2:9">
      <c r="B174" s="104"/>
      <c r="C174" s="79"/>
      <c r="D174" s="110"/>
      <c r="E174" s="111"/>
      <c r="F174" s="79"/>
      <c r="G174" s="79"/>
      <c r="H174" s="77"/>
      <c r="I174" s="82"/>
    </row>
    <row r="175" spans="2:9">
      <c r="B175" s="104"/>
      <c r="C175" s="79"/>
      <c r="D175" s="110"/>
      <c r="E175" s="111"/>
      <c r="F175" s="79"/>
      <c r="G175" s="79"/>
      <c r="H175" s="77"/>
      <c r="I175" s="82"/>
    </row>
    <row r="176" spans="2:9">
      <c r="B176" s="104"/>
      <c r="C176" s="79"/>
      <c r="D176" s="110"/>
      <c r="E176" s="111"/>
      <c r="F176" s="79"/>
      <c r="G176" s="79"/>
      <c r="H176" s="77"/>
      <c r="I176" s="82"/>
    </row>
    <row r="177" spans="2:9">
      <c r="B177" s="104"/>
      <c r="C177" s="79"/>
      <c r="D177" s="110"/>
      <c r="E177" s="111"/>
      <c r="F177" s="79"/>
      <c r="G177" s="79"/>
      <c r="H177" s="77"/>
      <c r="I177" s="82"/>
    </row>
    <row r="178" spans="2:9">
      <c r="B178" s="104"/>
      <c r="C178" s="79"/>
      <c r="D178" s="110"/>
      <c r="E178" s="111"/>
      <c r="F178" s="79"/>
      <c r="G178" s="79"/>
      <c r="H178" s="77"/>
      <c r="I178" s="82"/>
    </row>
    <row r="179" spans="2:9">
      <c r="B179" s="104"/>
      <c r="C179" s="79"/>
      <c r="D179" s="110"/>
      <c r="E179" s="111"/>
      <c r="F179" s="79"/>
      <c r="G179" s="79"/>
      <c r="H179" s="77"/>
      <c r="I179" s="82"/>
    </row>
    <row r="180" spans="2:9">
      <c r="B180" s="104"/>
      <c r="C180" s="79"/>
      <c r="D180" s="110"/>
      <c r="E180" s="111"/>
      <c r="F180" s="79"/>
      <c r="G180" s="79"/>
      <c r="H180" s="77"/>
      <c r="I180" s="82"/>
    </row>
    <row r="181" spans="2:9">
      <c r="B181" s="104"/>
      <c r="C181" s="79"/>
      <c r="D181" s="110"/>
      <c r="E181" s="111"/>
      <c r="F181" s="79"/>
      <c r="G181" s="79"/>
      <c r="H181" s="77"/>
      <c r="I181" s="82"/>
    </row>
    <row r="182" spans="2:9">
      <c r="B182" s="104"/>
      <c r="C182" s="79"/>
      <c r="D182" s="110"/>
      <c r="E182" s="111"/>
      <c r="F182" s="79"/>
      <c r="G182" s="79"/>
      <c r="H182" s="77"/>
      <c r="I182" s="82"/>
    </row>
    <row r="183" spans="2:9">
      <c r="B183" s="104"/>
      <c r="C183" s="79"/>
      <c r="D183" s="110"/>
      <c r="E183" s="111"/>
      <c r="F183" s="79"/>
      <c r="G183" s="79"/>
      <c r="H183" s="77"/>
      <c r="I183" s="82"/>
    </row>
    <row r="184" spans="2:9">
      <c r="B184" s="104"/>
      <c r="C184" s="79"/>
      <c r="D184" s="110"/>
      <c r="E184" s="111"/>
      <c r="F184" s="79"/>
      <c r="G184" s="79"/>
      <c r="H184" s="77"/>
      <c r="I184" s="82"/>
    </row>
    <row r="185" spans="2:9">
      <c r="B185" s="104"/>
      <c r="C185" s="79"/>
      <c r="D185" s="110"/>
      <c r="E185" s="111"/>
      <c r="F185" s="79"/>
      <c r="G185" s="79"/>
      <c r="H185" s="77"/>
      <c r="I185" s="82"/>
    </row>
    <row r="186" spans="2:9">
      <c r="B186" s="104"/>
      <c r="C186" s="79"/>
      <c r="D186" s="110"/>
      <c r="E186" s="111"/>
      <c r="F186" s="79"/>
      <c r="G186" s="79"/>
      <c r="H186" s="77"/>
      <c r="I186" s="82"/>
    </row>
    <row r="187" spans="2:9">
      <c r="B187" s="104"/>
      <c r="C187" s="79"/>
      <c r="D187" s="110"/>
      <c r="E187" s="111"/>
      <c r="F187" s="79"/>
      <c r="G187" s="79"/>
      <c r="H187" s="77"/>
      <c r="I187" s="82"/>
    </row>
    <row r="188" spans="2:9">
      <c r="B188" s="104"/>
      <c r="C188" s="79"/>
      <c r="D188" s="110"/>
      <c r="E188" s="111"/>
      <c r="F188" s="79"/>
      <c r="G188" s="79"/>
      <c r="H188" s="77"/>
      <c r="I188" s="82"/>
    </row>
    <row r="189" spans="2:9">
      <c r="B189" s="104"/>
      <c r="C189" s="79"/>
      <c r="D189" s="110"/>
      <c r="E189" s="111"/>
      <c r="F189" s="79"/>
      <c r="G189" s="79"/>
      <c r="H189" s="77"/>
      <c r="I189" s="82"/>
    </row>
    <row r="190" spans="2:9">
      <c r="B190" s="104"/>
      <c r="C190" s="79"/>
      <c r="D190" s="110"/>
      <c r="E190" s="111"/>
      <c r="F190" s="79"/>
      <c r="G190" s="79"/>
      <c r="H190" s="77"/>
      <c r="I190" s="82"/>
    </row>
    <row r="191" spans="2:9">
      <c r="B191" s="104"/>
      <c r="C191" s="79"/>
      <c r="D191" s="110"/>
      <c r="E191" s="111"/>
      <c r="F191" s="79"/>
      <c r="G191" s="79"/>
      <c r="H191" s="77"/>
      <c r="I191" s="82"/>
    </row>
    <row r="192" spans="2:9">
      <c r="B192" s="104"/>
      <c r="C192" s="79"/>
      <c r="D192" s="110"/>
      <c r="E192" s="111"/>
      <c r="F192" s="79"/>
      <c r="G192" s="79"/>
      <c r="H192" s="77"/>
      <c r="I192" s="82"/>
    </row>
    <row r="193" spans="2:9">
      <c r="B193" s="104"/>
      <c r="C193" s="79"/>
      <c r="D193" s="110"/>
      <c r="E193" s="111"/>
      <c r="F193" s="79"/>
      <c r="G193" s="79"/>
      <c r="H193" s="77"/>
      <c r="I193" s="82"/>
    </row>
    <row r="194" spans="2:9">
      <c r="B194" s="104"/>
      <c r="C194" s="79"/>
      <c r="D194" s="110"/>
      <c r="E194" s="111"/>
      <c r="F194" s="79"/>
      <c r="G194" s="79"/>
      <c r="H194" s="77"/>
      <c r="I194" s="82"/>
    </row>
    <row r="195" spans="2:9">
      <c r="B195" s="104"/>
      <c r="C195" s="79"/>
      <c r="D195" s="110"/>
      <c r="E195" s="111"/>
      <c r="F195" s="79"/>
      <c r="G195" s="79"/>
      <c r="H195" s="77"/>
      <c r="I195" s="82"/>
    </row>
    <row r="196" spans="2:9">
      <c r="B196" s="104"/>
      <c r="C196" s="79"/>
      <c r="D196" s="110"/>
      <c r="E196" s="111"/>
      <c r="F196" s="79"/>
      <c r="G196" s="79"/>
      <c r="H196" s="77"/>
      <c r="I196" s="82"/>
    </row>
    <row r="197" spans="2:9">
      <c r="B197" s="104"/>
      <c r="C197" s="79"/>
      <c r="D197" s="110"/>
      <c r="E197" s="111"/>
      <c r="F197" s="79"/>
      <c r="G197" s="79"/>
      <c r="H197" s="77"/>
      <c r="I197" s="82"/>
    </row>
    <row r="198" spans="2:9">
      <c r="B198" s="104"/>
      <c r="C198" s="79"/>
      <c r="D198" s="110"/>
      <c r="E198" s="111"/>
      <c r="F198" s="79"/>
      <c r="G198" s="79"/>
      <c r="H198" s="77"/>
      <c r="I198" s="82"/>
    </row>
    <row r="199" spans="2:9">
      <c r="B199" s="104"/>
      <c r="C199" s="79"/>
      <c r="D199" s="110"/>
      <c r="E199" s="111"/>
      <c r="F199" s="79"/>
      <c r="G199" s="79"/>
      <c r="H199" s="77"/>
      <c r="I199" s="82"/>
    </row>
    <row r="200" spans="2:9">
      <c r="B200" s="104"/>
      <c r="C200" s="79"/>
      <c r="D200" s="110"/>
      <c r="E200" s="111"/>
      <c r="F200" s="79"/>
      <c r="G200" s="79"/>
      <c r="H200" s="77"/>
      <c r="I200" s="82"/>
    </row>
    <row r="201" spans="2:9">
      <c r="B201" s="104"/>
      <c r="C201" s="79"/>
      <c r="D201" s="110"/>
      <c r="E201" s="111"/>
      <c r="F201" s="79"/>
      <c r="G201" s="79"/>
      <c r="H201" s="77"/>
      <c r="I201" s="82"/>
    </row>
    <row r="202" spans="2:9">
      <c r="B202" s="104"/>
      <c r="C202" s="79"/>
      <c r="D202" s="110"/>
      <c r="E202" s="111"/>
      <c r="F202" s="79"/>
      <c r="G202" s="79"/>
      <c r="H202" s="77"/>
      <c r="I202" s="82"/>
    </row>
    <row r="203" spans="2:9">
      <c r="B203" s="104"/>
      <c r="C203" s="79"/>
      <c r="D203" s="110"/>
      <c r="E203" s="111"/>
      <c r="F203" s="79"/>
      <c r="G203" s="79"/>
      <c r="H203" s="77"/>
      <c r="I203" s="82"/>
    </row>
    <row r="204" spans="2:9">
      <c r="B204" s="104"/>
      <c r="C204" s="79"/>
      <c r="D204" s="110"/>
      <c r="E204" s="111"/>
      <c r="F204" s="79"/>
      <c r="G204" s="79"/>
      <c r="H204" s="77"/>
      <c r="I204" s="82"/>
    </row>
    <row r="205" spans="2:9">
      <c r="B205" s="104"/>
      <c r="C205" s="79"/>
      <c r="D205" s="110"/>
      <c r="E205" s="111"/>
      <c r="F205" s="79"/>
      <c r="G205" s="79"/>
      <c r="H205" s="77"/>
      <c r="I205" s="82"/>
    </row>
    <row r="206" spans="2:9">
      <c r="B206" s="322"/>
      <c r="C206" s="323"/>
      <c r="D206" s="110"/>
      <c r="E206" s="112"/>
      <c r="F206" s="323"/>
      <c r="G206" s="323"/>
      <c r="H206" s="113"/>
      <c r="I206" s="325"/>
    </row>
    <row r="207" spans="2:9">
      <c r="B207" s="322"/>
      <c r="C207" s="323"/>
      <c r="D207" s="110"/>
      <c r="E207" s="112"/>
      <c r="F207" s="323"/>
      <c r="G207" s="323"/>
      <c r="H207" s="113"/>
      <c r="I207" s="325"/>
    </row>
    <row r="208" spans="2:9">
      <c r="B208" s="322"/>
      <c r="C208" s="323"/>
      <c r="D208" s="110"/>
      <c r="E208" s="112"/>
      <c r="F208" s="323"/>
      <c r="G208" s="323"/>
      <c r="H208" s="113"/>
      <c r="I208" s="325"/>
    </row>
    <row r="209" spans="2:9">
      <c r="B209" s="322"/>
      <c r="C209" s="323"/>
      <c r="D209" s="110"/>
      <c r="E209" s="112"/>
      <c r="F209" s="323"/>
      <c r="G209" s="323"/>
      <c r="H209" s="113"/>
      <c r="I209" s="325"/>
    </row>
    <row r="210" spans="2:9">
      <c r="B210" s="322"/>
      <c r="C210" s="323"/>
      <c r="D210" s="110"/>
      <c r="E210" s="112"/>
      <c r="F210" s="323"/>
      <c r="G210" s="323"/>
      <c r="H210" s="113"/>
      <c r="I210" s="325"/>
    </row>
    <row r="211" spans="2:9">
      <c r="B211" s="322"/>
      <c r="C211" s="323"/>
      <c r="D211" s="110"/>
      <c r="E211" s="112"/>
      <c r="F211" s="323"/>
      <c r="G211" s="323"/>
      <c r="H211" s="113"/>
      <c r="I211" s="325"/>
    </row>
    <row r="212" spans="2:9">
      <c r="B212" s="322"/>
      <c r="C212" s="323"/>
      <c r="D212" s="110"/>
      <c r="E212" s="112"/>
      <c r="F212" s="323"/>
      <c r="G212" s="323"/>
      <c r="H212" s="113"/>
      <c r="I212" s="325"/>
    </row>
    <row r="213" spans="2:9">
      <c r="B213" s="322"/>
      <c r="C213" s="323"/>
      <c r="D213" s="110"/>
      <c r="E213" s="112"/>
      <c r="F213" s="323"/>
      <c r="G213" s="323"/>
      <c r="H213" s="113"/>
      <c r="I213" s="325"/>
    </row>
    <row r="214" spans="2:9">
      <c r="B214" s="322"/>
      <c r="C214" s="323"/>
      <c r="D214" s="110"/>
      <c r="E214" s="112"/>
      <c r="F214" s="323"/>
      <c r="G214" s="323"/>
      <c r="H214" s="113"/>
      <c r="I214" s="325"/>
    </row>
    <row r="215" spans="2:9">
      <c r="B215" s="322"/>
      <c r="C215" s="323"/>
      <c r="D215" s="110"/>
      <c r="E215" s="112"/>
      <c r="F215" s="323"/>
      <c r="G215" s="323"/>
      <c r="H215" s="113"/>
      <c r="I215" s="325"/>
    </row>
    <row r="216" spans="2:9">
      <c r="B216" s="322"/>
      <c r="C216" s="323"/>
      <c r="D216" s="110"/>
      <c r="E216" s="112"/>
      <c r="F216" s="323"/>
      <c r="G216" s="323"/>
      <c r="H216" s="113"/>
      <c r="I216" s="325"/>
    </row>
    <row r="217" spans="2:9">
      <c r="B217" s="322"/>
      <c r="C217" s="323"/>
      <c r="D217" s="110"/>
      <c r="E217" s="112"/>
      <c r="F217" s="323"/>
      <c r="G217" s="323"/>
      <c r="H217" s="113"/>
      <c r="I217" s="325"/>
    </row>
    <row r="218" spans="2:9">
      <c r="B218" s="322"/>
      <c r="C218" s="323"/>
      <c r="D218" s="110"/>
      <c r="E218" s="112"/>
      <c r="F218" s="323"/>
      <c r="G218" s="323"/>
      <c r="H218" s="113"/>
      <c r="I218" s="325"/>
    </row>
    <row r="219" spans="2:9">
      <c r="B219" s="322"/>
      <c r="C219" s="323"/>
      <c r="D219" s="110"/>
      <c r="E219" s="112"/>
      <c r="F219" s="323"/>
      <c r="G219" s="323"/>
      <c r="H219" s="113"/>
      <c r="I219" s="325"/>
    </row>
    <row r="220" spans="2:9">
      <c r="B220" s="322"/>
      <c r="C220" s="323"/>
      <c r="D220" s="110"/>
      <c r="E220" s="112"/>
      <c r="F220" s="323"/>
      <c r="G220" s="323"/>
      <c r="H220" s="113"/>
      <c r="I220" s="325"/>
    </row>
    <row r="221" spans="2:9">
      <c r="B221" s="322"/>
      <c r="C221" s="323"/>
      <c r="D221" s="110"/>
      <c r="E221" s="112"/>
      <c r="F221" s="323"/>
      <c r="G221" s="323"/>
      <c r="H221" s="113"/>
      <c r="I221" s="325"/>
    </row>
    <row r="222" spans="2:9">
      <c r="B222" s="322"/>
      <c r="C222" s="323"/>
      <c r="D222" s="110"/>
      <c r="E222" s="112"/>
      <c r="F222" s="323"/>
      <c r="G222" s="323"/>
      <c r="H222" s="113"/>
      <c r="I222" s="325"/>
    </row>
    <row r="223" spans="2:9">
      <c r="B223" s="322"/>
      <c r="C223" s="323"/>
      <c r="D223" s="110"/>
      <c r="E223" s="112"/>
      <c r="F223" s="323"/>
      <c r="G223" s="323"/>
      <c r="H223" s="113"/>
      <c r="I223" s="325"/>
    </row>
    <row r="224" spans="2:9">
      <c r="B224" s="322"/>
      <c r="C224" s="323"/>
      <c r="D224" s="110"/>
      <c r="E224" s="112"/>
      <c r="F224" s="323"/>
      <c r="G224" s="323"/>
      <c r="H224" s="113"/>
      <c r="I224" s="325"/>
    </row>
    <row r="225" spans="2:9">
      <c r="B225" s="322"/>
      <c r="C225" s="323"/>
      <c r="D225" s="110"/>
      <c r="E225" s="112"/>
      <c r="F225" s="323"/>
      <c r="G225" s="323"/>
      <c r="H225" s="113"/>
      <c r="I225" s="325"/>
    </row>
    <row r="226" spans="2:9">
      <c r="B226" s="322"/>
      <c r="C226" s="323"/>
      <c r="D226" s="110"/>
      <c r="E226" s="112"/>
      <c r="F226" s="323"/>
      <c r="G226" s="323"/>
      <c r="H226" s="113"/>
      <c r="I226" s="325"/>
    </row>
    <row r="227" spans="2:9">
      <c r="B227" s="322"/>
      <c r="C227" s="323"/>
      <c r="D227" s="110"/>
      <c r="E227" s="112"/>
      <c r="F227" s="323"/>
      <c r="G227" s="323"/>
      <c r="H227" s="113"/>
      <c r="I227" s="325"/>
    </row>
    <row r="228" spans="2:9">
      <c r="B228" s="322"/>
      <c r="C228" s="323"/>
      <c r="D228" s="110"/>
      <c r="E228" s="112"/>
      <c r="F228" s="323"/>
      <c r="G228" s="323"/>
      <c r="H228" s="113"/>
      <c r="I228" s="325"/>
    </row>
    <row r="229" spans="2:9">
      <c r="B229" s="322"/>
      <c r="C229" s="323"/>
      <c r="D229" s="110"/>
      <c r="E229" s="112"/>
      <c r="F229" s="323"/>
      <c r="G229" s="323"/>
      <c r="H229" s="113"/>
      <c r="I229" s="325"/>
    </row>
    <row r="230" spans="2:9">
      <c r="B230" s="322"/>
      <c r="C230" s="323"/>
      <c r="D230" s="110"/>
      <c r="E230" s="112"/>
      <c r="F230" s="323"/>
      <c r="G230" s="323"/>
      <c r="H230" s="113"/>
      <c r="I230" s="325"/>
    </row>
    <row r="231" spans="2:9">
      <c r="B231" s="322"/>
      <c r="C231" s="323"/>
      <c r="D231" s="110"/>
      <c r="E231" s="112"/>
      <c r="F231" s="323"/>
      <c r="G231" s="323"/>
      <c r="H231" s="113"/>
      <c r="I231" s="325"/>
    </row>
    <row r="232" spans="2:9">
      <c r="B232" s="322"/>
      <c r="C232" s="323"/>
      <c r="D232" s="110"/>
      <c r="E232" s="112"/>
      <c r="F232" s="323"/>
      <c r="G232" s="323"/>
      <c r="H232" s="113"/>
      <c r="I232" s="325"/>
    </row>
    <row r="233" spans="2:9">
      <c r="B233" s="322"/>
      <c r="C233" s="323"/>
      <c r="D233" s="110"/>
      <c r="E233" s="112"/>
      <c r="F233" s="323"/>
      <c r="G233" s="323"/>
      <c r="H233" s="113"/>
      <c r="I233" s="325"/>
    </row>
    <row r="234" spans="2:9">
      <c r="B234" s="322"/>
      <c r="C234" s="323"/>
      <c r="D234" s="110"/>
      <c r="E234" s="112"/>
      <c r="F234" s="323"/>
      <c r="G234" s="323"/>
      <c r="H234" s="113"/>
      <c r="I234" s="325"/>
    </row>
    <row r="235" spans="2:9">
      <c r="B235" s="322"/>
      <c r="C235" s="323"/>
      <c r="D235" s="110"/>
      <c r="E235" s="112"/>
      <c r="F235" s="323"/>
      <c r="G235" s="323"/>
      <c r="H235" s="113"/>
      <c r="I235" s="325"/>
    </row>
    <row r="236" spans="2:9">
      <c r="B236" s="322"/>
      <c r="C236" s="323"/>
      <c r="D236" s="110"/>
      <c r="E236" s="112"/>
      <c r="F236" s="323"/>
      <c r="G236" s="323"/>
      <c r="H236" s="113"/>
      <c r="I236" s="325"/>
    </row>
    <row r="237" spans="2:9" ht="19.5" thickBot="1">
      <c r="B237" s="105"/>
      <c r="C237" s="87"/>
      <c r="D237" s="114"/>
      <c r="E237" s="115"/>
      <c r="F237" s="87"/>
      <c r="G237" s="87"/>
      <c r="H237" s="84"/>
      <c r="I237" s="90"/>
    </row>
  </sheetData>
  <sheetProtection algorithmName="SHA-512" hashValue="pHZkhL2rPkSprWWnF5gGkQvAnigzL8U+SwhbZ44UGaIw/DrITJ0+XMXVuFWixTpdqXwcsINJGYGi+n3plbM+mg==" saltValue="aNNBfoxex9mcXCDZp+IoiQ==" spinCount="100000" sheet="1" scenarios="1" formatCells="0" formatColumns="0" formatRows="0" sort="0" autoFilter="0"/>
  <mergeCells count="2">
    <mergeCell ref="B9:I35"/>
    <mergeCell ref="B36:C36"/>
  </mergeCells>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5032E0FF-CE6C-4DD6-A930-F583ECBFFFBC}">
          <x14:formula1>
            <xm:f>選択肢①!$F$26:$F$28</xm:f>
          </x14:formula1>
          <xm:sqref>E38:E237</xm:sqref>
        </x14:dataValidation>
        <x14:dataValidation type="list" allowBlank="1" showInputMessage="1" showErrorMessage="1" xr:uid="{8D014F0C-45B0-411A-81A4-86FE824FADAE}">
          <x14:formula1>
            <xm:f>選択肢①!$D$26:$D$27</xm:f>
          </x14:formula1>
          <xm:sqref>H38:H237</xm:sqref>
        </x14:dataValidation>
        <x14:dataValidation type="list" allowBlank="1" showInputMessage="1" showErrorMessage="1" xr:uid="{40DCFCE7-28EC-4ACF-AABA-7DA3B65AAF10}">
          <x14:formula1>
            <xm:f>排出活動_Master!$B$5:$B$39</xm:f>
          </x14:formula1>
          <xm:sqref>D38:D237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3AE67-AD44-49DF-9204-209B670415E0}">
  <sheetPr codeName="Sheet19">
    <tabColor theme="0" tint="-0.34998626667073579"/>
  </sheetPr>
  <dimension ref="A1"/>
  <sheetViews>
    <sheetView workbookViewId="0">
      <selection activeCell="S2" sqref="S2"/>
    </sheetView>
  </sheetViews>
  <sheetFormatPr defaultRowHeight="18.75"/>
  <sheetData/>
  <sheetProtection algorithmName="SHA-512" hashValue="aHHdSXI3XQszPLcwwjtrUvFICeEQ3Mg0J3AF78ZJ2ocpx5In3PetAzTq8QPwuCW+EIafGrX50TUyrjvGwb30fA==" saltValue="1eq3OEolKdQBQeG//pcxLQ==" spinCount="100000" sheet="1" scenarios="1" formatCells="0" formatColumns="0" formatRows="0" sort="0" autoFilter="0"/>
  <phoneticPr fontId="4"/>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D718-F85E-4E45-B96E-EBD5FDA5DD1A}">
  <sheetPr codeName="Sheet35">
    <tabColor theme="9" tint="0.79998168889431442"/>
  </sheetPr>
  <dimension ref="A1:BJ209"/>
  <sheetViews>
    <sheetView showGridLines="0" view="pageBreakPreview" zoomScaleNormal="70" zoomScaleSheetLayoutView="100" workbookViewId="0">
      <selection activeCell="C5" sqref="C5"/>
    </sheetView>
  </sheetViews>
  <sheetFormatPr defaultRowHeight="18.75"/>
  <cols>
    <col min="1" max="1" width="7.25" style="355" bestFit="1" customWidth="1"/>
    <col min="2" max="2" width="23.75" style="676" customWidth="1"/>
    <col min="3" max="4" width="20.25" style="676" customWidth="1"/>
    <col min="5" max="5" width="16.25" style="676" customWidth="1"/>
    <col min="6" max="7" width="16.125" style="676" customWidth="1"/>
    <col min="8" max="8" width="33.25" style="676" bestFit="1" customWidth="1"/>
    <col min="9" max="9" width="36.75" style="676" customWidth="1"/>
    <col min="10" max="10" width="19.375" style="676" customWidth="1"/>
    <col min="11" max="11" width="10.625" style="676" customWidth="1"/>
    <col min="12" max="12" width="26.875" style="676" customWidth="1"/>
    <col min="13" max="13" width="21.625" style="676" customWidth="1"/>
    <col min="14" max="16" width="31.375" style="676" customWidth="1"/>
    <col min="17" max="17" width="16.25" style="676" customWidth="1"/>
    <col min="18" max="18" width="12.75" style="676" customWidth="1"/>
    <col min="19" max="19" width="13.25" style="676" customWidth="1"/>
    <col min="20" max="21" width="13.25" style="581" customWidth="1"/>
    <col min="22" max="22" width="11" style="676" customWidth="1"/>
    <col min="23" max="23" width="11.875" style="676" customWidth="1"/>
    <col min="24" max="24" width="26.625" style="364" customWidth="1"/>
    <col min="25" max="25" width="10.25" style="676" customWidth="1"/>
    <col min="26" max="26" width="11" style="676" customWidth="1"/>
    <col min="27" max="27" width="14.125" style="676" customWidth="1"/>
    <col min="28" max="28" width="20.875" style="676" customWidth="1"/>
    <col min="29" max="29" width="26.625" style="364" customWidth="1"/>
    <col min="30" max="30" width="13.25" style="676" customWidth="1"/>
    <col min="31" max="32" width="20.875" style="676" customWidth="1"/>
    <col min="33" max="33" width="26.625" style="364" customWidth="1"/>
    <col min="34" max="34" width="13.25" style="676" customWidth="1"/>
    <col min="35" max="35" width="20.875" style="676" customWidth="1"/>
    <col min="36" max="36" width="6.5" style="676" customWidth="1"/>
    <col min="37" max="37" width="5.125" style="355" customWidth="1"/>
    <col min="38" max="41" width="20.875" style="676" hidden="1" customWidth="1"/>
    <col min="42" max="42" width="33.25" style="676" hidden="1" customWidth="1"/>
    <col min="43" max="43" width="9" style="355" hidden="1" customWidth="1"/>
    <col min="44" max="44" width="9.75" style="355" hidden="1" customWidth="1"/>
    <col min="45" max="46" width="2.75" style="355" hidden="1" customWidth="1"/>
    <col min="47" max="57" width="3.375" style="355" hidden="1" customWidth="1"/>
    <col min="58" max="58" width="34.625" style="355" hidden="1" customWidth="1"/>
    <col min="59" max="59" width="12" style="355" hidden="1" customWidth="1"/>
    <col min="60" max="60" width="9" style="482" hidden="1" customWidth="1"/>
    <col min="61" max="61" width="10.625" style="482" hidden="1" customWidth="1"/>
    <col min="62" max="65" width="9" style="355" customWidth="1"/>
    <col min="66" max="16384" width="9" style="355"/>
  </cols>
  <sheetData>
    <row r="1" spans="1:62" s="357" customFormat="1" ht="24.75" thickBot="1">
      <c r="B1" s="451" t="s">
        <v>1305</v>
      </c>
      <c r="C1" s="392"/>
      <c r="D1" s="479"/>
      <c r="E1" s="392"/>
      <c r="F1" s="392"/>
      <c r="G1" s="392"/>
      <c r="H1" s="392"/>
      <c r="I1" s="392"/>
      <c r="J1" s="392"/>
      <c r="K1" s="392"/>
      <c r="L1" s="392"/>
      <c r="M1" s="392"/>
      <c r="N1" s="392"/>
      <c r="O1" s="392"/>
      <c r="P1" s="392"/>
      <c r="Q1" s="392"/>
      <c r="R1" s="392"/>
      <c r="S1" s="392"/>
      <c r="T1" s="392"/>
      <c r="U1" s="392"/>
      <c r="V1" s="480"/>
      <c r="W1" s="481"/>
      <c r="X1" s="480"/>
      <c r="Y1" s="392"/>
      <c r="AA1" s="676"/>
      <c r="AB1" s="676"/>
      <c r="AC1" s="480"/>
      <c r="AD1" s="392"/>
      <c r="AE1" s="676"/>
      <c r="AF1" s="676"/>
      <c r="AG1" s="480"/>
      <c r="AH1" s="392"/>
      <c r="AI1" s="676"/>
      <c r="AK1" s="676"/>
      <c r="AL1" s="676"/>
      <c r="AM1" s="676"/>
      <c r="AN1" s="676"/>
      <c r="AO1" s="676"/>
      <c r="AP1" s="676"/>
      <c r="AQ1" s="355"/>
      <c r="AR1" s="355"/>
      <c r="AS1" s="355"/>
      <c r="AT1" s="355"/>
      <c r="AU1" s="355"/>
      <c r="AV1" s="355"/>
      <c r="AW1" s="355"/>
      <c r="AX1" s="355"/>
      <c r="AY1" s="355"/>
      <c r="AZ1" s="355"/>
      <c r="BA1" s="355"/>
      <c r="BB1" s="355"/>
      <c r="BC1" s="355"/>
      <c r="BD1" s="355"/>
      <c r="BE1" s="355"/>
      <c r="BF1" s="355"/>
      <c r="BG1" s="355"/>
      <c r="BH1" s="482"/>
      <c r="BI1" s="482"/>
      <c r="BJ1" s="355"/>
    </row>
    <row r="2" spans="1:62" s="357" customFormat="1" ht="21" customHeight="1" thickBot="1">
      <c r="B2" s="391" t="s">
        <v>405</v>
      </c>
      <c r="C2" s="483" t="e" cm="1">
        <f t="array" aca="1" ref="C2" ca="1">INDIRECT("'S3'!C"&amp;MATCH(C5,'S3'!E:E,0))</f>
        <v>#N/A</v>
      </c>
      <c r="D2" s="484"/>
      <c r="E2" s="485" t="s">
        <v>363</v>
      </c>
      <c r="F2" s="486"/>
      <c r="G2" s="487"/>
      <c r="H2" s="488" t="s">
        <v>1361</v>
      </c>
      <c r="I2" s="392"/>
      <c r="J2" s="392"/>
      <c r="K2" s="392"/>
      <c r="L2" s="392"/>
      <c r="M2" s="392"/>
      <c r="N2" s="392"/>
      <c r="O2" s="392"/>
      <c r="P2" s="392"/>
      <c r="Q2" s="392"/>
      <c r="R2" s="392"/>
      <c r="S2" s="392"/>
      <c r="T2" s="392"/>
      <c r="U2" s="392"/>
      <c r="V2" s="480"/>
      <c r="W2" s="481"/>
      <c r="X2" s="480"/>
      <c r="Y2" s="392"/>
      <c r="AA2" s="676"/>
      <c r="AB2" s="676"/>
      <c r="AC2" s="480"/>
      <c r="AD2" s="392"/>
      <c r="AE2" s="676"/>
      <c r="AF2" s="676"/>
      <c r="AG2" s="480"/>
      <c r="AH2" s="392"/>
      <c r="AI2" s="676"/>
      <c r="AK2" s="676"/>
      <c r="AL2" s="676"/>
      <c r="AM2" s="676"/>
      <c r="AN2" s="676"/>
      <c r="AO2" s="676"/>
      <c r="AP2" s="676"/>
      <c r="AQ2" s="355"/>
      <c r="AR2" s="355"/>
      <c r="AS2" s="355"/>
      <c r="AT2" s="355"/>
      <c r="AU2" s="355"/>
      <c r="AV2" s="355"/>
      <c r="AW2" s="355"/>
      <c r="AX2" s="355"/>
      <c r="AY2" s="355"/>
      <c r="AZ2" s="355"/>
      <c r="BA2" s="355"/>
      <c r="BB2" s="355"/>
      <c r="BC2" s="355"/>
      <c r="BD2" s="355"/>
      <c r="BE2" s="355"/>
      <c r="BF2" s="355"/>
      <c r="BG2" s="355"/>
      <c r="BH2" s="482"/>
      <c r="BI2" s="482"/>
      <c r="BJ2" s="355"/>
    </row>
    <row r="3" spans="1:62" s="357" customFormat="1" ht="21" customHeight="1" thickBot="1">
      <c r="B3" s="453" t="s">
        <v>407</v>
      </c>
      <c r="C3" s="454" t="e" cm="1">
        <f t="array" aca="1" ref="C3" ca="1">INDIRECT("'S3'!B"&amp;MATCH(C5,'S3'!E:E,0))</f>
        <v>#N/A</v>
      </c>
      <c r="D3" s="489"/>
      <c r="E3" s="490" t="s">
        <v>119</v>
      </c>
      <c r="F3" s="491">
        <f>SUMIF($K:$K,E$3,$AA:$AA)</f>
        <v>0</v>
      </c>
      <c r="G3" s="492"/>
      <c r="H3" s="493">
        <f>ROUNDDOWN(SUMIF($U:$U,"〇",$AA:$AA),0)</f>
        <v>0</v>
      </c>
      <c r="I3" s="392"/>
      <c r="J3" s="392"/>
      <c r="K3" s="392"/>
      <c r="L3" s="392"/>
      <c r="M3" s="392"/>
      <c r="N3" s="392"/>
      <c r="O3" s="392"/>
      <c r="P3" s="392"/>
      <c r="Q3" s="392"/>
      <c r="R3" s="392"/>
      <c r="S3" s="392"/>
      <c r="T3" s="480"/>
      <c r="U3" s="480"/>
      <c r="V3" s="481"/>
      <c r="W3" s="392"/>
      <c r="X3" s="392"/>
      <c r="Z3" s="676"/>
      <c r="AA3" s="676"/>
      <c r="AB3" s="676"/>
      <c r="AC3" s="392"/>
      <c r="AD3" s="480"/>
      <c r="AE3" s="676"/>
      <c r="AF3" s="676"/>
      <c r="AG3" s="392"/>
      <c r="AH3" s="480"/>
      <c r="AJ3" s="676"/>
      <c r="AK3" s="676"/>
      <c r="AR3" s="494" t="str">
        <f>排出活動_Master!$B$5</f>
        <v>エネルギー起源二酸化炭素(CO2)</v>
      </c>
      <c r="AS3" s="494"/>
      <c r="AT3" s="494"/>
      <c r="AU3" s="494"/>
      <c r="AV3" s="494"/>
      <c r="AW3" s="494"/>
      <c r="AX3" s="494"/>
      <c r="AY3" s="494"/>
      <c r="AZ3" s="494"/>
      <c r="BA3" s="494"/>
      <c r="BB3" s="494"/>
      <c r="BC3" s="494"/>
      <c r="BD3" s="494"/>
      <c r="BE3" s="494"/>
      <c r="BH3" s="495"/>
      <c r="BI3" s="495"/>
    </row>
    <row r="4" spans="1:62" ht="21" customHeight="1" thickBot="1">
      <c r="B4" s="455" t="s">
        <v>406</v>
      </c>
      <c r="C4" s="496" t="e" cm="1">
        <f t="array" aca="1" ref="C4" ca="1">INDIRECT("'S3'!D"&amp;MATCH(C5,'S3'!E:E,0))</f>
        <v>#N/A</v>
      </c>
      <c r="D4" s="484"/>
      <c r="E4" s="396" t="s">
        <v>109</v>
      </c>
      <c r="F4" s="497">
        <f>SUMIF($K:$K,E$4,$AA:$AA)</f>
        <v>0</v>
      </c>
      <c r="G4" s="492"/>
      <c r="T4" s="676"/>
      <c r="U4" s="676"/>
      <c r="V4" s="364"/>
      <c r="X4" s="676"/>
      <c r="AC4" s="676"/>
      <c r="AG4" s="676"/>
      <c r="AI4" s="355"/>
      <c r="AK4" s="676"/>
      <c r="AL4" s="355"/>
      <c r="AM4" s="355"/>
      <c r="AN4" s="355"/>
      <c r="AO4" s="355"/>
      <c r="AP4" s="355"/>
      <c r="AQ4" s="357"/>
      <c r="AR4" s="678" t="s">
        <v>1123</v>
      </c>
      <c r="BF4" s="357"/>
      <c r="BG4" s="357"/>
      <c r="BH4" s="495"/>
      <c r="BI4" s="495"/>
      <c r="BJ4" s="357"/>
    </row>
    <row r="5" spans="1:62" ht="21" customHeight="1" thickTop="1" thickBot="1">
      <c r="B5" s="457" t="s">
        <v>355</v>
      </c>
      <c r="C5" s="458" t="s">
        <v>1490</v>
      </c>
      <c r="D5" s="492"/>
      <c r="E5" s="400" t="s">
        <v>28</v>
      </c>
      <c r="F5" s="499">
        <f>F3+F4</f>
        <v>0</v>
      </c>
      <c r="G5" s="492"/>
      <c r="T5" s="676"/>
      <c r="U5" s="676"/>
      <c r="W5" s="364"/>
      <c r="X5" s="676"/>
      <c r="AC5" s="676"/>
      <c r="AG5" s="676"/>
      <c r="AJ5" s="355"/>
      <c r="AK5" s="676"/>
      <c r="AQ5" s="357"/>
      <c r="AR5" s="500"/>
      <c r="AS5" s="501"/>
      <c r="AT5" s="502"/>
      <c r="AU5" s="502"/>
      <c r="AV5" s="502"/>
      <c r="AW5" s="502"/>
      <c r="AX5" s="502"/>
      <c r="AY5" s="502"/>
      <c r="AZ5" s="502"/>
      <c r="BA5" s="502"/>
      <c r="BB5" s="502"/>
      <c r="BC5" s="502"/>
      <c r="BD5" s="502"/>
      <c r="BE5" s="502"/>
      <c r="BF5" s="503"/>
      <c r="BG5" s="503"/>
      <c r="BH5" s="504" t="s">
        <v>1428</v>
      </c>
      <c r="BI5" s="504" t="s">
        <v>24</v>
      </c>
      <c r="BJ5" s="357"/>
    </row>
    <row r="6" spans="1:62" ht="38.25" thickBot="1">
      <c r="T6" s="676"/>
      <c r="U6" s="676"/>
      <c r="W6" s="364"/>
      <c r="X6" s="676"/>
      <c r="AC6" s="676"/>
      <c r="AG6" s="676"/>
      <c r="AJ6" s="355"/>
      <c r="AK6" s="676"/>
      <c r="AR6" s="878"/>
      <c r="AS6" s="880" t="s">
        <v>1124</v>
      </c>
      <c r="AT6" s="796"/>
      <c r="AU6" s="796"/>
      <c r="AV6" s="796"/>
      <c r="AW6" s="796"/>
      <c r="AX6" s="796"/>
      <c r="AY6" s="796"/>
      <c r="AZ6" s="796"/>
      <c r="BA6" s="796"/>
      <c r="BB6" s="796"/>
      <c r="BC6" s="796"/>
      <c r="BD6" s="796"/>
      <c r="BE6" s="796"/>
      <c r="BF6" s="505" t="s">
        <v>1286</v>
      </c>
      <c r="BG6" s="505" t="s">
        <v>1287</v>
      </c>
      <c r="BH6" s="506" t="s">
        <v>1288</v>
      </c>
      <c r="BI6" s="506" t="s">
        <v>1288</v>
      </c>
    </row>
    <row r="7" spans="1:62" s="507" customFormat="1" ht="18.75" customHeight="1" thickBot="1">
      <c r="B7" s="508" t="s">
        <v>385</v>
      </c>
      <c r="C7" s="509"/>
      <c r="D7" s="510" t="s">
        <v>368</v>
      </c>
      <c r="E7" s="511" t="s">
        <v>1364</v>
      </c>
      <c r="F7" s="512"/>
      <c r="G7" s="513"/>
      <c r="H7" s="514" t="s">
        <v>1351</v>
      </c>
      <c r="I7" s="515"/>
      <c r="J7" s="509"/>
      <c r="K7" s="515"/>
      <c r="L7" s="515"/>
      <c r="M7" s="515"/>
      <c r="N7" s="516" t="s">
        <v>1352</v>
      </c>
      <c r="O7" s="517"/>
      <c r="P7" s="517"/>
      <c r="Q7" s="513"/>
      <c r="R7" s="517" t="s">
        <v>1350</v>
      </c>
      <c r="S7" s="518"/>
      <c r="T7" s="519"/>
      <c r="U7" s="517"/>
      <c r="V7" s="517" t="s">
        <v>371</v>
      </c>
      <c r="W7" s="518"/>
      <c r="X7" s="520" t="s">
        <v>158</v>
      </c>
      <c r="Y7" s="521"/>
      <c r="Z7" s="517" t="s">
        <v>410</v>
      </c>
      <c r="AA7" s="522" t="s">
        <v>372</v>
      </c>
      <c r="AB7" s="518" t="s">
        <v>373</v>
      </c>
      <c r="AC7" s="520"/>
      <c r="AD7" s="518"/>
      <c r="AE7" s="521"/>
      <c r="AF7" s="518" t="s">
        <v>373</v>
      </c>
      <c r="AG7" s="520"/>
      <c r="AH7" s="518"/>
      <c r="AI7" s="521"/>
      <c r="AJ7" s="523"/>
      <c r="AK7" s="524"/>
      <c r="AL7" s="518" t="s">
        <v>409</v>
      </c>
      <c r="AM7" s="518"/>
      <c r="AN7" s="518"/>
      <c r="AO7" s="518"/>
      <c r="AP7" s="518"/>
      <c r="AQ7" s="355"/>
      <c r="AR7" s="879"/>
      <c r="AS7" s="881"/>
      <c r="AT7" s="882"/>
      <c r="AU7" s="882"/>
      <c r="AV7" s="882"/>
      <c r="AW7" s="882"/>
      <c r="AX7" s="882"/>
      <c r="AY7" s="882"/>
      <c r="AZ7" s="882"/>
      <c r="BA7" s="882"/>
      <c r="BB7" s="882"/>
      <c r="BC7" s="882"/>
      <c r="BD7" s="882"/>
      <c r="BE7" s="882"/>
      <c r="BF7" s="525"/>
      <c r="BG7" s="525"/>
      <c r="BH7" s="506"/>
      <c r="BI7" s="506"/>
      <c r="BJ7" s="355"/>
    </row>
    <row r="8" spans="1:62" s="507" customFormat="1" ht="19.5" thickBot="1">
      <c r="B8" s="526" t="s">
        <v>1294</v>
      </c>
      <c r="C8" s="527" t="s">
        <v>390</v>
      </c>
      <c r="D8" s="527" t="s">
        <v>374</v>
      </c>
      <c r="E8" s="528" t="s">
        <v>1360</v>
      </c>
      <c r="F8" s="528" t="s">
        <v>1341</v>
      </c>
      <c r="G8" s="529" t="s">
        <v>123</v>
      </c>
      <c r="H8" s="530" t="s">
        <v>1349</v>
      </c>
      <c r="I8" s="531" t="s">
        <v>376</v>
      </c>
      <c r="J8" s="531" t="s">
        <v>377</v>
      </c>
      <c r="K8" s="531" t="s">
        <v>414</v>
      </c>
      <c r="L8" s="531" t="s">
        <v>864</v>
      </c>
      <c r="M8" s="532" t="s">
        <v>1316</v>
      </c>
      <c r="N8" s="533" t="s">
        <v>1322</v>
      </c>
      <c r="O8" s="531" t="s">
        <v>1337</v>
      </c>
      <c r="P8" s="531" t="s">
        <v>1330</v>
      </c>
      <c r="Q8" s="534"/>
      <c r="R8" s="527"/>
      <c r="S8" s="535" t="s">
        <v>378</v>
      </c>
      <c r="T8" s="535"/>
      <c r="U8" s="535" t="s">
        <v>1361</v>
      </c>
      <c r="V8" s="536"/>
      <c r="W8" s="531" t="s">
        <v>378</v>
      </c>
      <c r="X8" s="537"/>
      <c r="Y8" s="534" t="s">
        <v>23</v>
      </c>
      <c r="Z8" s="536" t="s">
        <v>408</v>
      </c>
      <c r="AA8" s="538"/>
      <c r="AB8" s="539" t="s">
        <v>160</v>
      </c>
      <c r="AC8" s="537" t="s">
        <v>23</v>
      </c>
      <c r="AD8" s="540"/>
      <c r="AE8" s="541" t="s">
        <v>379</v>
      </c>
      <c r="AF8" s="539" t="s">
        <v>380</v>
      </c>
      <c r="AG8" s="537" t="s">
        <v>23</v>
      </c>
      <c r="AH8" s="540"/>
      <c r="AI8" s="541" t="s">
        <v>379</v>
      </c>
      <c r="AJ8" s="542"/>
      <c r="AL8" s="539" t="s">
        <v>160</v>
      </c>
      <c r="AM8" s="539" t="s">
        <v>23</v>
      </c>
      <c r="AN8" s="539" t="s">
        <v>380</v>
      </c>
      <c r="AO8" s="539" t="s">
        <v>23</v>
      </c>
      <c r="AP8" s="539"/>
      <c r="AQ8" s="355"/>
      <c r="AR8" s="883" t="s">
        <v>1127</v>
      </c>
      <c r="AS8" s="886" t="s">
        <v>1128</v>
      </c>
      <c r="AT8" s="887"/>
      <c r="AU8" s="892" t="s">
        <v>1129</v>
      </c>
      <c r="AV8" s="892"/>
      <c r="AW8" s="892"/>
      <c r="AX8" s="892"/>
      <c r="AY8" s="892"/>
      <c r="AZ8" s="892"/>
      <c r="BA8" s="892"/>
      <c r="BB8" s="892"/>
      <c r="BC8" s="892"/>
      <c r="BD8" s="892"/>
      <c r="BE8" s="892"/>
      <c r="BF8" s="525" t="s">
        <v>428</v>
      </c>
      <c r="BG8" s="525"/>
      <c r="BH8" s="543">
        <f t="shared" ref="BH8:BH55" ca="1" si="0">SUMIFS($R:$R,$H:$H,$AR$3,$M:$M,BF8)+SUMIFS($R:$R,$H:$H,$AR$3,$M:$M,BG8)</f>
        <v>0</v>
      </c>
      <c r="BI8" s="543">
        <f t="shared" ref="BI8:BI55" ca="1" si="1">SUMIFS($AA:$AA,$H:$H,$AR$3,$M:$M,BG8)+SUMIFS($AA:$AA,$H:$H,$AR$3,$M:$M,BF8)</f>
        <v>0</v>
      </c>
      <c r="BJ8" s="355"/>
    </row>
    <row r="9" spans="1:62" s="737" customFormat="1" ht="26.25" thickBot="1">
      <c r="A9" s="719"/>
      <c r="B9" s="720"/>
      <c r="C9" s="721"/>
      <c r="D9" s="721"/>
      <c r="E9" s="722"/>
      <c r="F9" s="723"/>
      <c r="G9" s="724"/>
      <c r="H9" s="720"/>
      <c r="I9" s="725"/>
      <c r="J9" s="725"/>
      <c r="K9" s="725"/>
      <c r="L9" s="725"/>
      <c r="M9" s="726" t="s">
        <v>156</v>
      </c>
      <c r="N9" s="720"/>
      <c r="O9" s="725"/>
      <c r="P9" s="725"/>
      <c r="Q9" s="727" t="s">
        <v>23</v>
      </c>
      <c r="R9" s="728"/>
      <c r="S9" s="725"/>
      <c r="T9" s="729" t="s">
        <v>1454</v>
      </c>
      <c r="U9" s="721"/>
      <c r="V9" s="725"/>
      <c r="W9" s="725"/>
      <c r="X9" s="730"/>
      <c r="Y9" s="731"/>
      <c r="Z9" s="732"/>
      <c r="AA9" s="733"/>
      <c r="AB9" s="726"/>
      <c r="AC9" s="730"/>
      <c r="AD9" s="729" t="s">
        <v>1454</v>
      </c>
      <c r="AE9" s="734"/>
      <c r="AF9" s="735"/>
      <c r="AG9" s="730"/>
      <c r="AH9" s="729" t="s">
        <v>1454</v>
      </c>
      <c r="AI9" s="734"/>
      <c r="AJ9" s="736"/>
      <c r="AL9" s="726"/>
      <c r="AM9" s="726"/>
      <c r="AN9" s="726"/>
      <c r="AO9" s="726"/>
      <c r="AP9" s="726"/>
      <c r="AQ9" s="738"/>
      <c r="AR9" s="884"/>
      <c r="AS9" s="888"/>
      <c r="AT9" s="889"/>
      <c r="AU9" s="893" t="s">
        <v>1130</v>
      </c>
      <c r="AV9" s="893"/>
      <c r="AW9" s="893"/>
      <c r="AX9" s="893"/>
      <c r="AY9" s="893"/>
      <c r="AZ9" s="893"/>
      <c r="BA9" s="893"/>
      <c r="BB9" s="893"/>
      <c r="BC9" s="893"/>
      <c r="BD9" s="893"/>
      <c r="BE9" s="893"/>
      <c r="BF9" s="739" t="s">
        <v>336</v>
      </c>
      <c r="BG9" s="739"/>
      <c r="BH9" s="740">
        <f t="shared" ca="1" si="0"/>
        <v>0</v>
      </c>
      <c r="BI9" s="740">
        <f t="shared" ca="1" si="1"/>
        <v>0</v>
      </c>
      <c r="BJ9" s="738"/>
    </row>
    <row r="10" spans="1:62">
      <c r="B10" s="545" t="e" cm="1" vm="1">
        <f t="array" aca="1" ref="B10" ca="1">_xlfn.UNIQUE(_xlfn._xlws.FILTER(INDIRECT("'S7-"&amp;C5&amp;"'!F38:F237"),(INDIRECT("'S7-"&amp;C5&amp;"'!F38:F237")&lt;&gt;"")*(INDIRECT("'S7-"&amp;C5&amp;"'!H38:H237")&lt;&gt;"〇")))</f>
        <v>#VALUE!</v>
      </c>
      <c r="C10" s="546" t="str" cm="1">
        <f t="array" aca="1" ref="C10" ca="1">IFERROR(INDIRECT("'S7-"&amp;$C$5&amp;"'!G"&amp;MATCH('S8-S00010'!B10,INDIRECT("'S7-"&amp;$C$5&amp;"'!F:F"),0)),"")</f>
        <v/>
      </c>
      <c r="D10" s="546" t="str" cm="1">
        <f t="array" aca="1" ref="D10" ca="1">IFERROR(INDIRECT("'S7-"&amp;$C$5&amp;"'!E"&amp;MATCH('S8-S00010'!B10,INDIRECT("'S7-"&amp;$C$5&amp;"'!F:F"),0)),"")</f>
        <v/>
      </c>
      <c r="E10" s="68"/>
      <c r="F10" s="68"/>
      <c r="G10" s="326"/>
      <c r="H10" s="547" t="str" cm="1">
        <f t="array" aca="1" ref="H10" ca="1">IFERROR(INDIRECT("'S7-"&amp;$C$5&amp;"'!$D"&amp;MATCH($B10,INDIRECT("'S7-"&amp;$C$5&amp;"'!$F:$F"),0)),"")</f>
        <v/>
      </c>
      <c r="I10" s="69"/>
      <c r="J10" s="70"/>
      <c r="K10" s="548" t="str">
        <f>IF(I10&lt;&gt;"",IFERROR(VLOOKUP($I10,選択肢①!$D$32:$E$34,2,0),"直接"),"")</f>
        <v/>
      </c>
      <c r="L10" s="69"/>
      <c r="M10" s="71"/>
      <c r="N10" s="103"/>
      <c r="O10" s="74"/>
      <c r="P10" s="332"/>
      <c r="Q10" s="329" t="str">
        <f>IF($I10=選択肢①!$J$31,"tCO2/kWh",IF($I10=選択肢①!$L$31,"tCO2/GJ",""))</f>
        <v/>
      </c>
      <c r="R10" s="99"/>
      <c r="S10" s="437" t="str" cm="1">
        <f t="array" aca="1" ref="S10" ca="1">IFERROR(IF(M10&lt;&gt;"",INDIRECT("排出活動_Master!AQ"&amp;MATCH(M10,排出活動_Master!$AN:$AN,0)),INDIRECT("排出活動_Master!P"&amp;MATCH(LEFT($H10,FIND(")",$H10))&amp;$I10&amp;$L10&amp;$M10,排出活動_Master!$Y:$Y,0))),"")</f>
        <v/>
      </c>
      <c r="T10" s="73"/>
      <c r="U10" s="70"/>
      <c r="V10" s="549" t="str" cm="1">
        <f t="array" aca="1" ref="V10" ca="1">IFERROR(IF(M10&lt;&gt;"",INDIRECT("排出活動_Master!AS"&amp;MATCH(M10,排出活動_Master!$AN:$AN,0)),"-"),"")</f>
        <v>-</v>
      </c>
      <c r="W10" s="549" t="str" cm="1">
        <f t="array" aca="1" ref="W10" ca="1">IFERROR(IF(M10&lt;&gt;"",INDIRECT("排出活動_Master!AR"&amp;MATCH(M10,排出活動_Master!$AN:$AN,0)),"-"),"")</f>
        <v>-</v>
      </c>
      <c r="X10" s="550" t="str" cm="1">
        <f t="array" aca="1" ref="X10" ca="1">IFERROR(IF(OR(I10=選択肢①!$J$31,AND(P10&lt;&gt;"",I10=選択肢①!$L$31)),P10,IF(LEFT($H10,FIND(")",$H10))&amp;$I10="エネルギー起源二酸化炭素(CO2)燃料の使用",INDIRECT("排出活動_Master!AU"&amp;MATCH(M10,排出活動_Master!$AN:$AN,0)),IF(OR(LEFT($H10,FIND(")",$H10))&amp;$I10=排出活動_Master!$AW$6,$H10&amp;$I10=排出活動_Master!$AW$7),INDIRECT("排出活動_Master!R"&amp;MATCH(H10&amp;I10&amp;L10,排出活動_Master!$Y:$Y,0)),INDIRECT("排出活動_Master!R"&amp;MATCH(LEFT($H10,FIND(")",$H10))&amp;$I10&amp;$L10&amp;$M10,排出活動_Master!$Y:$Y,0))))),"")</f>
        <v/>
      </c>
      <c r="Y10" s="549" t="str" cm="1">
        <f t="array" aca="1" ref="Y10" ca="1">IFERROR(IF(LEFT($H10,FIND(")",$H10))&amp;I10="エネルギー起源二酸化炭素(CO2)燃料の使用",INDIRECT("排出活動_Master!AT"&amp;MATCH(M10,排出活動_Master!$AN:$AN,0)),IF(OR(LEFT($H10,FIND(")",$H10))&amp;$I10=排出活動_Master!$AW$6,$H10&amp;$I10=排出活動_Master!$AW$7),INDIRECT("排出活動_Master!Q"&amp;MATCH(H10&amp;I10&amp;L10,排出活動_Master!$Y:$Y,0)),INDIRECT("排出活動_Master!Q"&amp;MATCH(LEFT($H10,FIND(")",$H10))&amp;$I10&amp;$L10&amp;$M10,排出活動_Master!$Y:$Y,0)))),"")</f>
        <v/>
      </c>
      <c r="Z10" s="551">
        <f ca="1">IF(AND(H10=排出活動_Master!$B$5,I10=排出活動_Master!$E$5),1,IFERROR(VLOOKUP($H10,排出活動_Master!$AI$5:$AK$38,3,0),0))</f>
        <v>0</v>
      </c>
      <c r="AA10" s="552">
        <f ca="1">IFERROR(IF($Y10="tC/GJ",44/12*R10*AL10*AN10*Z10,R10*AL10*AN10*Z10),"")</f>
        <v>0</v>
      </c>
      <c r="AB10" s="72"/>
      <c r="AC10" s="550" t="str">
        <f ca="1">W10</f>
        <v>-</v>
      </c>
      <c r="AD10" s="73"/>
      <c r="AE10" s="98"/>
      <c r="AF10" s="67"/>
      <c r="AG10" s="550" t="str">
        <f ca="1">Y10</f>
        <v/>
      </c>
      <c r="AH10" s="73"/>
      <c r="AI10" s="98"/>
      <c r="AK10" s="553"/>
      <c r="AL10" s="476">
        <f ca="1">IF(AB10="",IF(V10="-",1,V10),AB10)</f>
        <v>1</v>
      </c>
      <c r="AM10" s="476"/>
      <c r="AN10" s="476">
        <f ca="1">IF(AF10="",IF(X10="",1,X10),AF10)</f>
        <v>1</v>
      </c>
      <c r="AO10" s="476"/>
      <c r="AP10" s="476" t="e">
        <f ca="1">LEFT($H10,FIND(")",$H10))</f>
        <v>#VALUE!</v>
      </c>
      <c r="AQ10" s="507"/>
      <c r="AR10" s="884"/>
      <c r="AS10" s="888"/>
      <c r="AT10" s="889"/>
      <c r="AU10" s="876" t="s">
        <v>1131</v>
      </c>
      <c r="AV10" s="876"/>
      <c r="AW10" s="876"/>
      <c r="AX10" s="876"/>
      <c r="AY10" s="876"/>
      <c r="AZ10" s="876"/>
      <c r="BA10" s="876"/>
      <c r="BB10" s="876"/>
      <c r="BC10" s="876"/>
      <c r="BD10" s="876"/>
      <c r="BE10" s="876"/>
      <c r="BF10" s="525" t="s">
        <v>134</v>
      </c>
      <c r="BG10" s="525"/>
      <c r="BH10" s="543">
        <f t="shared" ca="1" si="0"/>
        <v>0</v>
      </c>
      <c r="BI10" s="543">
        <f t="shared" ca="1" si="1"/>
        <v>0</v>
      </c>
      <c r="BJ10" s="507"/>
    </row>
    <row r="11" spans="1:62">
      <c r="B11" s="554"/>
      <c r="C11" s="555" t="str" cm="1">
        <f t="array" aca="1" ref="C11" ca="1">IFERROR(INDIRECT("'S7-"&amp;$C$5&amp;"'!G"&amp;MATCH('S8-S00010'!B11,INDIRECT("'S7-"&amp;$C$5&amp;"'!F:F"),0)),"")</f>
        <v/>
      </c>
      <c r="D11" s="555" t="str" cm="1">
        <f t="array" aca="1" ref="D11" ca="1">IFERROR(INDIRECT("'S7-"&amp;$C$5&amp;"'!E"&amp;MATCH('S8-S00010'!B11,INDIRECT("'S7-"&amp;$C$5&amp;"'!F:F"),0)),"")</f>
        <v/>
      </c>
      <c r="E11" s="77"/>
      <c r="F11" s="77"/>
      <c r="G11" s="327"/>
      <c r="H11" s="556" t="str" cm="1">
        <f t="array" aca="1" ref="H11" ca="1">IFERROR(INDIRECT("'S7-"&amp;$C$5&amp;"'!$D"&amp;MATCH($B11,INDIRECT("'S7-"&amp;$C$5&amp;"'!$F:$F"),0)),"")</f>
        <v/>
      </c>
      <c r="I11" s="71"/>
      <c r="J11" s="78"/>
      <c r="K11" s="557" t="str">
        <f>IF(I11&lt;&gt;"",IFERROR(VLOOKUP($I11,選択肢①!$D$32:$E$34,2,0),"直接"),"")</f>
        <v/>
      </c>
      <c r="L11" s="71"/>
      <c r="M11" s="71"/>
      <c r="N11" s="104"/>
      <c r="O11" s="333"/>
      <c r="P11" s="334"/>
      <c r="Q11" s="330" t="str">
        <f>IF($I11=選択肢①!$J$31,"tCO2/kWh",IF($I11=選択肢①!$L$31,"tCO2/GJ",""))</f>
        <v/>
      </c>
      <c r="R11" s="101"/>
      <c r="S11" s="440" t="str" cm="1">
        <f t="array" aca="1" ref="S11" ca="1">IFERROR(IF(M11&lt;&gt;"",INDIRECT("排出活動_Master!AQ"&amp;MATCH(M11,排出活動_Master!$AN:$AN,0)),INDIRECT("排出活動_Master!P"&amp;MATCH(LEFT($H11,FIND(")",$H11))&amp;$I11&amp;$L11&amp;$M11,排出活動_Master!$Y:$Y,0))),"")</f>
        <v/>
      </c>
      <c r="T11" s="80"/>
      <c r="U11" s="78"/>
      <c r="V11" s="441" t="str" cm="1">
        <f t="array" aca="1" ref="V11" ca="1">IFERROR(IF(M11&lt;&gt;"",INDIRECT("排出活動_Master!AS"&amp;MATCH(M11,排出活動_Master!$AN:$AN,0)),"-"),"")</f>
        <v>-</v>
      </c>
      <c r="W11" s="440" t="str" cm="1">
        <f t="array" aca="1" ref="W11" ca="1">IFERROR(IF(M11&lt;&gt;"",INDIRECT("排出活動_Master!AR"&amp;MATCH(M11,排出活動_Master!$AN:$AN,0)),"-"),"")</f>
        <v>-</v>
      </c>
      <c r="X11" s="550" t="str" cm="1">
        <f t="array" aca="1" ref="X11" ca="1">IFERROR(IF(OR(I11=選択肢①!$J$31,AND(P11&lt;&gt;"",I11=選択肢①!$L$31)),P11,IF(LEFT($H11,FIND(")",$H11))&amp;$I11="エネルギー起源二酸化炭素(CO2)燃料の使用",INDIRECT("排出活動_Master!AU"&amp;MATCH(M11,排出活動_Master!$AN:$AN,0)),IF(OR(LEFT($H11,FIND(")",$H11))&amp;$I11=排出活動_Master!$AW$6,$H11&amp;$I11=排出活動_Master!$AW$7),INDIRECT("排出活動_Master!R"&amp;MATCH(H11&amp;I11&amp;L11,排出活動_Master!$Y:$Y,0)),INDIRECT("排出活動_Master!R"&amp;MATCH(LEFT($H11,FIND(")",$H11))&amp;$I11&amp;$L11&amp;$M11,排出活動_Master!$Y:$Y,0))))),"")</f>
        <v/>
      </c>
      <c r="Y11" s="386" t="str" cm="1">
        <f t="array" aca="1" ref="Y11" ca="1">IFERROR(IF(LEFT($H11,FIND(")",$H11))&amp;I11="エネルギー起源二酸化炭素(CO2)燃料の使用",INDIRECT("排出活動_Master!AT"&amp;MATCH(M11,排出活動_Master!$AN:$AN,0)),IF(OR(LEFT($H11,FIND(")",$H11))&amp;$I11=排出活動_Master!$AW$6,$H11&amp;$I11=排出活動_Master!$AW$7),INDIRECT("排出活動_Master!Q"&amp;MATCH(H11&amp;I11&amp;L11,排出活動_Master!$Y:$Y,0)),INDIRECT("排出活動_Master!Q"&amp;MATCH(LEFT($H11,FIND(")",$H11))&amp;$I11&amp;$L11&amp;$M11,排出活動_Master!$Y:$Y,0)))),"")</f>
        <v/>
      </c>
      <c r="Z11" s="558">
        <f ca="1">IF(AND(H11=排出活動_Master!$B$5,I11=排出活動_Master!$E$5),1,IFERROR(VLOOKUP($H11,排出活動_Master!$AI$5:$AK$38,3,0),0))</f>
        <v>0</v>
      </c>
      <c r="AA11" s="559">
        <f t="shared" ref="AA11:AA74" ca="1" si="2">IFERROR(IF($Y11="tC/GJ",44/12*R11*AL11*AN11*Z11,R11*AL11*AN11*Z11),"")</f>
        <v>0</v>
      </c>
      <c r="AB11" s="79"/>
      <c r="AC11" s="550" t="str">
        <f t="shared" ref="AC11:AC74" ca="1" si="3">W11</f>
        <v>-</v>
      </c>
      <c r="AD11" s="80"/>
      <c r="AE11" s="82"/>
      <c r="AF11" s="76"/>
      <c r="AG11" s="550" t="str">
        <f t="shared" ref="AG11:AG59" ca="1" si="4">Y11</f>
        <v/>
      </c>
      <c r="AH11" s="80"/>
      <c r="AI11" s="82"/>
      <c r="AK11" s="553"/>
      <c r="AL11" s="477">
        <f t="shared" ref="AL11:AL74" ca="1" si="5">IF(AB11="",IF(V11="-",1,V11),AB11)</f>
        <v>1</v>
      </c>
      <c r="AM11" s="477"/>
      <c r="AN11" s="477">
        <f t="shared" ref="AN11:AN74" ca="1" si="6">IF(AF11="",IF(X11="",1,X11),AF11)</f>
        <v>1</v>
      </c>
      <c r="AO11" s="477"/>
      <c r="AP11" s="477" t="e">
        <f t="shared" ref="AP11:AP74" ca="1" si="7">LEFT($H11,FIND(")",$H11))</f>
        <v>#VALUE!</v>
      </c>
      <c r="AQ11" s="544"/>
      <c r="AR11" s="884"/>
      <c r="AS11" s="888"/>
      <c r="AT11" s="889"/>
      <c r="AU11" s="876" t="s">
        <v>138</v>
      </c>
      <c r="AV11" s="876"/>
      <c r="AW11" s="876"/>
      <c r="AX11" s="876"/>
      <c r="AY11" s="876"/>
      <c r="AZ11" s="876"/>
      <c r="BA11" s="876"/>
      <c r="BB11" s="876"/>
      <c r="BC11" s="876"/>
      <c r="BD11" s="876"/>
      <c r="BE11" s="876"/>
      <c r="BF11" s="525" t="s">
        <v>133</v>
      </c>
      <c r="BG11" s="525"/>
      <c r="BH11" s="543">
        <f t="shared" ca="1" si="0"/>
        <v>0</v>
      </c>
      <c r="BI11" s="543">
        <f t="shared" ca="1" si="1"/>
        <v>0</v>
      </c>
      <c r="BJ11" s="544"/>
    </row>
    <row r="12" spans="1:62">
      <c r="B12" s="554"/>
      <c r="C12" s="555" t="str" cm="1">
        <f t="array" aca="1" ref="C12" ca="1">IFERROR(INDIRECT("'S7-"&amp;$C$5&amp;"'!G"&amp;MATCH('S8-S00010'!B12,INDIRECT("'S7-"&amp;$C$5&amp;"'!F:F"),0)),"")</f>
        <v/>
      </c>
      <c r="D12" s="555" t="str" cm="1">
        <f t="array" aca="1" ref="D12" ca="1">IFERROR(INDIRECT("'S7-"&amp;$C$5&amp;"'!E"&amp;MATCH('S8-S00010'!B12,INDIRECT("'S7-"&amp;$C$5&amp;"'!F:F"),0)),"")</f>
        <v/>
      </c>
      <c r="E12" s="77"/>
      <c r="F12" s="77"/>
      <c r="G12" s="327"/>
      <c r="H12" s="556" t="str" cm="1">
        <f t="array" aca="1" ref="H12" ca="1">IFERROR(INDIRECT("'S7-"&amp;$C$5&amp;"'!$D"&amp;MATCH($B12,INDIRECT("'S7-"&amp;$C$5&amp;"'!$F:$F"),0)),"")</f>
        <v/>
      </c>
      <c r="I12" s="71"/>
      <c r="J12" s="78"/>
      <c r="K12" s="557" t="str">
        <f>IF(I12&lt;&gt;"",IFERROR(VLOOKUP($I12,選択肢①!$D$32:$E$34,2,0),"直接"),"")</f>
        <v/>
      </c>
      <c r="L12" s="71"/>
      <c r="M12" s="71"/>
      <c r="N12" s="104"/>
      <c r="O12" s="81"/>
      <c r="P12" s="334"/>
      <c r="Q12" s="330" t="str">
        <f>IF($I12=選択肢①!$J$31,"tCO2/kWh",IF($I12=選択肢①!$L$31,"tCO2/GJ",""))</f>
        <v/>
      </c>
      <c r="R12" s="101"/>
      <c r="S12" s="440" t="str" cm="1">
        <f t="array" aca="1" ref="S12" ca="1">IFERROR(IF(M12&lt;&gt;"",INDIRECT("排出活動_Master!AQ"&amp;MATCH(M12,排出活動_Master!$AN:$AN,0)),INDIRECT("排出活動_Master!P"&amp;MATCH(LEFT($H12,FIND(")",$H12))&amp;$I12&amp;$L12&amp;$M12,排出活動_Master!$Y:$Y,0))),"")</f>
        <v/>
      </c>
      <c r="T12" s="80"/>
      <c r="U12" s="78"/>
      <c r="V12" s="441" t="str" cm="1">
        <f t="array" aca="1" ref="V12" ca="1">IFERROR(IF(M12&lt;&gt;"",INDIRECT("排出活動_Master!AS"&amp;MATCH(M12,排出活動_Master!$AN:$AN,0)),"-"),"")</f>
        <v>-</v>
      </c>
      <c r="W12" s="440" t="str" cm="1">
        <f t="array" aca="1" ref="W12" ca="1">IFERROR(IF(M12&lt;&gt;"",INDIRECT("排出活動_Master!AR"&amp;MATCH(M12,排出活動_Master!$AN:$AN,0)),"-"),"")</f>
        <v>-</v>
      </c>
      <c r="X12" s="550" t="str" cm="1">
        <f t="array" aca="1" ref="X12" ca="1">IFERROR(IF(OR(I12=選択肢①!$J$31,AND(P12&lt;&gt;"",I12=選択肢①!$L$31)),P12,IF(LEFT($H12,FIND(")",$H12))&amp;$I12="エネルギー起源二酸化炭素(CO2)燃料の使用",INDIRECT("排出活動_Master!AU"&amp;MATCH(M12,排出活動_Master!$AN:$AN,0)),IF(OR(LEFT($H12,FIND(")",$H12))&amp;$I12=排出活動_Master!$AW$6,$H12&amp;$I12=排出活動_Master!$AW$7),INDIRECT("排出活動_Master!R"&amp;MATCH(H12&amp;I12&amp;L12,排出活動_Master!$Y:$Y,0)),INDIRECT("排出活動_Master!R"&amp;MATCH(LEFT($H12,FIND(")",$H12))&amp;$I12&amp;$L12&amp;$M12,排出活動_Master!$Y:$Y,0))))),"")</f>
        <v/>
      </c>
      <c r="Y12" s="386" t="str" cm="1">
        <f t="array" aca="1" ref="Y12" ca="1">IFERROR(IF(LEFT($H12,FIND(")",$H12))&amp;I12="エネルギー起源二酸化炭素(CO2)燃料の使用",INDIRECT("排出活動_Master!AT"&amp;MATCH(M12,排出活動_Master!$AN:$AN,0)),IF(OR(LEFT($H12,FIND(")",$H12))&amp;$I12=排出活動_Master!$AW$6,$H12&amp;$I12=排出活動_Master!$AW$7),INDIRECT("排出活動_Master!Q"&amp;MATCH(H12&amp;I12&amp;L12,排出活動_Master!$Y:$Y,0)),INDIRECT("排出活動_Master!Q"&amp;MATCH(LEFT($H12,FIND(")",$H12))&amp;$I12&amp;$L12&amp;$M12,排出活動_Master!$Y:$Y,0)))),"")</f>
        <v/>
      </c>
      <c r="Z12" s="560">
        <f ca="1">IF(AND(H12=排出活動_Master!$B$5,I12=排出活動_Master!$E$5),1,IFERROR(VLOOKUP($H12,排出活動_Master!$AI$5:$AK$38,3,0),0))</f>
        <v>0</v>
      </c>
      <c r="AA12" s="559">
        <f t="shared" ca="1" si="2"/>
        <v>0</v>
      </c>
      <c r="AB12" s="79"/>
      <c r="AC12" s="550" t="str">
        <f t="shared" ca="1" si="3"/>
        <v>-</v>
      </c>
      <c r="AD12" s="80"/>
      <c r="AE12" s="82"/>
      <c r="AF12" s="76"/>
      <c r="AG12" s="550" t="str">
        <f t="shared" ca="1" si="4"/>
        <v/>
      </c>
      <c r="AH12" s="80"/>
      <c r="AI12" s="82"/>
      <c r="AK12" s="553"/>
      <c r="AL12" s="477">
        <f t="shared" ca="1" si="5"/>
        <v>1</v>
      </c>
      <c r="AM12" s="477"/>
      <c r="AN12" s="477">
        <f t="shared" ca="1" si="6"/>
        <v>1</v>
      </c>
      <c r="AO12" s="477"/>
      <c r="AP12" s="477" t="e">
        <f t="shared" ca="1" si="7"/>
        <v>#VALUE!</v>
      </c>
      <c r="AR12" s="884"/>
      <c r="AS12" s="888"/>
      <c r="AT12" s="889"/>
      <c r="AU12" s="894" t="s">
        <v>1132</v>
      </c>
      <c r="AV12" s="876"/>
      <c r="AW12" s="876"/>
      <c r="AX12" s="876"/>
      <c r="AY12" s="876"/>
      <c r="AZ12" s="876"/>
      <c r="BA12" s="876"/>
      <c r="BB12" s="876"/>
      <c r="BC12" s="876"/>
      <c r="BD12" s="876"/>
      <c r="BE12" s="876"/>
      <c r="BF12" s="525" t="s">
        <v>132</v>
      </c>
      <c r="BG12" s="525"/>
      <c r="BH12" s="543">
        <f t="shared" ca="1" si="0"/>
        <v>0</v>
      </c>
      <c r="BI12" s="543">
        <f t="shared" ca="1" si="1"/>
        <v>0</v>
      </c>
    </row>
    <row r="13" spans="1:62">
      <c r="B13" s="554"/>
      <c r="C13" s="555" t="str" cm="1">
        <f t="array" aca="1" ref="C13" ca="1">IFERROR(INDIRECT("'S7-"&amp;$C$5&amp;"'!G"&amp;MATCH('S8-S00010'!B13,INDIRECT("'S7-"&amp;$C$5&amp;"'!F:F"),0)),"")</f>
        <v/>
      </c>
      <c r="D13" s="555" t="str" cm="1">
        <f t="array" aca="1" ref="D13" ca="1">IFERROR(INDIRECT("'S7-"&amp;$C$5&amp;"'!E"&amp;MATCH('S8-S00010'!B13,INDIRECT("'S7-"&amp;$C$5&amp;"'!F:F"),0)),"")</f>
        <v/>
      </c>
      <c r="E13" s="77"/>
      <c r="F13" s="77"/>
      <c r="G13" s="327"/>
      <c r="H13" s="556" t="str" cm="1">
        <f t="array" aca="1" ref="H13" ca="1">IFERROR(INDIRECT("'S7-"&amp;$C$5&amp;"'!$D"&amp;MATCH($B13,INDIRECT("'S7-"&amp;$C$5&amp;"'!$F:$F"),0)),"")</f>
        <v/>
      </c>
      <c r="I13" s="71"/>
      <c r="J13" s="78"/>
      <c r="K13" s="557" t="str">
        <f>IF(I13&lt;&gt;"",IFERROR(VLOOKUP($I13,選択肢①!$D$32:$E$34,2,0),"直接"),"")</f>
        <v/>
      </c>
      <c r="L13" s="71"/>
      <c r="M13" s="71"/>
      <c r="N13" s="104"/>
      <c r="O13" s="81"/>
      <c r="P13" s="334"/>
      <c r="Q13" s="330" t="str">
        <f>IF($I13=選択肢①!$J$31,"tCO2/kWh",IF($I13=選択肢①!$L$31,"tCO2/GJ",""))</f>
        <v/>
      </c>
      <c r="R13" s="101"/>
      <c r="S13" s="440" t="str" cm="1">
        <f t="array" aca="1" ref="S13" ca="1">IFERROR(IF(M13&lt;&gt;"",INDIRECT("排出活動_Master!AQ"&amp;MATCH(M13,排出活動_Master!$AN:$AN,0)),INDIRECT("排出活動_Master!P"&amp;MATCH(LEFT($H13,FIND(")",$H13))&amp;$I13&amp;$L13&amp;$M13,排出活動_Master!$Y:$Y,0))),"")</f>
        <v/>
      </c>
      <c r="T13" s="80"/>
      <c r="U13" s="78"/>
      <c r="V13" s="441" t="str" cm="1">
        <f t="array" aca="1" ref="V13" ca="1">IFERROR(IF(M13&lt;&gt;"",INDIRECT("排出活動_Master!AS"&amp;MATCH(M13,排出活動_Master!$AN:$AN,0)),"-"),"")</f>
        <v>-</v>
      </c>
      <c r="W13" s="440" t="str" cm="1">
        <f t="array" aca="1" ref="W13" ca="1">IFERROR(IF(M13&lt;&gt;"",INDIRECT("排出活動_Master!AR"&amp;MATCH(M13,排出活動_Master!$AN:$AN,0)),"-"),"")</f>
        <v>-</v>
      </c>
      <c r="X13" s="550" t="str" cm="1">
        <f t="array" aca="1" ref="X13" ca="1">IFERROR(IF(OR(I13=選択肢①!$J$31,AND(P13&lt;&gt;"",I13=選択肢①!$L$31)),P13,IF(LEFT($H13,FIND(")",$H13))&amp;$I13="エネルギー起源二酸化炭素(CO2)燃料の使用",INDIRECT("排出活動_Master!AU"&amp;MATCH(M13,排出活動_Master!$AN:$AN,0)),IF(OR(LEFT($H13,FIND(")",$H13))&amp;$I13=排出活動_Master!$AW$6,$H13&amp;$I13=排出活動_Master!$AW$7),INDIRECT("排出活動_Master!R"&amp;MATCH(H13&amp;I13&amp;L13,排出活動_Master!$Y:$Y,0)),INDIRECT("排出活動_Master!R"&amp;MATCH(LEFT($H13,FIND(")",$H13))&amp;$I13&amp;$L13&amp;$M13,排出活動_Master!$Y:$Y,0))))),"")</f>
        <v/>
      </c>
      <c r="Y13" s="386" t="str" cm="1">
        <f t="array" aca="1" ref="Y13" ca="1">IFERROR(IF(LEFT($H13,FIND(")",$H13))&amp;I13="エネルギー起源二酸化炭素(CO2)燃料の使用",INDIRECT("排出活動_Master!AT"&amp;MATCH(M13,排出活動_Master!$AN:$AN,0)),IF(OR(LEFT($H13,FIND(")",$H13))&amp;$I13=排出活動_Master!$AW$6,$H13&amp;$I13=排出活動_Master!$AW$7),INDIRECT("排出活動_Master!Q"&amp;MATCH(H13&amp;I13&amp;L13,排出活動_Master!$Y:$Y,0)),INDIRECT("排出活動_Master!Q"&amp;MATCH(LEFT($H13,FIND(")",$H13))&amp;$I13&amp;$L13&amp;$M13,排出活動_Master!$Y:$Y,0)))),"")</f>
        <v/>
      </c>
      <c r="Z13" s="558">
        <f ca="1">IF(AND(H13=排出活動_Master!$B$5,I13=排出活動_Master!$E$5),1,IFERROR(VLOOKUP($H13,排出活動_Master!$AI$5:$AK$38,3,0),0))</f>
        <v>0</v>
      </c>
      <c r="AA13" s="559">
        <f t="shared" ca="1" si="2"/>
        <v>0</v>
      </c>
      <c r="AB13" s="79"/>
      <c r="AC13" s="550" t="str">
        <f t="shared" ca="1" si="3"/>
        <v>-</v>
      </c>
      <c r="AD13" s="80"/>
      <c r="AE13" s="82"/>
      <c r="AF13" s="76"/>
      <c r="AG13" s="550" t="str">
        <f t="shared" ca="1" si="4"/>
        <v/>
      </c>
      <c r="AH13" s="80"/>
      <c r="AI13" s="82"/>
      <c r="AK13" s="553"/>
      <c r="AL13" s="477">
        <f t="shared" ca="1" si="5"/>
        <v>1</v>
      </c>
      <c r="AM13" s="477"/>
      <c r="AN13" s="477">
        <f t="shared" ca="1" si="6"/>
        <v>1</v>
      </c>
      <c r="AO13" s="477"/>
      <c r="AP13" s="477" t="e">
        <f t="shared" ca="1" si="7"/>
        <v>#VALUE!</v>
      </c>
      <c r="AR13" s="884"/>
      <c r="AS13" s="888"/>
      <c r="AT13" s="889"/>
      <c r="AU13" s="876" t="s">
        <v>1133</v>
      </c>
      <c r="AV13" s="876"/>
      <c r="AW13" s="876"/>
      <c r="AX13" s="876"/>
      <c r="AY13" s="876"/>
      <c r="AZ13" s="876"/>
      <c r="BA13" s="876"/>
      <c r="BB13" s="876"/>
      <c r="BC13" s="876"/>
      <c r="BD13" s="876"/>
      <c r="BE13" s="876"/>
      <c r="BF13" s="525" t="s">
        <v>131</v>
      </c>
      <c r="BG13" s="525"/>
      <c r="BH13" s="543">
        <f t="shared" ca="1" si="0"/>
        <v>0</v>
      </c>
      <c r="BI13" s="543">
        <f t="shared" ca="1" si="1"/>
        <v>0</v>
      </c>
    </row>
    <row r="14" spans="1:62">
      <c r="B14" s="554"/>
      <c r="C14" s="555" t="str" cm="1">
        <f t="array" aca="1" ref="C14" ca="1">IFERROR(INDIRECT("'S7-"&amp;$C$5&amp;"'!G"&amp;MATCH('S8-S00010'!B14,INDIRECT("'S7-"&amp;$C$5&amp;"'!F:F"),0)),"")</f>
        <v/>
      </c>
      <c r="D14" s="555" t="str" cm="1">
        <f t="array" aca="1" ref="D14" ca="1">IFERROR(INDIRECT("'S7-"&amp;$C$5&amp;"'!E"&amp;MATCH('S8-S00010'!B14,INDIRECT("'S7-"&amp;$C$5&amp;"'!F:F"),0)),"")</f>
        <v/>
      </c>
      <c r="E14" s="77"/>
      <c r="F14" s="77"/>
      <c r="G14" s="327"/>
      <c r="H14" s="556" t="str" cm="1">
        <f t="array" aca="1" ref="H14" ca="1">IFERROR(INDIRECT("'S7-"&amp;$C$5&amp;"'!$D"&amp;MATCH($B14,INDIRECT("'S7-"&amp;$C$5&amp;"'!$F:$F"),0)),"")</f>
        <v/>
      </c>
      <c r="I14" s="71"/>
      <c r="J14" s="78"/>
      <c r="K14" s="557" t="str">
        <f>IF(I14&lt;&gt;"",IFERROR(VLOOKUP($I14,選択肢①!$D$32:$E$34,2,0),"直接"),"")</f>
        <v/>
      </c>
      <c r="L14" s="71"/>
      <c r="M14" s="71"/>
      <c r="N14" s="104"/>
      <c r="O14" s="81"/>
      <c r="P14" s="334"/>
      <c r="Q14" s="330" t="str">
        <f>IF($I14=選択肢①!$J$31,"tCO2/kWh",IF($I14=選択肢①!$L$31,"tCO2/GJ",""))</f>
        <v/>
      </c>
      <c r="R14" s="101"/>
      <c r="S14" s="440" t="str" cm="1">
        <f t="array" aca="1" ref="S14" ca="1">IFERROR(IF(M14&lt;&gt;"",INDIRECT("排出活動_Master!AQ"&amp;MATCH(M14,排出活動_Master!$AN:$AN,0)),INDIRECT("排出活動_Master!P"&amp;MATCH(LEFT($H14,FIND(")",$H14))&amp;$I14&amp;$L14&amp;$M14,排出活動_Master!$Y:$Y,0))),"")</f>
        <v/>
      </c>
      <c r="T14" s="80"/>
      <c r="U14" s="78"/>
      <c r="V14" s="441" t="str" cm="1">
        <f t="array" aca="1" ref="V14" ca="1">IFERROR(IF(M14&lt;&gt;"",INDIRECT("排出活動_Master!AS"&amp;MATCH(M14,排出活動_Master!$AN:$AN,0)),"-"),"")</f>
        <v>-</v>
      </c>
      <c r="W14" s="440" t="str" cm="1">
        <f t="array" aca="1" ref="W14" ca="1">IFERROR(IF(M14&lt;&gt;"",INDIRECT("排出活動_Master!AR"&amp;MATCH(M14,排出活動_Master!$AN:$AN,0)),"-"),"")</f>
        <v>-</v>
      </c>
      <c r="X14" s="550" t="str" cm="1">
        <f t="array" aca="1" ref="X14" ca="1">IFERROR(IF(OR(I14=選択肢①!$J$31,AND(P14&lt;&gt;"",I14=選択肢①!$L$31)),P14,IF(LEFT($H14,FIND(")",$H14))&amp;$I14="エネルギー起源二酸化炭素(CO2)燃料の使用",INDIRECT("排出活動_Master!AU"&amp;MATCH(M14,排出活動_Master!$AN:$AN,0)),IF(OR(LEFT($H14,FIND(")",$H14))&amp;$I14=排出活動_Master!$AW$6,$H14&amp;$I14=排出活動_Master!$AW$7),INDIRECT("排出活動_Master!R"&amp;MATCH(H14&amp;I14&amp;L14,排出活動_Master!$Y:$Y,0)),INDIRECT("排出活動_Master!R"&amp;MATCH(LEFT($H14,FIND(")",$H14))&amp;$I14&amp;$L14&amp;$M14,排出活動_Master!$Y:$Y,0))))),"")</f>
        <v/>
      </c>
      <c r="Y14" s="386" t="str" cm="1">
        <f t="array" aca="1" ref="Y14" ca="1">IFERROR(IF(LEFT($H14,FIND(")",$H14))&amp;I14="エネルギー起源二酸化炭素(CO2)燃料の使用",INDIRECT("排出活動_Master!AT"&amp;MATCH(M14,排出活動_Master!$AN:$AN,0)),IF(OR(LEFT($H14,FIND(")",$H14))&amp;$I14=排出活動_Master!$AW$6,$H14&amp;$I14=排出活動_Master!$AW$7),INDIRECT("排出活動_Master!Q"&amp;MATCH(H14&amp;I14&amp;L14,排出活動_Master!$Y:$Y,0)),INDIRECT("排出活動_Master!Q"&amp;MATCH(LEFT($H14,FIND(")",$H14))&amp;$I14&amp;$L14&amp;$M14,排出活動_Master!$Y:$Y,0)))),"")</f>
        <v/>
      </c>
      <c r="Z14" s="558">
        <f ca="1">IF(AND(H14=排出活動_Master!$B$5,I14=排出活動_Master!$E$5),1,IFERROR(VLOOKUP($H14,排出活動_Master!$AI$5:$AK$38,3,0),0))</f>
        <v>0</v>
      </c>
      <c r="AA14" s="559">
        <f t="shared" ca="1" si="2"/>
        <v>0</v>
      </c>
      <c r="AB14" s="79"/>
      <c r="AC14" s="550" t="str">
        <f t="shared" ca="1" si="3"/>
        <v>-</v>
      </c>
      <c r="AD14" s="80"/>
      <c r="AE14" s="82"/>
      <c r="AF14" s="76"/>
      <c r="AG14" s="550" t="str">
        <f t="shared" ca="1" si="4"/>
        <v/>
      </c>
      <c r="AH14" s="80"/>
      <c r="AI14" s="82"/>
      <c r="AK14" s="553"/>
      <c r="AL14" s="477">
        <f t="shared" ca="1" si="5"/>
        <v>1</v>
      </c>
      <c r="AM14" s="477"/>
      <c r="AN14" s="477">
        <f t="shared" ca="1" si="6"/>
        <v>1</v>
      </c>
      <c r="AO14" s="477"/>
      <c r="AP14" s="477" t="e">
        <f t="shared" ca="1" si="7"/>
        <v>#VALUE!</v>
      </c>
      <c r="AR14" s="884"/>
      <c r="AS14" s="888"/>
      <c r="AT14" s="889"/>
      <c r="AU14" s="876" t="s">
        <v>135</v>
      </c>
      <c r="AV14" s="876"/>
      <c r="AW14" s="876"/>
      <c r="AX14" s="876"/>
      <c r="AY14" s="876"/>
      <c r="AZ14" s="876"/>
      <c r="BA14" s="876"/>
      <c r="BB14" s="876"/>
      <c r="BC14" s="876"/>
      <c r="BD14" s="876"/>
      <c r="BE14" s="876"/>
      <c r="BF14" s="525" t="s">
        <v>135</v>
      </c>
      <c r="BG14" s="525"/>
      <c r="BH14" s="543">
        <f t="shared" ca="1" si="0"/>
        <v>0</v>
      </c>
      <c r="BI14" s="543">
        <f t="shared" ca="1" si="1"/>
        <v>0</v>
      </c>
    </row>
    <row r="15" spans="1:62">
      <c r="B15" s="554"/>
      <c r="C15" s="555" t="str" cm="1">
        <f t="array" aca="1" ref="C15" ca="1">IFERROR(INDIRECT("'S7-"&amp;$C$5&amp;"'!G"&amp;MATCH('S8-S00010'!B15,INDIRECT("'S7-"&amp;$C$5&amp;"'!F:F"),0)),"")</f>
        <v/>
      </c>
      <c r="D15" s="555" t="str" cm="1">
        <f t="array" aca="1" ref="D15" ca="1">IFERROR(INDIRECT("'S7-"&amp;$C$5&amp;"'!E"&amp;MATCH('S8-S00010'!B15,INDIRECT("'S7-"&amp;$C$5&amp;"'!F:F"),0)),"")</f>
        <v/>
      </c>
      <c r="E15" s="77"/>
      <c r="F15" s="77"/>
      <c r="G15" s="327"/>
      <c r="H15" s="556" t="str" cm="1">
        <f t="array" aca="1" ref="H15" ca="1">IFERROR(INDIRECT("'S7-"&amp;$C$5&amp;"'!$D"&amp;MATCH($B15,INDIRECT("'S7-"&amp;$C$5&amp;"'!$F:$F"),0)),"")</f>
        <v/>
      </c>
      <c r="I15" s="71"/>
      <c r="J15" s="78"/>
      <c r="K15" s="557" t="str">
        <f>IF(I15&lt;&gt;"",IFERROR(VLOOKUP($I15,選択肢①!$D$32:$E$34,2,0),"直接"),"")</f>
        <v/>
      </c>
      <c r="L15" s="71"/>
      <c r="M15" s="71"/>
      <c r="N15" s="104"/>
      <c r="O15" s="81"/>
      <c r="P15" s="334"/>
      <c r="Q15" s="330" t="str">
        <f>IF($I15=選択肢①!$J$31,"tCO2/kWh",IF($I15=選択肢①!$L$31,"tCO2/GJ",""))</f>
        <v/>
      </c>
      <c r="R15" s="101"/>
      <c r="S15" s="440" t="str" cm="1">
        <f t="array" aca="1" ref="S15" ca="1">IFERROR(IF(M15&lt;&gt;"",INDIRECT("排出活動_Master!AQ"&amp;MATCH(M15,排出活動_Master!$AN:$AN,0)),INDIRECT("排出活動_Master!P"&amp;MATCH(LEFT($H15,FIND(")",$H15))&amp;$I15&amp;$L15&amp;$M15,排出活動_Master!$Y:$Y,0))),"")</f>
        <v/>
      </c>
      <c r="T15" s="80"/>
      <c r="U15" s="78"/>
      <c r="V15" s="441" t="str" cm="1">
        <f t="array" aca="1" ref="V15" ca="1">IFERROR(IF(M15&lt;&gt;"",INDIRECT("排出活動_Master!AS"&amp;MATCH(M15,排出活動_Master!$AN:$AN,0)),"-"),"")</f>
        <v>-</v>
      </c>
      <c r="W15" s="440" t="str" cm="1">
        <f t="array" aca="1" ref="W15" ca="1">IFERROR(IF(M15&lt;&gt;"",INDIRECT("排出活動_Master!AR"&amp;MATCH(M15,排出活動_Master!$AN:$AN,0)),"-"),"")</f>
        <v>-</v>
      </c>
      <c r="X15" s="550" t="str" cm="1">
        <f t="array" aca="1" ref="X15" ca="1">IFERROR(IF(OR(I15=選択肢①!$J$31,AND(P15&lt;&gt;"",I15=選択肢①!$L$31)),P15,IF(LEFT($H15,FIND(")",$H15))&amp;$I15="エネルギー起源二酸化炭素(CO2)燃料の使用",INDIRECT("排出活動_Master!AU"&amp;MATCH(M15,排出活動_Master!$AN:$AN,0)),IF(OR(LEFT($H15,FIND(")",$H15))&amp;$I15=排出活動_Master!$AW$6,$H15&amp;$I15=排出活動_Master!$AW$7),INDIRECT("排出活動_Master!R"&amp;MATCH(H15&amp;I15&amp;L15,排出活動_Master!$Y:$Y,0)),INDIRECT("排出活動_Master!R"&amp;MATCH(LEFT($H15,FIND(")",$H15))&amp;$I15&amp;$L15&amp;$M15,排出活動_Master!$Y:$Y,0))))),"")</f>
        <v/>
      </c>
      <c r="Y15" s="386" t="str" cm="1">
        <f t="array" aca="1" ref="Y15" ca="1">IFERROR(IF(LEFT($H15,FIND(")",$H15))&amp;I15="エネルギー起源二酸化炭素(CO2)燃料の使用",INDIRECT("排出活動_Master!AT"&amp;MATCH(M15,排出活動_Master!$AN:$AN,0)),IF(OR(LEFT($H15,FIND(")",$H15))&amp;$I15=排出活動_Master!$AW$6,$H15&amp;$I15=排出活動_Master!$AW$7),INDIRECT("排出活動_Master!Q"&amp;MATCH(H15&amp;I15&amp;L15,排出活動_Master!$Y:$Y,0)),INDIRECT("排出活動_Master!Q"&amp;MATCH(LEFT($H15,FIND(")",$H15))&amp;$I15&amp;$L15&amp;$M15,排出活動_Master!$Y:$Y,0)))),"")</f>
        <v/>
      </c>
      <c r="Z15" s="558">
        <f ca="1">IF(AND(H15=排出活動_Master!$B$5,I15=排出活動_Master!$E$5),1,IFERROR(VLOOKUP($H15,排出活動_Master!$AI$5:$AK$38,3,0),0))</f>
        <v>0</v>
      </c>
      <c r="AA15" s="559">
        <f t="shared" ca="1" si="2"/>
        <v>0</v>
      </c>
      <c r="AB15" s="79"/>
      <c r="AC15" s="550" t="str">
        <f t="shared" ca="1" si="3"/>
        <v>-</v>
      </c>
      <c r="AD15" s="80"/>
      <c r="AE15" s="82"/>
      <c r="AF15" s="76"/>
      <c r="AG15" s="550" t="str">
        <f t="shared" ca="1" si="4"/>
        <v/>
      </c>
      <c r="AH15" s="80"/>
      <c r="AI15" s="82"/>
      <c r="AK15" s="553"/>
      <c r="AL15" s="477">
        <f t="shared" ca="1" si="5"/>
        <v>1</v>
      </c>
      <c r="AM15" s="477"/>
      <c r="AN15" s="477">
        <f t="shared" ca="1" si="6"/>
        <v>1</v>
      </c>
      <c r="AO15" s="477"/>
      <c r="AP15" s="477" t="e">
        <f t="shared" ca="1" si="7"/>
        <v>#VALUE!</v>
      </c>
      <c r="AR15" s="884"/>
      <c r="AS15" s="888"/>
      <c r="AT15" s="889"/>
      <c r="AU15" s="876" t="s">
        <v>1134</v>
      </c>
      <c r="AV15" s="876"/>
      <c r="AW15" s="876"/>
      <c r="AX15" s="876"/>
      <c r="AY15" s="876"/>
      <c r="AZ15" s="876"/>
      <c r="BA15" s="876"/>
      <c r="BB15" s="876"/>
      <c r="BC15" s="876"/>
      <c r="BD15" s="876"/>
      <c r="BE15" s="876"/>
      <c r="BF15" s="525" t="s">
        <v>129</v>
      </c>
      <c r="BG15" s="525"/>
      <c r="BH15" s="543">
        <f t="shared" ca="1" si="0"/>
        <v>0</v>
      </c>
      <c r="BI15" s="543">
        <f t="shared" ca="1" si="1"/>
        <v>0</v>
      </c>
    </row>
    <row r="16" spans="1:62">
      <c r="B16" s="554"/>
      <c r="C16" s="555" t="str" cm="1">
        <f t="array" aca="1" ref="C16" ca="1">IFERROR(INDIRECT("'S7-"&amp;$C$5&amp;"'!G"&amp;MATCH('S8-S00010'!B16,INDIRECT("'S7-"&amp;$C$5&amp;"'!F:F"),0)),"")</f>
        <v/>
      </c>
      <c r="D16" s="555" t="str" cm="1">
        <f t="array" aca="1" ref="D16" ca="1">IFERROR(INDIRECT("'S7-"&amp;$C$5&amp;"'!E"&amp;MATCH('S8-S00010'!B16,INDIRECT("'S7-"&amp;$C$5&amp;"'!F:F"),0)),"")</f>
        <v/>
      </c>
      <c r="E16" s="77"/>
      <c r="F16" s="77"/>
      <c r="G16" s="327"/>
      <c r="H16" s="556" t="str" cm="1">
        <f t="array" aca="1" ref="H16" ca="1">IFERROR(INDIRECT("'S7-"&amp;$C$5&amp;"'!$D"&amp;MATCH($B16,INDIRECT("'S7-"&amp;$C$5&amp;"'!$F:$F"),0)),"")</f>
        <v/>
      </c>
      <c r="I16" s="71"/>
      <c r="J16" s="78"/>
      <c r="K16" s="557" t="str">
        <f>IF(I16&lt;&gt;"",IFERROR(VLOOKUP($I16,選択肢①!$D$32:$E$34,2,0),"直接"),"")</f>
        <v/>
      </c>
      <c r="L16" s="71"/>
      <c r="M16" s="71"/>
      <c r="N16" s="104"/>
      <c r="O16" s="81"/>
      <c r="P16" s="334"/>
      <c r="Q16" s="330" t="str">
        <f>IF($I16=選択肢①!$J$31,"tCO2/kWh",IF($I16=選択肢①!$L$31,"tCO2/GJ",""))</f>
        <v/>
      </c>
      <c r="R16" s="101"/>
      <c r="S16" s="440" t="str" cm="1">
        <f t="array" aca="1" ref="S16" ca="1">IFERROR(IF(M16&lt;&gt;"",INDIRECT("排出活動_Master!AQ"&amp;MATCH(M16,排出活動_Master!$AN:$AN,0)),INDIRECT("排出活動_Master!P"&amp;MATCH(LEFT($H16,FIND(")",$H16))&amp;$I16&amp;$L16&amp;$M16,排出活動_Master!$Y:$Y,0))),"")</f>
        <v/>
      </c>
      <c r="T16" s="80"/>
      <c r="U16" s="78"/>
      <c r="V16" s="441" t="str" cm="1">
        <f t="array" aca="1" ref="V16" ca="1">IFERROR(IF(M16&lt;&gt;"",INDIRECT("排出活動_Master!AS"&amp;MATCH(M16,排出活動_Master!$AN:$AN,0)),"-"),"")</f>
        <v>-</v>
      </c>
      <c r="W16" s="440" t="str" cm="1">
        <f t="array" aca="1" ref="W16" ca="1">IFERROR(IF(M16&lt;&gt;"",INDIRECT("排出活動_Master!AR"&amp;MATCH(M16,排出活動_Master!$AN:$AN,0)),"-"),"")</f>
        <v>-</v>
      </c>
      <c r="X16" s="550" t="str" cm="1">
        <f t="array" aca="1" ref="X16" ca="1">IFERROR(IF(OR(I16=選択肢①!$J$31,AND(P16&lt;&gt;"",I16=選択肢①!$L$31)),P16,IF(LEFT($H16,FIND(")",$H16))&amp;$I16="エネルギー起源二酸化炭素(CO2)燃料の使用",INDIRECT("排出活動_Master!AU"&amp;MATCH(M16,排出活動_Master!$AN:$AN,0)),IF(OR(LEFT($H16,FIND(")",$H16))&amp;$I16=排出活動_Master!$AW$6,$H16&amp;$I16=排出活動_Master!$AW$7),INDIRECT("排出活動_Master!R"&amp;MATCH(H16&amp;I16&amp;L16,排出活動_Master!$Y:$Y,0)),INDIRECT("排出活動_Master!R"&amp;MATCH(LEFT($H16,FIND(")",$H16))&amp;$I16&amp;$L16&amp;$M16,排出活動_Master!$Y:$Y,0))))),"")</f>
        <v/>
      </c>
      <c r="Y16" s="386" t="str" cm="1">
        <f t="array" aca="1" ref="Y16" ca="1">IFERROR(IF(LEFT($H16,FIND(")",$H16))&amp;I16="エネルギー起源二酸化炭素(CO2)燃料の使用",INDIRECT("排出活動_Master!AT"&amp;MATCH(M16,排出活動_Master!$AN:$AN,0)),IF(OR(LEFT($H16,FIND(")",$H16))&amp;$I16=排出活動_Master!$AW$6,$H16&amp;$I16=排出活動_Master!$AW$7),INDIRECT("排出活動_Master!Q"&amp;MATCH(H16&amp;I16&amp;L16,排出活動_Master!$Y:$Y,0)),INDIRECT("排出活動_Master!Q"&amp;MATCH(LEFT($H16,FIND(")",$H16))&amp;$I16&amp;$L16&amp;$M16,排出活動_Master!$Y:$Y,0)))),"")</f>
        <v/>
      </c>
      <c r="Z16" s="558">
        <f ca="1">IF(AND(H16=排出活動_Master!$B$5,I16=排出活動_Master!$E$5),1,IFERROR(VLOOKUP($H16,排出活動_Master!$AI$5:$AK$38,3,0),0))</f>
        <v>0</v>
      </c>
      <c r="AA16" s="559">
        <f t="shared" ca="1" si="2"/>
        <v>0</v>
      </c>
      <c r="AB16" s="79"/>
      <c r="AC16" s="550" t="str">
        <f t="shared" ca="1" si="3"/>
        <v>-</v>
      </c>
      <c r="AD16" s="80"/>
      <c r="AE16" s="82"/>
      <c r="AF16" s="76"/>
      <c r="AG16" s="550" t="str">
        <f t="shared" ca="1" si="4"/>
        <v/>
      </c>
      <c r="AH16" s="80"/>
      <c r="AI16" s="82"/>
      <c r="AK16" s="553"/>
      <c r="AL16" s="477">
        <f t="shared" ca="1" si="5"/>
        <v>1</v>
      </c>
      <c r="AM16" s="477"/>
      <c r="AN16" s="477">
        <f t="shared" ca="1" si="6"/>
        <v>1</v>
      </c>
      <c r="AO16" s="477"/>
      <c r="AP16" s="477" t="e">
        <f t="shared" ca="1" si="7"/>
        <v>#VALUE!</v>
      </c>
      <c r="AR16" s="884"/>
      <c r="AS16" s="888"/>
      <c r="AT16" s="889"/>
      <c r="AU16" s="876" t="s">
        <v>1135</v>
      </c>
      <c r="AV16" s="876"/>
      <c r="AW16" s="876"/>
      <c r="AX16" s="876"/>
      <c r="AY16" s="876"/>
      <c r="AZ16" s="876"/>
      <c r="BA16" s="876"/>
      <c r="BB16" s="876"/>
      <c r="BC16" s="876"/>
      <c r="BD16" s="876"/>
      <c r="BE16" s="876"/>
      <c r="BF16" s="525" t="s">
        <v>128</v>
      </c>
      <c r="BG16" s="525"/>
      <c r="BH16" s="543">
        <f t="shared" ca="1" si="0"/>
        <v>0</v>
      </c>
      <c r="BI16" s="543">
        <f t="shared" ca="1" si="1"/>
        <v>0</v>
      </c>
    </row>
    <row r="17" spans="2:61">
      <c r="B17" s="554"/>
      <c r="C17" s="555" t="str" cm="1">
        <f t="array" aca="1" ref="C17" ca="1">IFERROR(INDIRECT("'S7-"&amp;$C$5&amp;"'!G"&amp;MATCH('S8-S00010'!B17,INDIRECT("'S7-"&amp;$C$5&amp;"'!F:F"),0)),"")</f>
        <v/>
      </c>
      <c r="D17" s="555" t="str" cm="1">
        <f t="array" aca="1" ref="D17" ca="1">IFERROR(INDIRECT("'S7-"&amp;$C$5&amp;"'!E"&amp;MATCH('S8-S00010'!B17,INDIRECT("'S7-"&amp;$C$5&amp;"'!F:F"),0)),"")</f>
        <v/>
      </c>
      <c r="E17" s="77"/>
      <c r="F17" s="77"/>
      <c r="G17" s="327"/>
      <c r="H17" s="556" t="str" cm="1">
        <f t="array" aca="1" ref="H17" ca="1">IFERROR(INDIRECT("'S7-"&amp;$C$5&amp;"'!$D"&amp;MATCH($B17,INDIRECT("'S7-"&amp;$C$5&amp;"'!$F:$F"),0)),"")</f>
        <v/>
      </c>
      <c r="I17" s="71"/>
      <c r="J17" s="78"/>
      <c r="K17" s="557" t="str">
        <f>IF(I17&lt;&gt;"",IFERROR(VLOOKUP($I17,選択肢①!$D$32:$E$34,2,0),"直接"),"")</f>
        <v/>
      </c>
      <c r="L17" s="71"/>
      <c r="M17" s="71"/>
      <c r="N17" s="104"/>
      <c r="O17" s="81"/>
      <c r="P17" s="334"/>
      <c r="Q17" s="330" t="str">
        <f>IF($I17=選択肢①!$J$31,"tCO2/kWh",IF($I17=選択肢①!$L$31,"tCO2/GJ",""))</f>
        <v/>
      </c>
      <c r="R17" s="101"/>
      <c r="S17" s="440" t="str" cm="1">
        <f t="array" aca="1" ref="S17" ca="1">IFERROR(IF(M17&lt;&gt;"",INDIRECT("排出活動_Master!AQ"&amp;MATCH(M17,排出活動_Master!$AN:$AN,0)),INDIRECT("排出活動_Master!P"&amp;MATCH(LEFT($H17,FIND(")",$H17))&amp;$I17&amp;$L17&amp;$M17,排出活動_Master!$Y:$Y,0))),"")</f>
        <v/>
      </c>
      <c r="T17" s="80"/>
      <c r="U17" s="78"/>
      <c r="V17" s="441" t="str" cm="1">
        <f t="array" aca="1" ref="V17" ca="1">IFERROR(IF(M17&lt;&gt;"",INDIRECT("排出活動_Master!AS"&amp;MATCH(M17,排出活動_Master!$AN:$AN,0)),"-"),"")</f>
        <v>-</v>
      </c>
      <c r="W17" s="440" t="str" cm="1">
        <f t="array" aca="1" ref="W17" ca="1">IFERROR(IF(M17&lt;&gt;"",INDIRECT("排出活動_Master!AR"&amp;MATCH(M17,排出活動_Master!$AN:$AN,0)),"-"),"")</f>
        <v>-</v>
      </c>
      <c r="X17" s="550" t="str" cm="1">
        <f t="array" aca="1" ref="X17" ca="1">IFERROR(IF(OR(I17=選択肢①!$J$31,AND(P17&lt;&gt;"",I17=選択肢①!$L$31)),P17,IF(LEFT($H17,FIND(")",$H17))&amp;$I17="エネルギー起源二酸化炭素(CO2)燃料の使用",INDIRECT("排出活動_Master!AU"&amp;MATCH(M17,排出活動_Master!$AN:$AN,0)),IF(OR(LEFT($H17,FIND(")",$H17))&amp;$I17=排出活動_Master!$AW$6,$H17&amp;$I17=排出活動_Master!$AW$7),INDIRECT("排出活動_Master!R"&amp;MATCH(H17&amp;I17&amp;L17,排出活動_Master!$Y:$Y,0)),INDIRECT("排出活動_Master!R"&amp;MATCH(LEFT($H17,FIND(")",$H17))&amp;$I17&amp;$L17&amp;$M17,排出活動_Master!$Y:$Y,0))))),"")</f>
        <v/>
      </c>
      <c r="Y17" s="386" t="str" cm="1">
        <f t="array" aca="1" ref="Y17" ca="1">IFERROR(IF(LEFT($H17,FIND(")",$H17))&amp;I17="エネルギー起源二酸化炭素(CO2)燃料の使用",INDIRECT("排出活動_Master!AT"&amp;MATCH(M17,排出活動_Master!$AN:$AN,0)),IF(OR(LEFT($H17,FIND(")",$H17))&amp;$I17=排出活動_Master!$AW$6,$H17&amp;$I17=排出活動_Master!$AW$7),INDIRECT("排出活動_Master!Q"&amp;MATCH(H17&amp;I17&amp;L17,排出活動_Master!$Y:$Y,0)),INDIRECT("排出活動_Master!Q"&amp;MATCH(LEFT($H17,FIND(")",$H17))&amp;$I17&amp;$L17&amp;$M17,排出活動_Master!$Y:$Y,0)))),"")</f>
        <v/>
      </c>
      <c r="Z17" s="558">
        <f ca="1">IF(AND(H17=排出活動_Master!$B$5,I17=排出活動_Master!$E$5),1,IFERROR(VLOOKUP($H17,排出活動_Master!$AI$5:$AK$38,3,0),0))</f>
        <v>0</v>
      </c>
      <c r="AA17" s="559">
        <f t="shared" ca="1" si="2"/>
        <v>0</v>
      </c>
      <c r="AB17" s="79"/>
      <c r="AC17" s="550" t="str">
        <f t="shared" ca="1" si="3"/>
        <v>-</v>
      </c>
      <c r="AD17" s="80"/>
      <c r="AE17" s="82"/>
      <c r="AF17" s="76"/>
      <c r="AG17" s="550" t="str">
        <f t="shared" ca="1" si="4"/>
        <v/>
      </c>
      <c r="AH17" s="80"/>
      <c r="AI17" s="82"/>
      <c r="AK17" s="553"/>
      <c r="AL17" s="477">
        <f t="shared" ca="1" si="5"/>
        <v>1</v>
      </c>
      <c r="AM17" s="477"/>
      <c r="AN17" s="477">
        <f t="shared" ca="1" si="6"/>
        <v>1</v>
      </c>
      <c r="AO17" s="477"/>
      <c r="AP17" s="477" t="e">
        <f t="shared" ca="1" si="7"/>
        <v>#VALUE!</v>
      </c>
      <c r="AR17" s="884"/>
      <c r="AS17" s="888"/>
      <c r="AT17" s="889"/>
      <c r="AU17" s="876" t="s">
        <v>1136</v>
      </c>
      <c r="AV17" s="876"/>
      <c r="AW17" s="876"/>
      <c r="AX17" s="876"/>
      <c r="AY17" s="876"/>
      <c r="AZ17" s="876"/>
      <c r="BA17" s="876"/>
      <c r="BB17" s="876"/>
      <c r="BC17" s="876"/>
      <c r="BD17" s="876"/>
      <c r="BE17" s="876"/>
      <c r="BF17" s="525" t="s">
        <v>136</v>
      </c>
      <c r="BG17" s="525"/>
      <c r="BH17" s="543">
        <f t="shared" ca="1" si="0"/>
        <v>0</v>
      </c>
      <c r="BI17" s="543">
        <f t="shared" ca="1" si="1"/>
        <v>0</v>
      </c>
    </row>
    <row r="18" spans="2:61">
      <c r="B18" s="554"/>
      <c r="C18" s="555" t="str" cm="1">
        <f t="array" aca="1" ref="C18" ca="1">IFERROR(INDIRECT("'S7-"&amp;$C$5&amp;"'!G"&amp;MATCH('S8-S00010'!B18,INDIRECT("'S7-"&amp;$C$5&amp;"'!F:F"),0)),"")</f>
        <v/>
      </c>
      <c r="D18" s="555" t="str" cm="1">
        <f t="array" aca="1" ref="D18" ca="1">IFERROR(INDIRECT("'S7-"&amp;$C$5&amp;"'!E"&amp;MATCH('S8-S00010'!B18,INDIRECT("'S7-"&amp;$C$5&amp;"'!F:F"),0)),"")</f>
        <v/>
      </c>
      <c r="E18" s="77"/>
      <c r="F18" s="77"/>
      <c r="G18" s="327"/>
      <c r="H18" s="556" t="str" cm="1">
        <f t="array" aca="1" ref="H18" ca="1">IFERROR(INDIRECT("'S7-"&amp;$C$5&amp;"'!$D"&amp;MATCH($B18,INDIRECT("'S7-"&amp;$C$5&amp;"'!$F:$F"),0)),"")</f>
        <v/>
      </c>
      <c r="I18" s="71"/>
      <c r="J18" s="78"/>
      <c r="K18" s="557" t="str">
        <f>IF(I18&lt;&gt;"",IFERROR(VLOOKUP($I18,選択肢①!$D$32:$E$34,2,0),"直接"),"")</f>
        <v/>
      </c>
      <c r="L18" s="71"/>
      <c r="M18" s="71"/>
      <c r="N18" s="104"/>
      <c r="O18" s="100"/>
      <c r="P18" s="335"/>
      <c r="Q18" s="330" t="str">
        <f>IF($I18=選択肢①!$J$31,"tCO2/kWh",IF($I18=選択肢①!$L$31,"tCO2/GJ",""))</f>
        <v/>
      </c>
      <c r="R18" s="337"/>
      <c r="S18" s="440" t="str" cm="1">
        <f t="array" aca="1" ref="S18" ca="1">IFERROR(IF(M18&lt;&gt;"",INDIRECT("排出活動_Master!AQ"&amp;MATCH(M18,排出活動_Master!$AN:$AN,0)),INDIRECT("排出活動_Master!P"&amp;MATCH(LEFT($H18,FIND(")",$H18))&amp;$I18&amp;$L18&amp;$M18,排出活動_Master!$Y:$Y,0))),"")</f>
        <v/>
      </c>
      <c r="T18" s="80"/>
      <c r="U18" s="78"/>
      <c r="V18" s="441" t="str" cm="1">
        <f t="array" aca="1" ref="V18" ca="1">IFERROR(IF(M18&lt;&gt;"",INDIRECT("排出活動_Master!AS"&amp;MATCH(M18,排出活動_Master!$AN:$AN,0)),"-"),"")</f>
        <v>-</v>
      </c>
      <c r="W18" s="440" t="str" cm="1">
        <f t="array" aca="1" ref="W18" ca="1">IFERROR(IF(M18&lt;&gt;"",INDIRECT("排出活動_Master!AR"&amp;MATCH(M18,排出活動_Master!$AN:$AN,0)),"-"),"")</f>
        <v>-</v>
      </c>
      <c r="X18" s="550" t="str" cm="1">
        <f t="array" aca="1" ref="X18" ca="1">IFERROR(IF(OR(I18=選択肢①!$J$31,AND(P18&lt;&gt;"",I18=選択肢①!$L$31)),P18,IF(LEFT($H18,FIND(")",$H18))&amp;$I18="エネルギー起源二酸化炭素(CO2)燃料の使用",INDIRECT("排出活動_Master!AU"&amp;MATCH(M18,排出活動_Master!$AN:$AN,0)),IF(OR(LEFT($H18,FIND(")",$H18))&amp;$I18=排出活動_Master!$AW$6,$H18&amp;$I18=排出活動_Master!$AW$7),INDIRECT("排出活動_Master!R"&amp;MATCH(H18&amp;I18&amp;L18,排出活動_Master!$Y:$Y,0)),INDIRECT("排出活動_Master!R"&amp;MATCH(LEFT($H18,FIND(")",$H18))&amp;$I18&amp;$L18&amp;$M18,排出活動_Master!$Y:$Y,0))))),"")</f>
        <v/>
      </c>
      <c r="Y18" s="386" t="str" cm="1">
        <f t="array" aca="1" ref="Y18" ca="1">IFERROR(IF(LEFT($H18,FIND(")",$H18))&amp;I18="エネルギー起源二酸化炭素(CO2)燃料の使用",INDIRECT("排出活動_Master!AT"&amp;MATCH(M18,排出活動_Master!$AN:$AN,0)),IF(OR(LEFT($H18,FIND(")",$H18))&amp;$I18=排出活動_Master!$AW$6,$H18&amp;$I18=排出活動_Master!$AW$7),INDIRECT("排出活動_Master!Q"&amp;MATCH(H18&amp;I18&amp;L18,排出活動_Master!$Y:$Y,0)),INDIRECT("排出活動_Master!Q"&amp;MATCH(LEFT($H18,FIND(")",$H18))&amp;$I18&amp;$L18&amp;$M18,排出活動_Master!$Y:$Y,0)))),"")</f>
        <v/>
      </c>
      <c r="Z18" s="558">
        <f ca="1">IF(AND(H18=排出活動_Master!$B$5,I18=排出活動_Master!$E$5),1,IFERROR(VLOOKUP($H18,排出活動_Master!$AI$5:$AK$38,3,0),0))</f>
        <v>0</v>
      </c>
      <c r="AA18" s="559">
        <f t="shared" ca="1" si="2"/>
        <v>0</v>
      </c>
      <c r="AB18" s="79"/>
      <c r="AC18" s="550" t="str">
        <f t="shared" ca="1" si="3"/>
        <v>-</v>
      </c>
      <c r="AD18" s="80"/>
      <c r="AE18" s="82"/>
      <c r="AF18" s="76"/>
      <c r="AG18" s="550" t="str">
        <f t="shared" ca="1" si="4"/>
        <v/>
      </c>
      <c r="AH18" s="80"/>
      <c r="AI18" s="82"/>
      <c r="AK18" s="553"/>
      <c r="AL18" s="477">
        <f t="shared" ca="1" si="5"/>
        <v>1</v>
      </c>
      <c r="AM18" s="477"/>
      <c r="AN18" s="477">
        <f t="shared" ca="1" si="6"/>
        <v>1</v>
      </c>
      <c r="AO18" s="477"/>
      <c r="AP18" s="477" t="e">
        <f t="shared" ca="1" si="7"/>
        <v>#VALUE!</v>
      </c>
      <c r="AR18" s="884"/>
      <c r="AS18" s="888"/>
      <c r="AT18" s="889"/>
      <c r="AU18" s="876" t="s">
        <v>1137</v>
      </c>
      <c r="AV18" s="876"/>
      <c r="AW18" s="876"/>
      <c r="AX18" s="876"/>
      <c r="AY18" s="876"/>
      <c r="AZ18" s="876"/>
      <c r="BA18" s="876"/>
      <c r="BB18" s="876"/>
      <c r="BC18" s="876"/>
      <c r="BD18" s="876"/>
      <c r="BE18" s="876"/>
      <c r="BF18" s="525" t="s">
        <v>139</v>
      </c>
      <c r="BG18" s="525" t="s">
        <v>1315</v>
      </c>
      <c r="BH18" s="543">
        <f t="shared" ca="1" si="0"/>
        <v>0</v>
      </c>
      <c r="BI18" s="543">
        <f t="shared" ca="1" si="1"/>
        <v>0</v>
      </c>
    </row>
    <row r="19" spans="2:61">
      <c r="B19" s="554"/>
      <c r="C19" s="555" t="str" cm="1">
        <f t="array" aca="1" ref="C19" ca="1">IFERROR(INDIRECT("'S7-"&amp;$C$5&amp;"'!G"&amp;MATCH('S8-S00010'!B19,INDIRECT("'S7-"&amp;$C$5&amp;"'!F:F"),0)),"")</f>
        <v/>
      </c>
      <c r="D19" s="555" t="str" cm="1">
        <f t="array" aca="1" ref="D19" ca="1">IFERROR(INDIRECT("'S7-"&amp;$C$5&amp;"'!E"&amp;MATCH('S8-S00010'!B19,INDIRECT("'S7-"&amp;$C$5&amp;"'!F:F"),0)),"")</f>
        <v/>
      </c>
      <c r="E19" s="77"/>
      <c r="F19" s="77"/>
      <c r="G19" s="327"/>
      <c r="H19" s="556" t="str" cm="1">
        <f t="array" aca="1" ref="H19" ca="1">IFERROR(INDIRECT("'S7-"&amp;$C$5&amp;"'!$D"&amp;MATCH($B19,INDIRECT("'S7-"&amp;$C$5&amp;"'!$F:$F"),0)),"")</f>
        <v/>
      </c>
      <c r="I19" s="71"/>
      <c r="J19" s="78"/>
      <c r="K19" s="557" t="str">
        <f>IF(I19&lt;&gt;"",IFERROR(VLOOKUP($I19,選択肢①!$D$32:$E$34,2,0),"直接"),"")</f>
        <v/>
      </c>
      <c r="L19" s="71"/>
      <c r="M19" s="71"/>
      <c r="N19" s="104"/>
      <c r="O19" s="100"/>
      <c r="P19" s="335"/>
      <c r="Q19" s="330" t="str">
        <f>IF($I19=選択肢①!$J$31,"tCO2/kWh",IF($I19=選択肢①!$L$31,"tCO2/GJ",""))</f>
        <v/>
      </c>
      <c r="R19" s="337"/>
      <c r="S19" s="440" t="str" cm="1">
        <f t="array" aca="1" ref="S19" ca="1">IFERROR(IF(M19&lt;&gt;"",INDIRECT("排出活動_Master!AQ"&amp;MATCH(M19,排出活動_Master!$AN:$AN,0)),INDIRECT("排出活動_Master!P"&amp;MATCH(LEFT($H19,FIND(")",$H19))&amp;$I19&amp;$L19&amp;$M19,排出活動_Master!$Y:$Y,0))),"")</f>
        <v/>
      </c>
      <c r="T19" s="80"/>
      <c r="U19" s="78"/>
      <c r="V19" s="441" t="str" cm="1">
        <f t="array" aca="1" ref="V19" ca="1">IFERROR(IF(M19&lt;&gt;"",INDIRECT("排出活動_Master!AS"&amp;MATCH(M19,排出活動_Master!$AN:$AN,0)),"-"),"")</f>
        <v>-</v>
      </c>
      <c r="W19" s="440" t="str" cm="1">
        <f t="array" aca="1" ref="W19" ca="1">IFERROR(IF(M19&lt;&gt;"",INDIRECT("排出活動_Master!AR"&amp;MATCH(M19,排出活動_Master!$AN:$AN,0)),"-"),"")</f>
        <v>-</v>
      </c>
      <c r="X19" s="550" t="str" cm="1">
        <f t="array" aca="1" ref="X19" ca="1">IFERROR(IF(OR(I19=選択肢①!$J$31,AND(P19&lt;&gt;"",I19=選択肢①!$L$31)),P19,IF(LEFT($H19,FIND(")",$H19))&amp;$I19="エネルギー起源二酸化炭素(CO2)燃料の使用",INDIRECT("排出活動_Master!AU"&amp;MATCH(M19,排出活動_Master!$AN:$AN,0)),IF(OR(LEFT($H19,FIND(")",$H19))&amp;$I19=排出活動_Master!$AW$6,$H19&amp;$I19=排出活動_Master!$AW$7),INDIRECT("排出活動_Master!R"&amp;MATCH(H19&amp;I19&amp;L19,排出活動_Master!$Y:$Y,0)),INDIRECT("排出活動_Master!R"&amp;MATCH(LEFT($H19,FIND(")",$H19))&amp;$I19&amp;$L19&amp;$M19,排出活動_Master!$Y:$Y,0))))),"")</f>
        <v/>
      </c>
      <c r="Y19" s="386" t="str" cm="1">
        <f t="array" aca="1" ref="Y19" ca="1">IFERROR(IF(LEFT($H19,FIND(")",$H19))&amp;I19="エネルギー起源二酸化炭素(CO2)燃料の使用",INDIRECT("排出活動_Master!AT"&amp;MATCH(M19,排出活動_Master!$AN:$AN,0)),IF(OR(LEFT($H19,FIND(")",$H19))&amp;$I19=排出活動_Master!$AW$6,$H19&amp;$I19=排出活動_Master!$AW$7),INDIRECT("排出活動_Master!Q"&amp;MATCH(H19&amp;I19&amp;L19,排出活動_Master!$Y:$Y,0)),INDIRECT("排出活動_Master!Q"&amp;MATCH(LEFT($H19,FIND(")",$H19))&amp;$I19&amp;$L19&amp;$M19,排出活動_Master!$Y:$Y,0)))),"")</f>
        <v/>
      </c>
      <c r="Z19" s="558">
        <f ca="1">IF(AND(H19=排出活動_Master!$B$5,I19=排出活動_Master!$E$5),1,IFERROR(VLOOKUP($H19,排出活動_Master!$AI$5:$AK$38,3,0),0))</f>
        <v>0</v>
      </c>
      <c r="AA19" s="559">
        <f t="shared" ca="1" si="2"/>
        <v>0</v>
      </c>
      <c r="AB19" s="79"/>
      <c r="AC19" s="550" t="str">
        <f t="shared" ca="1" si="3"/>
        <v>-</v>
      </c>
      <c r="AD19" s="80"/>
      <c r="AE19" s="82"/>
      <c r="AF19" s="76"/>
      <c r="AG19" s="550" t="str">
        <f t="shared" ca="1" si="4"/>
        <v/>
      </c>
      <c r="AH19" s="80"/>
      <c r="AI19" s="82"/>
      <c r="AK19" s="553"/>
      <c r="AL19" s="477">
        <f t="shared" ca="1" si="5"/>
        <v>1</v>
      </c>
      <c r="AM19" s="477"/>
      <c r="AN19" s="477">
        <f t="shared" ca="1" si="6"/>
        <v>1</v>
      </c>
      <c r="AO19" s="477"/>
      <c r="AP19" s="477" t="e">
        <f t="shared" ca="1" si="7"/>
        <v>#VALUE!</v>
      </c>
      <c r="AR19" s="884"/>
      <c r="AS19" s="888"/>
      <c r="AT19" s="889"/>
      <c r="AU19" s="876" t="s">
        <v>1138</v>
      </c>
      <c r="AV19" s="876"/>
      <c r="AW19" s="876"/>
      <c r="AX19" s="876"/>
      <c r="AY19" s="876"/>
      <c r="AZ19" s="877" t="s">
        <v>1139</v>
      </c>
      <c r="BA19" s="876"/>
      <c r="BB19" s="876"/>
      <c r="BC19" s="876"/>
      <c r="BD19" s="876"/>
      <c r="BE19" s="876"/>
      <c r="BF19" s="525" t="s">
        <v>334</v>
      </c>
      <c r="BG19" s="525"/>
      <c r="BH19" s="543">
        <f t="shared" ca="1" si="0"/>
        <v>0</v>
      </c>
      <c r="BI19" s="543">
        <f t="shared" ca="1" si="1"/>
        <v>0</v>
      </c>
    </row>
    <row r="20" spans="2:61">
      <c r="B20" s="554"/>
      <c r="C20" s="555" t="str" cm="1">
        <f t="array" aca="1" ref="C20" ca="1">IFERROR(INDIRECT("'S7-"&amp;$C$5&amp;"'!G"&amp;MATCH('S8-S00010'!B20,INDIRECT("'S7-"&amp;$C$5&amp;"'!F:F"),0)),"")</f>
        <v/>
      </c>
      <c r="D20" s="555" t="str" cm="1">
        <f t="array" aca="1" ref="D20" ca="1">IFERROR(INDIRECT("'S7-"&amp;$C$5&amp;"'!E"&amp;MATCH('S8-S00010'!B20,INDIRECT("'S7-"&amp;$C$5&amp;"'!F:F"),0)),"")</f>
        <v/>
      </c>
      <c r="E20" s="77"/>
      <c r="F20" s="77"/>
      <c r="G20" s="327"/>
      <c r="H20" s="556" t="str" cm="1">
        <f t="array" aca="1" ref="H20" ca="1">IFERROR(INDIRECT("'S7-"&amp;$C$5&amp;"'!$D"&amp;MATCH($B20,INDIRECT("'S7-"&amp;$C$5&amp;"'!$F:$F"),0)),"")</f>
        <v/>
      </c>
      <c r="I20" s="71"/>
      <c r="J20" s="78"/>
      <c r="K20" s="557" t="str">
        <f>IF(I20&lt;&gt;"",IFERROR(VLOOKUP($I20,選択肢①!$D$32:$E$34,2,0),"直接"),"")</f>
        <v/>
      </c>
      <c r="L20" s="71"/>
      <c r="M20" s="71"/>
      <c r="N20" s="104"/>
      <c r="O20" s="81"/>
      <c r="P20" s="334"/>
      <c r="Q20" s="330" t="str">
        <f>IF($I20=選択肢①!$J$31,"tCO2/kWh",IF($I20=選択肢①!$L$31,"tCO2/GJ",""))</f>
        <v/>
      </c>
      <c r="R20" s="101"/>
      <c r="S20" s="440" t="str" cm="1">
        <f t="array" aca="1" ref="S20" ca="1">IFERROR(IF(M20&lt;&gt;"",INDIRECT("排出活動_Master!AQ"&amp;MATCH(M20,排出活動_Master!$AN:$AN,0)),INDIRECT("排出活動_Master!P"&amp;MATCH(LEFT($H20,FIND(")",$H20))&amp;$I20&amp;$L20&amp;$M20,排出活動_Master!$Y:$Y,0))),"")</f>
        <v/>
      </c>
      <c r="T20" s="80"/>
      <c r="U20" s="78"/>
      <c r="V20" s="441" t="str" cm="1">
        <f t="array" aca="1" ref="V20" ca="1">IFERROR(IF(M20&lt;&gt;"",INDIRECT("排出活動_Master!AS"&amp;MATCH(M20,排出活動_Master!$AN:$AN,0)),"-"),"")</f>
        <v>-</v>
      </c>
      <c r="W20" s="440" t="str" cm="1">
        <f t="array" aca="1" ref="W20" ca="1">IFERROR(IF(M20&lt;&gt;"",INDIRECT("排出活動_Master!AR"&amp;MATCH(M20,排出活動_Master!$AN:$AN,0)),"-"),"")</f>
        <v>-</v>
      </c>
      <c r="X20" s="561" t="str" cm="1">
        <f t="array" aca="1" ref="X20" ca="1">IFERROR(IF(OR(I20=選択肢①!$J$31,AND(P20&lt;&gt;"",I20=選択肢①!$L$31)),P20,IF(LEFT($H20,FIND(")",$H20))&amp;$I20="エネルギー起源二酸化炭素(CO2)燃料の使用",INDIRECT("排出活動_Master!AU"&amp;MATCH(M20,排出活動_Master!$AN:$AN,0)),IF(OR(LEFT($H20,FIND(")",$H20))&amp;$I20=排出活動_Master!$AW$6,$H20&amp;$I20=排出活動_Master!$AW$7),INDIRECT("排出活動_Master!R"&amp;MATCH(H20&amp;I20&amp;L20,排出活動_Master!$Y:$Y,0)),INDIRECT("排出活動_Master!R"&amp;MATCH(LEFT($H20,FIND(")",$H20))&amp;$I20&amp;$L20&amp;$M20,排出活動_Master!$Y:$Y,0))))),"")</f>
        <v/>
      </c>
      <c r="Y20" s="562" t="str" cm="1">
        <f t="array" aca="1" ref="Y20" ca="1">IFERROR(IF(LEFT($H20,FIND(")",$H20))&amp;I20="エネルギー起源二酸化炭素(CO2)燃料の使用",INDIRECT("排出活動_Master!AT"&amp;MATCH(M20,排出活動_Master!$AN:$AN,0)),IF(OR(LEFT($H20,FIND(")",$H20))&amp;$I20=排出活動_Master!$AW$6,$H20&amp;$I20=排出活動_Master!$AW$7),INDIRECT("排出活動_Master!Q"&amp;MATCH(H20&amp;I20&amp;L20,排出活動_Master!$Y:$Y,0)),INDIRECT("排出活動_Master!Q"&amp;MATCH(LEFT($H20,FIND(")",$H20))&amp;$I20&amp;$L20&amp;$M20,排出活動_Master!$Y:$Y,0)))),"")</f>
        <v/>
      </c>
      <c r="Z20" s="558">
        <f ca="1">IF(AND(H20=排出活動_Master!$B$5,I20=排出活動_Master!$E$5),1,IFERROR(VLOOKUP($H20,排出活動_Master!$AI$5:$AK$38,3,0),0))</f>
        <v>0</v>
      </c>
      <c r="AA20" s="559">
        <f t="shared" ca="1" si="2"/>
        <v>0</v>
      </c>
      <c r="AB20" s="79"/>
      <c r="AC20" s="561" t="str">
        <f t="shared" ca="1" si="3"/>
        <v>-</v>
      </c>
      <c r="AD20" s="80"/>
      <c r="AE20" s="82"/>
      <c r="AF20" s="76"/>
      <c r="AG20" s="561" t="str">
        <f t="shared" ca="1" si="4"/>
        <v/>
      </c>
      <c r="AH20" s="80"/>
      <c r="AI20" s="82"/>
      <c r="AK20" s="553"/>
      <c r="AL20" s="477">
        <f t="shared" ca="1" si="5"/>
        <v>1</v>
      </c>
      <c r="AM20" s="477"/>
      <c r="AN20" s="477">
        <f t="shared" ca="1" si="6"/>
        <v>1</v>
      </c>
      <c r="AO20" s="477"/>
      <c r="AP20" s="477" t="e">
        <f t="shared" ca="1" si="7"/>
        <v>#VALUE!</v>
      </c>
      <c r="AR20" s="884"/>
      <c r="AS20" s="888"/>
      <c r="AT20" s="889"/>
      <c r="AU20" s="876"/>
      <c r="AV20" s="876"/>
      <c r="AW20" s="876"/>
      <c r="AX20" s="876"/>
      <c r="AY20" s="876"/>
      <c r="AZ20" s="877" t="s">
        <v>1140</v>
      </c>
      <c r="BA20" s="876"/>
      <c r="BB20" s="876"/>
      <c r="BC20" s="876"/>
      <c r="BD20" s="876"/>
      <c r="BE20" s="876"/>
      <c r="BF20" s="525" t="s">
        <v>126</v>
      </c>
      <c r="BG20" s="525"/>
      <c r="BH20" s="543">
        <f t="shared" ca="1" si="0"/>
        <v>0</v>
      </c>
      <c r="BI20" s="543">
        <f t="shared" ca="1" si="1"/>
        <v>0</v>
      </c>
    </row>
    <row r="21" spans="2:61">
      <c r="B21" s="554"/>
      <c r="C21" s="555" t="str" cm="1">
        <f t="array" aca="1" ref="C21" ca="1">IFERROR(INDIRECT("'S7-"&amp;$C$5&amp;"'!G"&amp;MATCH('S8-S00010'!B21,INDIRECT("'S7-"&amp;$C$5&amp;"'!F:F"),0)),"")</f>
        <v/>
      </c>
      <c r="D21" s="555" t="str" cm="1">
        <f t="array" aca="1" ref="D21" ca="1">IFERROR(INDIRECT("'S7-"&amp;$C$5&amp;"'!E"&amp;MATCH('S8-S00010'!B21,INDIRECT("'S7-"&amp;$C$5&amp;"'!F:F"),0)),"")</f>
        <v/>
      </c>
      <c r="E21" s="77"/>
      <c r="F21" s="77"/>
      <c r="G21" s="327"/>
      <c r="H21" s="556" t="str" cm="1">
        <f t="array" aca="1" ref="H21" ca="1">IFERROR(INDIRECT("'S7-"&amp;$C$5&amp;"'!$D"&amp;MATCH($B21,INDIRECT("'S7-"&amp;$C$5&amp;"'!$F:$F"),0)),"")</f>
        <v/>
      </c>
      <c r="I21" s="71"/>
      <c r="J21" s="78"/>
      <c r="K21" s="557" t="str">
        <f>IF(I21&lt;&gt;"",IFERROR(VLOOKUP($I21,選択肢①!$D$32:$E$34,2,0),"直接"),"")</f>
        <v/>
      </c>
      <c r="L21" s="71"/>
      <c r="M21" s="71"/>
      <c r="N21" s="104"/>
      <c r="O21" s="81"/>
      <c r="P21" s="334"/>
      <c r="Q21" s="330" t="str">
        <f>IF($I21=選択肢①!$J$31,"tCO2/kWh",IF($I21=選択肢①!$L$31,"tCO2/GJ",""))</f>
        <v/>
      </c>
      <c r="R21" s="101"/>
      <c r="S21" s="440" t="str" cm="1">
        <f t="array" aca="1" ref="S21" ca="1">IFERROR(IF(M21&lt;&gt;"",INDIRECT("排出活動_Master!AQ"&amp;MATCH(M21,排出活動_Master!$AN:$AN,0)),INDIRECT("排出活動_Master!P"&amp;MATCH(LEFT($H21,FIND(")",$H21))&amp;$I21&amp;$L21&amp;$M21,排出活動_Master!$Y:$Y,0))),"")</f>
        <v/>
      </c>
      <c r="T21" s="80"/>
      <c r="U21" s="78"/>
      <c r="V21" s="441" t="str" cm="1">
        <f t="array" aca="1" ref="V21" ca="1">IFERROR(IF(M21&lt;&gt;"",INDIRECT("排出活動_Master!AS"&amp;MATCH(M21,排出活動_Master!$AN:$AN,0)),"-"),"")</f>
        <v>-</v>
      </c>
      <c r="W21" s="440" t="str" cm="1">
        <f t="array" aca="1" ref="W21" ca="1">IFERROR(IF(M21&lt;&gt;"",INDIRECT("排出活動_Master!AR"&amp;MATCH(M21,排出活動_Master!$AN:$AN,0)),"-"),"")</f>
        <v>-</v>
      </c>
      <c r="X21" s="550" t="str" cm="1">
        <f t="array" aca="1" ref="X21" ca="1">IFERROR(IF(OR(I21=選択肢①!$J$31,AND(P21&lt;&gt;"",I21=選択肢①!$L$31)),P21,IF(LEFT($H21,FIND(")",$H21))&amp;$I21="エネルギー起源二酸化炭素(CO2)燃料の使用",INDIRECT("排出活動_Master!AU"&amp;MATCH(M21,排出活動_Master!$AN:$AN,0)),IF(OR(LEFT($H21,FIND(")",$H21))&amp;$I21=排出活動_Master!$AW$6,$H21&amp;$I21=排出活動_Master!$AW$7),INDIRECT("排出活動_Master!R"&amp;MATCH(H21&amp;I21&amp;L21,排出活動_Master!$Y:$Y,0)),INDIRECT("排出活動_Master!R"&amp;MATCH(LEFT($H21,FIND(")",$H21))&amp;$I21&amp;$L21&amp;$M21,排出活動_Master!$Y:$Y,0))))),"")</f>
        <v/>
      </c>
      <c r="Y21" s="386" t="str" cm="1">
        <f t="array" aca="1" ref="Y21" ca="1">IFERROR(IF(LEFT($H21,FIND(")",$H21))&amp;I21="エネルギー起源二酸化炭素(CO2)燃料の使用",INDIRECT("排出活動_Master!AT"&amp;MATCH(M21,排出活動_Master!$AN:$AN,0)),IF(OR(LEFT($H21,FIND(")",$H21))&amp;$I21=排出活動_Master!$AW$6,$H21&amp;$I21=排出活動_Master!$AW$7),INDIRECT("排出活動_Master!Q"&amp;MATCH(H21&amp;I21&amp;L21,排出活動_Master!$Y:$Y,0)),INDIRECT("排出活動_Master!Q"&amp;MATCH(LEFT($H21,FIND(")",$H21))&amp;$I21&amp;$L21&amp;$M21,排出活動_Master!$Y:$Y,0)))),"")</f>
        <v/>
      </c>
      <c r="Z21" s="558">
        <f ca="1">IF(AND(H21=排出活動_Master!$B$5,I21=排出活動_Master!$E$5),1,IFERROR(VLOOKUP($H21,排出活動_Master!$AI$5:$AK$38,3,0),0))</f>
        <v>0</v>
      </c>
      <c r="AA21" s="559">
        <f t="shared" ca="1" si="2"/>
        <v>0</v>
      </c>
      <c r="AB21" s="79"/>
      <c r="AC21" s="550" t="str">
        <f t="shared" ca="1" si="3"/>
        <v>-</v>
      </c>
      <c r="AD21" s="80"/>
      <c r="AE21" s="82"/>
      <c r="AF21" s="76"/>
      <c r="AG21" s="550" t="str">
        <f t="shared" ca="1" si="4"/>
        <v/>
      </c>
      <c r="AH21" s="80"/>
      <c r="AI21" s="82"/>
      <c r="AK21" s="553"/>
      <c r="AL21" s="477">
        <f t="shared" ca="1" si="5"/>
        <v>1</v>
      </c>
      <c r="AM21" s="477"/>
      <c r="AN21" s="477">
        <f t="shared" ca="1" si="6"/>
        <v>1</v>
      </c>
      <c r="AO21" s="477"/>
      <c r="AP21" s="477" t="e">
        <f t="shared" ca="1" si="7"/>
        <v>#VALUE!</v>
      </c>
      <c r="AR21" s="884"/>
      <c r="AS21" s="888"/>
      <c r="AT21" s="889"/>
      <c r="AU21" s="877" t="s">
        <v>1142</v>
      </c>
      <c r="AV21" s="876"/>
      <c r="AW21" s="876"/>
      <c r="AX21" s="876"/>
      <c r="AY21" s="876"/>
      <c r="AZ21" s="877" t="s">
        <v>1143</v>
      </c>
      <c r="BA21" s="876"/>
      <c r="BB21" s="876"/>
      <c r="BC21" s="876"/>
      <c r="BD21" s="876"/>
      <c r="BE21" s="876"/>
      <c r="BF21" s="525" t="s">
        <v>202</v>
      </c>
      <c r="BG21" s="525"/>
      <c r="BH21" s="543">
        <f t="shared" ca="1" si="0"/>
        <v>0</v>
      </c>
      <c r="BI21" s="543">
        <f t="shared" ca="1" si="1"/>
        <v>0</v>
      </c>
    </row>
    <row r="22" spans="2:61">
      <c r="B22" s="554"/>
      <c r="C22" s="555" t="str" cm="1">
        <f t="array" aca="1" ref="C22" ca="1">IFERROR(INDIRECT("'S7-"&amp;$C$5&amp;"'!G"&amp;MATCH('S8-S00010'!B22,INDIRECT("'S7-"&amp;$C$5&amp;"'!F:F"),0)),"")</f>
        <v/>
      </c>
      <c r="D22" s="555" t="str" cm="1">
        <f t="array" aca="1" ref="D22" ca="1">IFERROR(INDIRECT("'S7-"&amp;$C$5&amp;"'!E"&amp;MATCH('S8-S00010'!B22,INDIRECT("'S7-"&amp;$C$5&amp;"'!F:F"),0)),"")</f>
        <v/>
      </c>
      <c r="E22" s="77"/>
      <c r="F22" s="77"/>
      <c r="G22" s="327"/>
      <c r="H22" s="556" t="str" cm="1">
        <f t="array" aca="1" ref="H22" ca="1">IFERROR(INDIRECT("'S7-"&amp;$C$5&amp;"'!$D"&amp;MATCH($B22,INDIRECT("'S7-"&amp;$C$5&amp;"'!$F:$F"),0)),"")</f>
        <v/>
      </c>
      <c r="I22" s="71"/>
      <c r="J22" s="78"/>
      <c r="K22" s="557" t="str">
        <f>IF(I22&lt;&gt;"",IFERROR(VLOOKUP($I22,選択肢①!$D$32:$E$34,2,0),"直接"),"")</f>
        <v/>
      </c>
      <c r="L22" s="71"/>
      <c r="M22" s="71"/>
      <c r="N22" s="104"/>
      <c r="O22" s="81"/>
      <c r="P22" s="334"/>
      <c r="Q22" s="330" t="str">
        <f>IF($I22=選択肢①!$J$31,"tCO2/kWh",IF($I22=選択肢①!$L$31,"tCO2/GJ",""))</f>
        <v/>
      </c>
      <c r="R22" s="101"/>
      <c r="S22" s="440" t="str" cm="1">
        <f t="array" aca="1" ref="S22" ca="1">IFERROR(IF(M22&lt;&gt;"",INDIRECT("排出活動_Master!AQ"&amp;MATCH(M22,排出活動_Master!$AN:$AN,0)),INDIRECT("排出活動_Master!P"&amp;MATCH(LEFT($H22,FIND(")",$H22))&amp;$I22&amp;$L22&amp;$M22,排出活動_Master!$Y:$Y,0))),"")</f>
        <v/>
      </c>
      <c r="T22" s="80"/>
      <c r="U22" s="78"/>
      <c r="V22" s="441" t="str" cm="1">
        <f t="array" aca="1" ref="V22" ca="1">IFERROR(IF(M22&lt;&gt;"",INDIRECT("排出活動_Master!AS"&amp;MATCH(M22,排出活動_Master!$AN:$AN,0)),"-"),"")</f>
        <v>-</v>
      </c>
      <c r="W22" s="440" t="str" cm="1">
        <f t="array" aca="1" ref="W22" ca="1">IFERROR(IF(M22&lt;&gt;"",INDIRECT("排出活動_Master!AR"&amp;MATCH(M22,排出活動_Master!$AN:$AN,0)),"-"),"")</f>
        <v>-</v>
      </c>
      <c r="X22" s="550" t="str" cm="1">
        <f t="array" aca="1" ref="X22" ca="1">IFERROR(IF(OR(I22=選択肢①!$J$31,AND(P22&lt;&gt;"",I22=選択肢①!$L$31)),P22,IF(LEFT($H22,FIND(")",$H22))&amp;$I22="エネルギー起源二酸化炭素(CO2)燃料の使用",INDIRECT("排出活動_Master!AU"&amp;MATCH(M22,排出活動_Master!$AN:$AN,0)),IF(OR(LEFT($H22,FIND(")",$H22))&amp;$I22=排出活動_Master!$AW$6,$H22&amp;$I22=排出活動_Master!$AW$7),INDIRECT("排出活動_Master!R"&amp;MATCH(H22&amp;I22&amp;L22,排出活動_Master!$Y:$Y,0)),INDIRECT("排出活動_Master!R"&amp;MATCH(LEFT($H22,FIND(")",$H22))&amp;$I22&amp;$L22&amp;$M22,排出活動_Master!$Y:$Y,0))))),"")</f>
        <v/>
      </c>
      <c r="Y22" s="386" t="str" cm="1">
        <f t="array" aca="1" ref="Y22" ca="1">IFERROR(IF(LEFT($H22,FIND(")",$H22))&amp;I22="エネルギー起源二酸化炭素(CO2)燃料の使用",INDIRECT("排出活動_Master!AT"&amp;MATCH(M22,排出活動_Master!$AN:$AN,0)),IF(OR(LEFT($H22,FIND(")",$H22))&amp;$I22=排出活動_Master!$AW$6,$H22&amp;$I22=排出活動_Master!$AW$7),INDIRECT("排出活動_Master!Q"&amp;MATCH(H22&amp;I22&amp;L22,排出活動_Master!$Y:$Y,0)),INDIRECT("排出活動_Master!Q"&amp;MATCH(LEFT($H22,FIND(")",$H22))&amp;$I22&amp;$L22&amp;$M22,排出活動_Master!$Y:$Y,0)))),"")</f>
        <v/>
      </c>
      <c r="Z22" s="558">
        <f ca="1">IF(AND(H22=排出活動_Master!$B$5,I22=排出活動_Master!$E$5),1,IFERROR(VLOOKUP($H22,排出活動_Master!$AI$5:$AK$38,3,0),0))</f>
        <v>0</v>
      </c>
      <c r="AA22" s="559">
        <f t="shared" ca="1" si="2"/>
        <v>0</v>
      </c>
      <c r="AB22" s="79"/>
      <c r="AC22" s="550" t="str">
        <f t="shared" ca="1" si="3"/>
        <v>-</v>
      </c>
      <c r="AD22" s="80"/>
      <c r="AE22" s="82"/>
      <c r="AF22" s="76"/>
      <c r="AG22" s="550" t="str">
        <f t="shared" ca="1" si="4"/>
        <v/>
      </c>
      <c r="AH22" s="80"/>
      <c r="AI22" s="82"/>
      <c r="AK22" s="553"/>
      <c r="AL22" s="477">
        <f t="shared" ca="1" si="5"/>
        <v>1</v>
      </c>
      <c r="AM22" s="477"/>
      <c r="AN22" s="477">
        <f t="shared" ca="1" si="6"/>
        <v>1</v>
      </c>
      <c r="AO22" s="477"/>
      <c r="AP22" s="477" t="e">
        <f t="shared" ca="1" si="7"/>
        <v>#VALUE!</v>
      </c>
      <c r="AR22" s="884"/>
      <c r="AS22" s="888"/>
      <c r="AT22" s="889"/>
      <c r="AU22" s="876"/>
      <c r="AV22" s="876"/>
      <c r="AW22" s="876"/>
      <c r="AX22" s="876"/>
      <c r="AY22" s="876"/>
      <c r="AZ22" s="877" t="s">
        <v>1145</v>
      </c>
      <c r="BA22" s="876"/>
      <c r="BB22" s="876"/>
      <c r="BC22" s="876"/>
      <c r="BD22" s="876"/>
      <c r="BE22" s="876"/>
      <c r="BF22" s="525" t="s">
        <v>430</v>
      </c>
      <c r="BG22" s="525"/>
      <c r="BH22" s="543">
        <f t="shared" ca="1" si="0"/>
        <v>0</v>
      </c>
      <c r="BI22" s="543">
        <f t="shared" ca="1" si="1"/>
        <v>0</v>
      </c>
    </row>
    <row r="23" spans="2:61">
      <c r="B23" s="554"/>
      <c r="C23" s="555" t="str" cm="1">
        <f t="array" aca="1" ref="C23" ca="1">IFERROR(INDIRECT("'S7-"&amp;$C$5&amp;"'!G"&amp;MATCH('S8-S00010'!B23,INDIRECT("'S7-"&amp;$C$5&amp;"'!F:F"),0)),"")</f>
        <v/>
      </c>
      <c r="D23" s="555" t="str" cm="1">
        <f t="array" aca="1" ref="D23" ca="1">IFERROR(INDIRECT("'S7-"&amp;$C$5&amp;"'!E"&amp;MATCH('S8-S00010'!B23,INDIRECT("'S7-"&amp;$C$5&amp;"'!F:F"),0)),"")</f>
        <v/>
      </c>
      <c r="E23" s="77"/>
      <c r="F23" s="77"/>
      <c r="G23" s="327"/>
      <c r="H23" s="556" t="str" cm="1">
        <f t="array" aca="1" ref="H23" ca="1">IFERROR(INDIRECT("'S7-"&amp;$C$5&amp;"'!$D"&amp;MATCH($B23,INDIRECT("'S7-"&amp;$C$5&amp;"'!$F:$F"),0)),"")</f>
        <v/>
      </c>
      <c r="I23" s="71"/>
      <c r="J23" s="78"/>
      <c r="K23" s="557" t="str">
        <f>IF(I23&lt;&gt;"",IFERROR(VLOOKUP($I23,選択肢①!$D$32:$E$34,2,0),"直接"),"")</f>
        <v/>
      </c>
      <c r="L23" s="71"/>
      <c r="M23" s="71"/>
      <c r="N23" s="104"/>
      <c r="O23" s="81"/>
      <c r="P23" s="334"/>
      <c r="Q23" s="330" t="str">
        <f>IF($I23=選択肢①!$J$31,"tCO2/kWh",IF($I23=選択肢①!$L$31,"tCO2/GJ",""))</f>
        <v/>
      </c>
      <c r="R23" s="101"/>
      <c r="S23" s="440" t="str" cm="1">
        <f t="array" aca="1" ref="S23" ca="1">IFERROR(IF(M23&lt;&gt;"",INDIRECT("排出活動_Master!AQ"&amp;MATCH(M23,排出活動_Master!$AN:$AN,0)),INDIRECT("排出活動_Master!P"&amp;MATCH(LEFT($H23,FIND(")",$H23))&amp;$I23&amp;$L23&amp;$M23,排出活動_Master!$Y:$Y,0))),"")</f>
        <v/>
      </c>
      <c r="T23" s="80"/>
      <c r="U23" s="78"/>
      <c r="V23" s="441" t="str" cm="1">
        <f t="array" aca="1" ref="V23" ca="1">IFERROR(IF(M23&lt;&gt;"",INDIRECT("排出活動_Master!AS"&amp;MATCH(M23,排出活動_Master!$AN:$AN,0)),"-"),"")</f>
        <v>-</v>
      </c>
      <c r="W23" s="440" t="str" cm="1">
        <f t="array" aca="1" ref="W23" ca="1">IFERROR(IF(M23&lt;&gt;"",INDIRECT("排出活動_Master!AR"&amp;MATCH(M23,排出活動_Master!$AN:$AN,0)),"-"),"")</f>
        <v>-</v>
      </c>
      <c r="X23" s="550" t="str" cm="1">
        <f t="array" aca="1" ref="X23" ca="1">IFERROR(IF(OR(I23=選択肢①!$J$31,AND(P23&lt;&gt;"",I23=選択肢①!$L$31)),P23,IF(LEFT($H23,FIND(")",$H23))&amp;$I23="エネルギー起源二酸化炭素(CO2)燃料の使用",INDIRECT("排出活動_Master!AU"&amp;MATCH(M23,排出活動_Master!$AN:$AN,0)),IF(OR(LEFT($H23,FIND(")",$H23))&amp;$I23=排出活動_Master!$AW$6,$H23&amp;$I23=排出活動_Master!$AW$7),INDIRECT("排出活動_Master!R"&amp;MATCH(H23&amp;I23&amp;L23,排出活動_Master!$Y:$Y,0)),INDIRECT("排出活動_Master!R"&amp;MATCH(LEFT($H23,FIND(")",$H23))&amp;$I23&amp;$L23&amp;$M23,排出活動_Master!$Y:$Y,0))))),"")</f>
        <v/>
      </c>
      <c r="Y23" s="386" t="str" cm="1">
        <f t="array" aca="1" ref="Y23" ca="1">IFERROR(IF(LEFT($H23,FIND(")",$H23))&amp;I23="エネルギー起源二酸化炭素(CO2)燃料の使用",INDIRECT("排出活動_Master!AT"&amp;MATCH(M23,排出活動_Master!$AN:$AN,0)),IF(OR(LEFT($H23,FIND(")",$H23))&amp;$I23=排出活動_Master!$AW$6,$H23&amp;$I23=排出活動_Master!$AW$7),INDIRECT("排出活動_Master!Q"&amp;MATCH(H23&amp;I23&amp;L23,排出活動_Master!$Y:$Y,0)),INDIRECT("排出活動_Master!Q"&amp;MATCH(LEFT($H23,FIND(")",$H23))&amp;$I23&amp;$L23&amp;$M23,排出活動_Master!$Y:$Y,0)))),"")</f>
        <v/>
      </c>
      <c r="Z23" s="558">
        <f ca="1">IF(AND(H23=排出活動_Master!$B$5,I23=排出活動_Master!$E$5),1,IFERROR(VLOOKUP($H23,排出活動_Master!$AI$5:$AK$38,3,0),0))</f>
        <v>0</v>
      </c>
      <c r="AA23" s="559">
        <f t="shared" ca="1" si="2"/>
        <v>0</v>
      </c>
      <c r="AB23" s="79"/>
      <c r="AC23" s="550" t="str">
        <f t="shared" ca="1" si="3"/>
        <v>-</v>
      </c>
      <c r="AD23" s="80"/>
      <c r="AE23" s="82"/>
      <c r="AF23" s="76"/>
      <c r="AG23" s="550" t="str">
        <f t="shared" ca="1" si="4"/>
        <v/>
      </c>
      <c r="AH23" s="80"/>
      <c r="AI23" s="82"/>
      <c r="AK23" s="553"/>
      <c r="AL23" s="477">
        <f t="shared" ca="1" si="5"/>
        <v>1</v>
      </c>
      <c r="AM23" s="477"/>
      <c r="AN23" s="477">
        <f t="shared" ca="1" si="6"/>
        <v>1</v>
      </c>
      <c r="AO23" s="477"/>
      <c r="AP23" s="477" t="e">
        <f t="shared" ca="1" si="7"/>
        <v>#VALUE!</v>
      </c>
      <c r="AR23" s="884"/>
      <c r="AS23" s="888"/>
      <c r="AT23" s="889"/>
      <c r="AU23" s="876" t="s">
        <v>1146</v>
      </c>
      <c r="AV23" s="876"/>
      <c r="AW23" s="876"/>
      <c r="AX23" s="876"/>
      <c r="AY23" s="876"/>
      <c r="AZ23" s="895" t="s">
        <v>1147</v>
      </c>
      <c r="BA23" s="876"/>
      <c r="BB23" s="876"/>
      <c r="BC23" s="876"/>
      <c r="BD23" s="876"/>
      <c r="BE23" s="876"/>
      <c r="BF23" s="525" t="s">
        <v>1070</v>
      </c>
      <c r="BG23" s="525"/>
      <c r="BH23" s="543">
        <f t="shared" ca="1" si="0"/>
        <v>0</v>
      </c>
      <c r="BI23" s="543">
        <f t="shared" ca="1" si="1"/>
        <v>0</v>
      </c>
    </row>
    <row r="24" spans="2:61">
      <c r="B24" s="554"/>
      <c r="C24" s="555" t="str" cm="1">
        <f t="array" aca="1" ref="C24" ca="1">IFERROR(INDIRECT("'S7-"&amp;$C$5&amp;"'!G"&amp;MATCH('S8-S00010'!B24,INDIRECT("'S7-"&amp;$C$5&amp;"'!F:F"),0)),"")</f>
        <v/>
      </c>
      <c r="D24" s="555" t="str" cm="1">
        <f t="array" aca="1" ref="D24" ca="1">IFERROR(INDIRECT("'S7-"&amp;$C$5&amp;"'!E"&amp;MATCH('S8-S00010'!B24,INDIRECT("'S7-"&amp;$C$5&amp;"'!F:F"),0)),"")</f>
        <v/>
      </c>
      <c r="E24" s="77"/>
      <c r="F24" s="77"/>
      <c r="G24" s="327"/>
      <c r="H24" s="556" t="str" cm="1">
        <f t="array" aca="1" ref="H24" ca="1">IFERROR(INDIRECT("'S7-"&amp;$C$5&amp;"'!$D"&amp;MATCH($B24,INDIRECT("'S7-"&amp;$C$5&amp;"'!$F:$F"),0)),"")</f>
        <v/>
      </c>
      <c r="I24" s="71"/>
      <c r="J24" s="78"/>
      <c r="K24" s="557" t="str">
        <f>IF(I24&lt;&gt;"",IFERROR(VLOOKUP($I24,選択肢①!$D$32:$E$34,2,0),"直接"),"")</f>
        <v/>
      </c>
      <c r="L24" s="71"/>
      <c r="M24" s="71"/>
      <c r="N24" s="104"/>
      <c r="O24" s="81"/>
      <c r="P24" s="334"/>
      <c r="Q24" s="330" t="str">
        <f>IF($I24=選択肢①!$J$31,"tCO2/kWh",IF($I24=選択肢①!$L$31,"tCO2/GJ",""))</f>
        <v/>
      </c>
      <c r="R24" s="101"/>
      <c r="S24" s="440" t="str" cm="1">
        <f t="array" aca="1" ref="S24" ca="1">IFERROR(IF(M24&lt;&gt;"",INDIRECT("排出活動_Master!AQ"&amp;MATCH(M24,排出活動_Master!$AN:$AN,0)),INDIRECT("排出活動_Master!P"&amp;MATCH(LEFT($H24,FIND(")",$H24))&amp;$I24&amp;$L24&amp;$M24,排出活動_Master!$Y:$Y,0))),"")</f>
        <v/>
      </c>
      <c r="T24" s="80"/>
      <c r="U24" s="78"/>
      <c r="V24" s="441" t="str" cm="1">
        <f t="array" aca="1" ref="V24" ca="1">IFERROR(IF(M24&lt;&gt;"",INDIRECT("排出活動_Master!AS"&amp;MATCH(M24,排出活動_Master!$AN:$AN,0)),"-"),"")</f>
        <v>-</v>
      </c>
      <c r="W24" s="440" t="str" cm="1">
        <f t="array" aca="1" ref="W24" ca="1">IFERROR(IF(M24&lt;&gt;"",INDIRECT("排出活動_Master!AR"&amp;MATCH(M24,排出活動_Master!$AN:$AN,0)),"-"),"")</f>
        <v>-</v>
      </c>
      <c r="X24" s="550" t="str" cm="1">
        <f t="array" aca="1" ref="X24" ca="1">IFERROR(IF(OR(I24=選択肢①!$J$31,AND(P24&lt;&gt;"",I24=選択肢①!$L$31)),P24,IF(LEFT($H24,FIND(")",$H24))&amp;$I24="エネルギー起源二酸化炭素(CO2)燃料の使用",INDIRECT("排出活動_Master!AU"&amp;MATCH(M24,排出活動_Master!$AN:$AN,0)),IF(OR(LEFT($H24,FIND(")",$H24))&amp;$I24=排出活動_Master!$AW$6,$H24&amp;$I24=排出活動_Master!$AW$7),INDIRECT("排出活動_Master!R"&amp;MATCH(H24&amp;I24&amp;L24,排出活動_Master!$Y:$Y,0)),INDIRECT("排出活動_Master!R"&amp;MATCH(LEFT($H24,FIND(")",$H24))&amp;$I24&amp;$L24&amp;$M24,排出活動_Master!$Y:$Y,0))))),"")</f>
        <v/>
      </c>
      <c r="Y24" s="386" t="str" cm="1">
        <f t="array" aca="1" ref="Y24" ca="1">IFERROR(IF(LEFT($H24,FIND(")",$H24))&amp;I24="エネルギー起源二酸化炭素(CO2)燃料の使用",INDIRECT("排出活動_Master!AT"&amp;MATCH(M24,排出活動_Master!$AN:$AN,0)),IF(OR(LEFT($H24,FIND(")",$H24))&amp;$I24=排出活動_Master!$AW$6,$H24&amp;$I24=排出活動_Master!$AW$7),INDIRECT("排出活動_Master!Q"&amp;MATCH(H24&amp;I24&amp;L24,排出活動_Master!$Y:$Y,0)),INDIRECT("排出活動_Master!Q"&amp;MATCH(LEFT($H24,FIND(")",$H24))&amp;$I24&amp;$L24&amp;$M24,排出活動_Master!$Y:$Y,0)))),"")</f>
        <v/>
      </c>
      <c r="Z24" s="558">
        <f ca="1">IF(AND(H24=排出活動_Master!$B$5,I24=排出活動_Master!$E$5),1,IFERROR(VLOOKUP($H24,排出活動_Master!$AI$5:$AK$38,3,0),0))</f>
        <v>0</v>
      </c>
      <c r="AA24" s="559">
        <f t="shared" ca="1" si="2"/>
        <v>0</v>
      </c>
      <c r="AB24" s="79"/>
      <c r="AC24" s="550" t="str">
        <f t="shared" ca="1" si="3"/>
        <v>-</v>
      </c>
      <c r="AD24" s="80"/>
      <c r="AE24" s="82"/>
      <c r="AF24" s="76"/>
      <c r="AG24" s="550" t="str">
        <f t="shared" ca="1" si="4"/>
        <v/>
      </c>
      <c r="AH24" s="80"/>
      <c r="AI24" s="82"/>
      <c r="AK24" s="553"/>
      <c r="AL24" s="477">
        <f t="shared" ca="1" si="5"/>
        <v>1</v>
      </c>
      <c r="AM24" s="477"/>
      <c r="AN24" s="477">
        <f t="shared" ca="1" si="6"/>
        <v>1</v>
      </c>
      <c r="AO24" s="477"/>
      <c r="AP24" s="477" t="e">
        <f t="shared" ca="1" si="7"/>
        <v>#VALUE!</v>
      </c>
      <c r="AR24" s="884"/>
      <c r="AS24" s="888"/>
      <c r="AT24" s="889"/>
      <c r="AU24" s="876"/>
      <c r="AV24" s="876"/>
      <c r="AW24" s="876"/>
      <c r="AX24" s="876"/>
      <c r="AY24" s="876"/>
      <c r="AZ24" s="894" t="s">
        <v>1148</v>
      </c>
      <c r="BA24" s="876"/>
      <c r="BB24" s="876"/>
      <c r="BC24" s="876"/>
      <c r="BD24" s="876"/>
      <c r="BE24" s="876"/>
      <c r="BF24" s="525" t="s">
        <v>421</v>
      </c>
      <c r="BG24" s="525"/>
      <c r="BH24" s="543">
        <f t="shared" ca="1" si="0"/>
        <v>0</v>
      </c>
      <c r="BI24" s="543">
        <f t="shared" ca="1" si="1"/>
        <v>0</v>
      </c>
    </row>
    <row r="25" spans="2:61">
      <c r="B25" s="554"/>
      <c r="C25" s="555" t="str" cm="1">
        <f t="array" aca="1" ref="C25" ca="1">IFERROR(INDIRECT("'S7-"&amp;$C$5&amp;"'!G"&amp;MATCH('S8-S00010'!B25,INDIRECT("'S7-"&amp;$C$5&amp;"'!F:F"),0)),"")</f>
        <v/>
      </c>
      <c r="D25" s="555" t="str" cm="1">
        <f t="array" aca="1" ref="D25" ca="1">IFERROR(INDIRECT("'S7-"&amp;$C$5&amp;"'!E"&amp;MATCH('S8-S00010'!B25,INDIRECT("'S7-"&amp;$C$5&amp;"'!F:F"),0)),"")</f>
        <v/>
      </c>
      <c r="E25" s="77"/>
      <c r="F25" s="77"/>
      <c r="G25" s="327"/>
      <c r="H25" s="556" t="str" cm="1">
        <f t="array" aca="1" ref="H25" ca="1">IFERROR(INDIRECT("'S7-"&amp;$C$5&amp;"'!$D"&amp;MATCH($B25,INDIRECT("'S7-"&amp;$C$5&amp;"'!$F:$F"),0)),"")</f>
        <v/>
      </c>
      <c r="I25" s="71"/>
      <c r="J25" s="78"/>
      <c r="K25" s="557" t="str">
        <f>IF(I25&lt;&gt;"",IFERROR(VLOOKUP($I25,選択肢①!$D$32:$E$34,2,0),"直接"),"")</f>
        <v/>
      </c>
      <c r="L25" s="71"/>
      <c r="M25" s="71"/>
      <c r="N25" s="104"/>
      <c r="O25" s="81"/>
      <c r="P25" s="334"/>
      <c r="Q25" s="330" t="str">
        <f>IF($I25=選択肢①!$J$31,"tCO2/kWh",IF($I25=選択肢①!$L$31,"tCO2/GJ",""))</f>
        <v/>
      </c>
      <c r="R25" s="101"/>
      <c r="S25" s="440" t="str" cm="1">
        <f t="array" aca="1" ref="S25" ca="1">IFERROR(IF(M25&lt;&gt;"",INDIRECT("排出活動_Master!AQ"&amp;MATCH(M25,排出活動_Master!$AN:$AN,0)),INDIRECT("排出活動_Master!P"&amp;MATCH(LEFT($H25,FIND(")",$H25))&amp;$I25&amp;$L25&amp;$M25,排出活動_Master!$Y:$Y,0))),"")</f>
        <v/>
      </c>
      <c r="T25" s="80"/>
      <c r="U25" s="78"/>
      <c r="V25" s="441" t="str" cm="1">
        <f t="array" aca="1" ref="V25" ca="1">IFERROR(IF(M25&lt;&gt;"",INDIRECT("排出活動_Master!AS"&amp;MATCH(M25,排出活動_Master!$AN:$AN,0)),"-"),"")</f>
        <v>-</v>
      </c>
      <c r="W25" s="440" t="str" cm="1">
        <f t="array" aca="1" ref="W25" ca="1">IFERROR(IF(M25&lt;&gt;"",INDIRECT("排出活動_Master!AR"&amp;MATCH(M25,排出活動_Master!$AN:$AN,0)),"-"),"")</f>
        <v>-</v>
      </c>
      <c r="X25" s="550" t="str" cm="1">
        <f t="array" aca="1" ref="X25" ca="1">IFERROR(IF(OR(I25=選択肢①!$J$31,AND(P25&lt;&gt;"",I25=選択肢①!$L$31)),P25,IF(LEFT($H25,FIND(")",$H25))&amp;$I25="エネルギー起源二酸化炭素(CO2)燃料の使用",INDIRECT("排出活動_Master!AU"&amp;MATCH(M25,排出活動_Master!$AN:$AN,0)),IF(OR(LEFT($H25,FIND(")",$H25))&amp;$I25=排出活動_Master!$AW$6,$H25&amp;$I25=排出活動_Master!$AW$7),INDIRECT("排出活動_Master!R"&amp;MATCH(H25&amp;I25&amp;L25,排出活動_Master!$Y:$Y,0)),INDIRECT("排出活動_Master!R"&amp;MATCH(LEFT($H25,FIND(")",$H25))&amp;$I25&amp;$L25&amp;$M25,排出活動_Master!$Y:$Y,0))))),"")</f>
        <v/>
      </c>
      <c r="Y25" s="386" t="str" cm="1">
        <f t="array" aca="1" ref="Y25" ca="1">IFERROR(IF(LEFT($H25,FIND(")",$H25))&amp;I25="エネルギー起源二酸化炭素(CO2)燃料の使用",INDIRECT("排出活動_Master!AT"&amp;MATCH(M25,排出活動_Master!$AN:$AN,0)),IF(OR(LEFT($H25,FIND(")",$H25))&amp;$I25=排出活動_Master!$AW$6,$H25&amp;$I25=排出活動_Master!$AW$7),INDIRECT("排出活動_Master!Q"&amp;MATCH(H25&amp;I25&amp;L25,排出活動_Master!$Y:$Y,0)),INDIRECT("排出活動_Master!Q"&amp;MATCH(LEFT($H25,FIND(")",$H25))&amp;$I25&amp;$L25&amp;$M25,排出活動_Master!$Y:$Y,0)))),"")</f>
        <v/>
      </c>
      <c r="Z25" s="558">
        <f ca="1">IF(AND(H25=排出活動_Master!$B$5,I25=排出活動_Master!$E$5),1,IFERROR(VLOOKUP($H25,排出活動_Master!$AI$5:$AK$38,3,0),0))</f>
        <v>0</v>
      </c>
      <c r="AA25" s="559">
        <f t="shared" ca="1" si="2"/>
        <v>0</v>
      </c>
      <c r="AB25" s="79"/>
      <c r="AC25" s="550" t="str">
        <f t="shared" ca="1" si="3"/>
        <v>-</v>
      </c>
      <c r="AD25" s="80"/>
      <c r="AE25" s="82"/>
      <c r="AF25" s="76"/>
      <c r="AG25" s="550" t="str">
        <f t="shared" ca="1" si="4"/>
        <v/>
      </c>
      <c r="AH25" s="80"/>
      <c r="AI25" s="82"/>
      <c r="AK25" s="553"/>
      <c r="AL25" s="477">
        <f t="shared" ca="1" si="5"/>
        <v>1</v>
      </c>
      <c r="AM25" s="477"/>
      <c r="AN25" s="477">
        <f t="shared" ca="1" si="6"/>
        <v>1</v>
      </c>
      <c r="AO25" s="477"/>
      <c r="AP25" s="477" t="e">
        <f t="shared" ca="1" si="7"/>
        <v>#VALUE!</v>
      </c>
      <c r="AR25" s="884"/>
      <c r="AS25" s="888"/>
      <c r="AT25" s="889"/>
      <c r="AU25" s="876"/>
      <c r="AV25" s="876"/>
      <c r="AW25" s="876"/>
      <c r="AX25" s="876"/>
      <c r="AY25" s="876"/>
      <c r="AZ25" s="894" t="s">
        <v>1149</v>
      </c>
      <c r="BA25" s="876"/>
      <c r="BB25" s="876"/>
      <c r="BC25" s="876"/>
      <c r="BD25" s="876"/>
      <c r="BE25" s="876"/>
      <c r="BF25" s="525" t="s">
        <v>422</v>
      </c>
      <c r="BG25" s="525"/>
      <c r="BH25" s="543">
        <f t="shared" ca="1" si="0"/>
        <v>0</v>
      </c>
      <c r="BI25" s="543">
        <f t="shared" ca="1" si="1"/>
        <v>0</v>
      </c>
    </row>
    <row r="26" spans="2:61">
      <c r="B26" s="554"/>
      <c r="C26" s="555" t="str" cm="1">
        <f t="array" aca="1" ref="C26" ca="1">IFERROR(INDIRECT("'S7-"&amp;$C$5&amp;"'!G"&amp;MATCH('S8-S00010'!B26,INDIRECT("'S7-"&amp;$C$5&amp;"'!F:F"),0)),"")</f>
        <v/>
      </c>
      <c r="D26" s="555" t="str" cm="1">
        <f t="array" aca="1" ref="D26" ca="1">IFERROR(INDIRECT("'S7-"&amp;$C$5&amp;"'!E"&amp;MATCH('S8-S00010'!B26,INDIRECT("'S7-"&amp;$C$5&amp;"'!F:F"),0)),"")</f>
        <v/>
      </c>
      <c r="E26" s="77"/>
      <c r="F26" s="77"/>
      <c r="G26" s="327"/>
      <c r="H26" s="556" t="str" cm="1">
        <f t="array" aca="1" ref="H26" ca="1">IFERROR(INDIRECT("'S7-"&amp;$C$5&amp;"'!$D"&amp;MATCH($B26,INDIRECT("'S7-"&amp;$C$5&amp;"'!$F:$F"),0)),"")</f>
        <v/>
      </c>
      <c r="I26" s="71"/>
      <c r="J26" s="78"/>
      <c r="K26" s="557" t="str">
        <f>IF(I26&lt;&gt;"",IFERROR(VLOOKUP($I26,選択肢①!$D$32:$E$34,2,0),"直接"),"")</f>
        <v/>
      </c>
      <c r="L26" s="71"/>
      <c r="M26" s="71"/>
      <c r="N26" s="104"/>
      <c r="O26" s="81"/>
      <c r="P26" s="334"/>
      <c r="Q26" s="330" t="str">
        <f>IF($I26=選択肢①!$J$31,"tCO2/kWh",IF($I26=選択肢①!$L$31,"tCO2/GJ",""))</f>
        <v/>
      </c>
      <c r="R26" s="101"/>
      <c r="S26" s="440" t="str" cm="1">
        <f t="array" aca="1" ref="S26" ca="1">IFERROR(IF(M26&lt;&gt;"",INDIRECT("排出活動_Master!AQ"&amp;MATCH(M26,排出活動_Master!$AN:$AN,0)),INDIRECT("排出活動_Master!P"&amp;MATCH(LEFT($H26,FIND(")",$H26))&amp;$I26&amp;$L26&amp;$M26,排出活動_Master!$Y:$Y,0))),"")</f>
        <v/>
      </c>
      <c r="T26" s="80"/>
      <c r="U26" s="78"/>
      <c r="V26" s="441" t="str" cm="1">
        <f t="array" aca="1" ref="V26" ca="1">IFERROR(IF(M26&lt;&gt;"",INDIRECT("排出活動_Master!AS"&amp;MATCH(M26,排出活動_Master!$AN:$AN,0)),"-"),"")</f>
        <v>-</v>
      </c>
      <c r="W26" s="440" t="str" cm="1">
        <f t="array" aca="1" ref="W26" ca="1">IFERROR(IF(M26&lt;&gt;"",INDIRECT("排出活動_Master!AR"&amp;MATCH(M26,排出活動_Master!$AN:$AN,0)),"-"),"")</f>
        <v>-</v>
      </c>
      <c r="X26" s="550" t="str" cm="1">
        <f t="array" aca="1" ref="X26" ca="1">IFERROR(IF(OR(I26=選択肢①!$J$31,AND(P26&lt;&gt;"",I26=選択肢①!$L$31)),P26,IF(LEFT($H26,FIND(")",$H26))&amp;$I26="エネルギー起源二酸化炭素(CO2)燃料の使用",INDIRECT("排出活動_Master!AU"&amp;MATCH(M26,排出活動_Master!$AN:$AN,0)),IF(OR(LEFT($H26,FIND(")",$H26))&amp;$I26=排出活動_Master!$AW$6,$H26&amp;$I26=排出活動_Master!$AW$7),INDIRECT("排出活動_Master!R"&amp;MATCH(H26&amp;I26&amp;L26,排出活動_Master!$Y:$Y,0)),INDIRECT("排出活動_Master!R"&amp;MATCH(LEFT($H26,FIND(")",$H26))&amp;$I26&amp;$L26&amp;$M26,排出活動_Master!$Y:$Y,0))))),"")</f>
        <v/>
      </c>
      <c r="Y26" s="386" t="str" cm="1">
        <f t="array" aca="1" ref="Y26" ca="1">IFERROR(IF(LEFT($H26,FIND(")",$H26))&amp;I26="エネルギー起源二酸化炭素(CO2)燃料の使用",INDIRECT("排出活動_Master!AT"&amp;MATCH(M26,排出活動_Master!$AN:$AN,0)),IF(OR(LEFT($H26,FIND(")",$H26))&amp;$I26=排出活動_Master!$AW$6,$H26&amp;$I26=排出活動_Master!$AW$7),INDIRECT("排出活動_Master!Q"&amp;MATCH(H26&amp;I26&amp;L26,排出活動_Master!$Y:$Y,0)),INDIRECT("排出活動_Master!Q"&amp;MATCH(LEFT($H26,FIND(")",$H26))&amp;$I26&amp;$L26&amp;$M26,排出活動_Master!$Y:$Y,0)))),"")</f>
        <v/>
      </c>
      <c r="Z26" s="558">
        <f ca="1">IF(AND(H26=排出活動_Master!$B$5,I26=排出活動_Master!$E$5),1,IFERROR(VLOOKUP($H26,排出活動_Master!$AI$5:$AK$38,3,0),0))</f>
        <v>0</v>
      </c>
      <c r="AA26" s="559">
        <f t="shared" ca="1" si="2"/>
        <v>0</v>
      </c>
      <c r="AB26" s="79"/>
      <c r="AC26" s="550" t="str">
        <f t="shared" ca="1" si="3"/>
        <v>-</v>
      </c>
      <c r="AD26" s="80"/>
      <c r="AE26" s="82"/>
      <c r="AF26" s="76"/>
      <c r="AG26" s="550" t="str">
        <f t="shared" ca="1" si="4"/>
        <v/>
      </c>
      <c r="AH26" s="80"/>
      <c r="AI26" s="82"/>
      <c r="AL26" s="477">
        <f t="shared" ca="1" si="5"/>
        <v>1</v>
      </c>
      <c r="AM26" s="477"/>
      <c r="AN26" s="477">
        <f t="shared" ca="1" si="6"/>
        <v>1</v>
      </c>
      <c r="AO26" s="477"/>
      <c r="AP26" s="477" t="e">
        <f t="shared" ca="1" si="7"/>
        <v>#VALUE!</v>
      </c>
      <c r="AR26" s="884"/>
      <c r="AS26" s="888"/>
      <c r="AT26" s="889"/>
      <c r="AU26" s="876"/>
      <c r="AV26" s="876"/>
      <c r="AW26" s="876"/>
      <c r="AX26" s="876"/>
      <c r="AY26" s="876"/>
      <c r="AZ26" s="895" t="s">
        <v>1150</v>
      </c>
      <c r="BA26" s="876"/>
      <c r="BB26" s="876"/>
      <c r="BC26" s="876"/>
      <c r="BD26" s="876"/>
      <c r="BE26" s="876"/>
      <c r="BF26" s="525" t="s">
        <v>423</v>
      </c>
      <c r="BG26" s="525"/>
      <c r="BH26" s="543">
        <f t="shared" ca="1" si="0"/>
        <v>0</v>
      </c>
      <c r="BI26" s="543">
        <f t="shared" ca="1" si="1"/>
        <v>0</v>
      </c>
    </row>
    <row r="27" spans="2:61">
      <c r="B27" s="554"/>
      <c r="C27" s="555" t="str" cm="1">
        <f t="array" aca="1" ref="C27" ca="1">IFERROR(INDIRECT("'S7-"&amp;$C$5&amp;"'!G"&amp;MATCH('S8-S00010'!B27,INDIRECT("'S7-"&amp;$C$5&amp;"'!F:F"),0)),"")</f>
        <v/>
      </c>
      <c r="D27" s="555" t="str" cm="1">
        <f t="array" aca="1" ref="D27" ca="1">IFERROR(INDIRECT("'S7-"&amp;$C$5&amp;"'!E"&amp;MATCH('S8-S00010'!B27,INDIRECT("'S7-"&amp;$C$5&amp;"'!F:F"),0)),"")</f>
        <v/>
      </c>
      <c r="E27" s="77"/>
      <c r="F27" s="77"/>
      <c r="G27" s="327"/>
      <c r="H27" s="556" t="str" cm="1">
        <f t="array" aca="1" ref="H27" ca="1">IFERROR(INDIRECT("'S7-"&amp;$C$5&amp;"'!$D"&amp;MATCH($B27,INDIRECT("'S7-"&amp;$C$5&amp;"'!$F:$F"),0)),"")</f>
        <v/>
      </c>
      <c r="I27" s="71"/>
      <c r="J27" s="78"/>
      <c r="K27" s="557" t="str">
        <f>IF(I27&lt;&gt;"",IFERROR(VLOOKUP($I27,選択肢①!$D$32:$E$34,2,0),"直接"),"")</f>
        <v/>
      </c>
      <c r="L27" s="71"/>
      <c r="M27" s="71"/>
      <c r="N27" s="104"/>
      <c r="O27" s="81"/>
      <c r="P27" s="334"/>
      <c r="Q27" s="330" t="str">
        <f>IF($I27=選択肢①!$J$31,"tCO2/kWh",IF($I27=選択肢①!$L$31,"tCO2/GJ",""))</f>
        <v/>
      </c>
      <c r="R27" s="101"/>
      <c r="S27" s="440" t="str" cm="1">
        <f t="array" aca="1" ref="S27" ca="1">IFERROR(IF(M27&lt;&gt;"",INDIRECT("排出活動_Master!AQ"&amp;MATCH(M27,排出活動_Master!$AN:$AN,0)),INDIRECT("排出活動_Master!P"&amp;MATCH(LEFT($H27,FIND(")",$H27))&amp;$I27&amp;$L27&amp;$M27,排出活動_Master!$Y:$Y,0))),"")</f>
        <v/>
      </c>
      <c r="T27" s="80"/>
      <c r="U27" s="78"/>
      <c r="V27" s="441" t="str" cm="1">
        <f t="array" aca="1" ref="V27" ca="1">IFERROR(IF(M27&lt;&gt;"",INDIRECT("排出活動_Master!AS"&amp;MATCH(M27,排出活動_Master!$AN:$AN,0)),"-"),"")</f>
        <v>-</v>
      </c>
      <c r="W27" s="440" t="str" cm="1">
        <f t="array" aca="1" ref="W27" ca="1">IFERROR(IF(M27&lt;&gt;"",INDIRECT("排出活動_Master!AR"&amp;MATCH(M27,排出活動_Master!$AN:$AN,0)),"-"),"")</f>
        <v>-</v>
      </c>
      <c r="X27" s="550" t="str" cm="1">
        <f t="array" aca="1" ref="X27" ca="1">IFERROR(IF(OR(I27=選択肢①!$J$31,AND(P27&lt;&gt;"",I27=選択肢①!$L$31)),P27,IF(LEFT($H27,FIND(")",$H27))&amp;$I27="エネルギー起源二酸化炭素(CO2)燃料の使用",INDIRECT("排出活動_Master!AU"&amp;MATCH(M27,排出活動_Master!$AN:$AN,0)),IF(OR(LEFT($H27,FIND(")",$H27))&amp;$I27=排出活動_Master!$AW$6,$H27&amp;$I27=排出活動_Master!$AW$7),INDIRECT("排出活動_Master!R"&amp;MATCH(H27&amp;I27&amp;L27,排出活動_Master!$Y:$Y,0)),INDIRECT("排出活動_Master!R"&amp;MATCH(LEFT($H27,FIND(")",$H27))&amp;$I27&amp;$L27&amp;$M27,排出活動_Master!$Y:$Y,0))))),"")</f>
        <v/>
      </c>
      <c r="Y27" s="386" t="str" cm="1">
        <f t="array" aca="1" ref="Y27" ca="1">IFERROR(IF(LEFT($H27,FIND(")",$H27))&amp;I27="エネルギー起源二酸化炭素(CO2)燃料の使用",INDIRECT("排出活動_Master!AT"&amp;MATCH(M27,排出活動_Master!$AN:$AN,0)),IF(OR(LEFT($H27,FIND(")",$H27))&amp;$I27=排出活動_Master!$AW$6,$H27&amp;$I27=排出活動_Master!$AW$7),INDIRECT("排出活動_Master!Q"&amp;MATCH(H27&amp;I27&amp;L27,排出活動_Master!$Y:$Y,0)),INDIRECT("排出活動_Master!Q"&amp;MATCH(LEFT($H27,FIND(")",$H27))&amp;$I27&amp;$L27&amp;$M27,排出活動_Master!$Y:$Y,0)))),"")</f>
        <v/>
      </c>
      <c r="Z27" s="558">
        <f ca="1">IF(AND(H27=排出活動_Master!$B$5,I27=排出活動_Master!$E$5),1,IFERROR(VLOOKUP($H27,排出活動_Master!$AI$5:$AK$38,3,0),0))</f>
        <v>0</v>
      </c>
      <c r="AA27" s="559">
        <f t="shared" ca="1" si="2"/>
        <v>0</v>
      </c>
      <c r="AB27" s="79"/>
      <c r="AC27" s="550" t="str">
        <f t="shared" ca="1" si="3"/>
        <v>-</v>
      </c>
      <c r="AD27" s="80"/>
      <c r="AE27" s="82"/>
      <c r="AF27" s="76"/>
      <c r="AG27" s="550" t="str">
        <f t="shared" ca="1" si="4"/>
        <v/>
      </c>
      <c r="AH27" s="80"/>
      <c r="AI27" s="82"/>
      <c r="AL27" s="477">
        <f t="shared" ca="1" si="5"/>
        <v>1</v>
      </c>
      <c r="AM27" s="477"/>
      <c r="AN27" s="477">
        <f t="shared" ca="1" si="6"/>
        <v>1</v>
      </c>
      <c r="AO27" s="477"/>
      <c r="AP27" s="477" t="e">
        <f t="shared" ca="1" si="7"/>
        <v>#VALUE!</v>
      </c>
      <c r="AR27" s="884"/>
      <c r="AS27" s="888"/>
      <c r="AT27" s="889"/>
      <c r="AU27" s="876"/>
      <c r="AV27" s="876"/>
      <c r="AW27" s="876"/>
      <c r="AX27" s="876"/>
      <c r="AY27" s="876"/>
      <c r="AZ27" s="895" t="s">
        <v>1151</v>
      </c>
      <c r="BA27" s="876"/>
      <c r="BB27" s="876"/>
      <c r="BC27" s="876"/>
      <c r="BD27" s="876"/>
      <c r="BE27" s="876"/>
      <c r="BF27" s="525" t="s">
        <v>424</v>
      </c>
      <c r="BG27" s="525"/>
      <c r="BH27" s="543">
        <f t="shared" ca="1" si="0"/>
        <v>0</v>
      </c>
      <c r="BI27" s="543">
        <f t="shared" ca="1" si="1"/>
        <v>0</v>
      </c>
    </row>
    <row r="28" spans="2:61">
      <c r="B28" s="554"/>
      <c r="C28" s="555" t="str" cm="1">
        <f t="array" aca="1" ref="C28" ca="1">IFERROR(INDIRECT("'S7-"&amp;$C$5&amp;"'!G"&amp;MATCH('S8-S00010'!B28,INDIRECT("'S7-"&amp;$C$5&amp;"'!F:F"),0)),"")</f>
        <v/>
      </c>
      <c r="D28" s="555" t="str" cm="1">
        <f t="array" aca="1" ref="D28" ca="1">IFERROR(INDIRECT("'S7-"&amp;$C$5&amp;"'!E"&amp;MATCH('S8-S00010'!B28,INDIRECT("'S7-"&amp;$C$5&amp;"'!F:F"),0)),"")</f>
        <v/>
      </c>
      <c r="E28" s="77"/>
      <c r="F28" s="77"/>
      <c r="G28" s="327"/>
      <c r="H28" s="556" t="str" cm="1">
        <f t="array" aca="1" ref="H28" ca="1">IFERROR(INDIRECT("'S7-"&amp;$C$5&amp;"'!$D"&amp;MATCH($B28,INDIRECT("'S7-"&amp;$C$5&amp;"'!$F:$F"),0)),"")</f>
        <v/>
      </c>
      <c r="I28" s="71"/>
      <c r="J28" s="78"/>
      <c r="K28" s="557" t="str">
        <f>IF(I28&lt;&gt;"",IFERROR(VLOOKUP($I28,選択肢①!$D$32:$E$34,2,0),"直接"),"")</f>
        <v/>
      </c>
      <c r="L28" s="71"/>
      <c r="M28" s="71"/>
      <c r="N28" s="104"/>
      <c r="O28" s="81"/>
      <c r="P28" s="334"/>
      <c r="Q28" s="330" t="str">
        <f>IF($I28=選択肢①!$J$31,"tCO2/kWh",IF($I28=選択肢①!$L$31,"tCO2/GJ",""))</f>
        <v/>
      </c>
      <c r="R28" s="101"/>
      <c r="S28" s="440" t="str" cm="1">
        <f t="array" aca="1" ref="S28" ca="1">IFERROR(IF(M28&lt;&gt;"",INDIRECT("排出活動_Master!AQ"&amp;MATCH(M28,排出活動_Master!$AN:$AN,0)),INDIRECT("排出活動_Master!P"&amp;MATCH(LEFT($H28,FIND(")",$H28))&amp;$I28&amp;$L28&amp;$M28,排出活動_Master!$Y:$Y,0))),"")</f>
        <v/>
      </c>
      <c r="T28" s="80"/>
      <c r="U28" s="78"/>
      <c r="V28" s="441" t="str" cm="1">
        <f t="array" aca="1" ref="V28" ca="1">IFERROR(IF(M28&lt;&gt;"",INDIRECT("排出活動_Master!AS"&amp;MATCH(M28,排出活動_Master!$AN:$AN,0)),"-"),"")</f>
        <v>-</v>
      </c>
      <c r="W28" s="440" t="str" cm="1">
        <f t="array" aca="1" ref="W28" ca="1">IFERROR(IF(M28&lt;&gt;"",INDIRECT("排出活動_Master!AR"&amp;MATCH(M28,排出活動_Master!$AN:$AN,0)),"-"),"")</f>
        <v>-</v>
      </c>
      <c r="X28" s="550" t="str" cm="1">
        <f t="array" aca="1" ref="X28" ca="1">IFERROR(IF(OR(I28=選択肢①!$J$31,AND(P28&lt;&gt;"",I28=選択肢①!$L$31)),P28,IF(LEFT($H28,FIND(")",$H28))&amp;$I28="エネルギー起源二酸化炭素(CO2)燃料の使用",INDIRECT("排出活動_Master!AU"&amp;MATCH(M28,排出活動_Master!$AN:$AN,0)),IF(OR(LEFT($H28,FIND(")",$H28))&amp;$I28=排出活動_Master!$AW$6,$H28&amp;$I28=排出活動_Master!$AW$7),INDIRECT("排出活動_Master!R"&amp;MATCH(H28&amp;I28&amp;L28,排出活動_Master!$Y:$Y,0)),INDIRECT("排出活動_Master!R"&amp;MATCH(LEFT($H28,FIND(")",$H28))&amp;$I28&amp;$L28&amp;$M28,排出活動_Master!$Y:$Y,0))))),"")</f>
        <v/>
      </c>
      <c r="Y28" s="386" t="str" cm="1">
        <f t="array" aca="1" ref="Y28" ca="1">IFERROR(IF(LEFT($H28,FIND(")",$H28))&amp;I28="エネルギー起源二酸化炭素(CO2)燃料の使用",INDIRECT("排出活動_Master!AT"&amp;MATCH(M28,排出活動_Master!$AN:$AN,0)),IF(OR(LEFT($H28,FIND(")",$H28))&amp;$I28=排出活動_Master!$AW$6,$H28&amp;$I28=排出活動_Master!$AW$7),INDIRECT("排出活動_Master!Q"&amp;MATCH(H28&amp;I28&amp;L28,排出活動_Master!$Y:$Y,0)),INDIRECT("排出活動_Master!Q"&amp;MATCH(LEFT($H28,FIND(")",$H28))&amp;$I28&amp;$L28&amp;$M28,排出活動_Master!$Y:$Y,0)))),"")</f>
        <v/>
      </c>
      <c r="Z28" s="558">
        <f ca="1">IF(AND(H28=排出活動_Master!$B$5,I28=排出活動_Master!$E$5),1,IFERROR(VLOOKUP($H28,排出活動_Master!$AI$5:$AK$38,3,0),0))</f>
        <v>0</v>
      </c>
      <c r="AA28" s="559">
        <f t="shared" ca="1" si="2"/>
        <v>0</v>
      </c>
      <c r="AB28" s="79"/>
      <c r="AC28" s="550" t="str">
        <f t="shared" ca="1" si="3"/>
        <v>-</v>
      </c>
      <c r="AD28" s="80"/>
      <c r="AE28" s="82"/>
      <c r="AF28" s="76"/>
      <c r="AG28" s="550" t="str">
        <f t="shared" ca="1" si="4"/>
        <v/>
      </c>
      <c r="AH28" s="80"/>
      <c r="AI28" s="82"/>
      <c r="AL28" s="477">
        <f t="shared" ca="1" si="5"/>
        <v>1</v>
      </c>
      <c r="AM28" s="477"/>
      <c r="AN28" s="477">
        <f t="shared" ca="1" si="6"/>
        <v>1</v>
      </c>
      <c r="AO28" s="477"/>
      <c r="AP28" s="477" t="e">
        <f t="shared" ca="1" si="7"/>
        <v>#VALUE!</v>
      </c>
      <c r="AR28" s="884"/>
      <c r="AS28" s="888"/>
      <c r="AT28" s="889"/>
      <c r="AU28" s="876"/>
      <c r="AV28" s="876"/>
      <c r="AW28" s="876"/>
      <c r="AX28" s="876"/>
      <c r="AY28" s="876"/>
      <c r="AZ28" s="895" t="s">
        <v>1152</v>
      </c>
      <c r="BA28" s="876"/>
      <c r="BB28" s="876"/>
      <c r="BC28" s="876"/>
      <c r="BD28" s="876"/>
      <c r="BE28" s="876"/>
      <c r="BF28" s="525" t="s">
        <v>425</v>
      </c>
      <c r="BG28" s="525"/>
      <c r="BH28" s="543">
        <f t="shared" ca="1" si="0"/>
        <v>0</v>
      </c>
      <c r="BI28" s="543">
        <f t="shared" ca="1" si="1"/>
        <v>0</v>
      </c>
    </row>
    <row r="29" spans="2:61">
      <c r="B29" s="554"/>
      <c r="C29" s="555" t="str" cm="1">
        <f t="array" aca="1" ref="C29" ca="1">IFERROR(INDIRECT("'S7-"&amp;$C$5&amp;"'!G"&amp;MATCH('S8-S00010'!B29,INDIRECT("'S7-"&amp;$C$5&amp;"'!F:F"),0)),"")</f>
        <v/>
      </c>
      <c r="D29" s="555" t="str" cm="1">
        <f t="array" aca="1" ref="D29" ca="1">IFERROR(INDIRECT("'S7-"&amp;$C$5&amp;"'!E"&amp;MATCH('S8-S00010'!B29,INDIRECT("'S7-"&amp;$C$5&amp;"'!F:F"),0)),"")</f>
        <v/>
      </c>
      <c r="E29" s="77"/>
      <c r="F29" s="77"/>
      <c r="G29" s="327"/>
      <c r="H29" s="556" t="str" cm="1">
        <f t="array" aca="1" ref="H29" ca="1">IFERROR(INDIRECT("'S7-"&amp;$C$5&amp;"'!$D"&amp;MATCH($B29,INDIRECT("'S7-"&amp;$C$5&amp;"'!$F:$F"),0)),"")</f>
        <v/>
      </c>
      <c r="I29" s="71"/>
      <c r="J29" s="78"/>
      <c r="K29" s="557" t="str">
        <f>IF(I29&lt;&gt;"",IFERROR(VLOOKUP($I29,選択肢①!$D$32:$E$34,2,0),"直接"),"")</f>
        <v/>
      </c>
      <c r="L29" s="71"/>
      <c r="M29" s="71"/>
      <c r="N29" s="104"/>
      <c r="O29" s="81"/>
      <c r="P29" s="334"/>
      <c r="Q29" s="330" t="str">
        <f>IF($I29=選択肢①!$J$31,"tCO2/kWh",IF($I29=選択肢①!$L$31,"tCO2/GJ",""))</f>
        <v/>
      </c>
      <c r="R29" s="101"/>
      <c r="S29" s="440" t="str" cm="1">
        <f t="array" aca="1" ref="S29" ca="1">IFERROR(IF(M29&lt;&gt;"",INDIRECT("排出活動_Master!AQ"&amp;MATCH(M29,排出活動_Master!$AN:$AN,0)),INDIRECT("排出活動_Master!P"&amp;MATCH(LEFT($H29,FIND(")",$H29))&amp;$I29&amp;$L29&amp;$M29,排出活動_Master!$Y:$Y,0))),"")</f>
        <v/>
      </c>
      <c r="T29" s="80"/>
      <c r="U29" s="78"/>
      <c r="V29" s="441" t="str" cm="1">
        <f t="array" aca="1" ref="V29" ca="1">IFERROR(IF(M29&lt;&gt;"",INDIRECT("排出活動_Master!AS"&amp;MATCH(M29,排出活動_Master!$AN:$AN,0)),"-"),"")</f>
        <v>-</v>
      </c>
      <c r="W29" s="440" t="str" cm="1">
        <f t="array" aca="1" ref="W29" ca="1">IFERROR(IF(M29&lt;&gt;"",INDIRECT("排出活動_Master!AR"&amp;MATCH(M29,排出活動_Master!$AN:$AN,0)),"-"),"")</f>
        <v>-</v>
      </c>
      <c r="X29" s="550" t="str" cm="1">
        <f t="array" aca="1" ref="X29" ca="1">IFERROR(IF(OR(I29=選択肢①!$J$31,AND(P29&lt;&gt;"",I29=選択肢①!$L$31)),P29,IF(LEFT($H29,FIND(")",$H29))&amp;$I29="エネルギー起源二酸化炭素(CO2)燃料の使用",INDIRECT("排出活動_Master!AU"&amp;MATCH(M29,排出活動_Master!$AN:$AN,0)),IF(OR(LEFT($H29,FIND(")",$H29))&amp;$I29=排出活動_Master!$AW$6,$H29&amp;$I29=排出活動_Master!$AW$7),INDIRECT("排出活動_Master!R"&amp;MATCH(H29&amp;I29&amp;L29,排出活動_Master!$Y:$Y,0)),INDIRECT("排出活動_Master!R"&amp;MATCH(LEFT($H29,FIND(")",$H29))&amp;$I29&amp;$L29&amp;$M29,排出活動_Master!$Y:$Y,0))))),"")</f>
        <v/>
      </c>
      <c r="Y29" s="386" t="str" cm="1">
        <f t="array" aca="1" ref="Y29" ca="1">IFERROR(IF(LEFT($H29,FIND(")",$H29))&amp;I29="エネルギー起源二酸化炭素(CO2)燃料の使用",INDIRECT("排出活動_Master!AT"&amp;MATCH(M29,排出活動_Master!$AN:$AN,0)),IF(OR(LEFT($H29,FIND(")",$H29))&amp;$I29=排出活動_Master!$AW$6,$H29&amp;$I29=排出活動_Master!$AW$7),INDIRECT("排出活動_Master!Q"&amp;MATCH(H29&amp;I29&amp;L29,排出活動_Master!$Y:$Y,0)),INDIRECT("排出活動_Master!Q"&amp;MATCH(LEFT($H29,FIND(")",$H29))&amp;$I29&amp;$L29&amp;$M29,排出活動_Master!$Y:$Y,0)))),"")</f>
        <v/>
      </c>
      <c r="Z29" s="558">
        <f ca="1">IF(AND(H29=排出活動_Master!$B$5,I29=排出活動_Master!$E$5),1,IFERROR(VLOOKUP($H29,排出活動_Master!$AI$5:$AK$38,3,0),0))</f>
        <v>0</v>
      </c>
      <c r="AA29" s="559">
        <f t="shared" ca="1" si="2"/>
        <v>0</v>
      </c>
      <c r="AB29" s="79"/>
      <c r="AC29" s="550" t="str">
        <f t="shared" ca="1" si="3"/>
        <v>-</v>
      </c>
      <c r="AD29" s="80"/>
      <c r="AE29" s="82"/>
      <c r="AF29" s="76"/>
      <c r="AG29" s="550" t="str">
        <f t="shared" ca="1" si="4"/>
        <v/>
      </c>
      <c r="AH29" s="80"/>
      <c r="AI29" s="82"/>
      <c r="AL29" s="477">
        <f t="shared" ca="1" si="5"/>
        <v>1</v>
      </c>
      <c r="AM29" s="477"/>
      <c r="AN29" s="477">
        <f t="shared" ca="1" si="6"/>
        <v>1</v>
      </c>
      <c r="AO29" s="477"/>
      <c r="AP29" s="477" t="e">
        <f t="shared" ca="1" si="7"/>
        <v>#VALUE!</v>
      </c>
      <c r="AR29" s="884"/>
      <c r="AS29" s="888"/>
      <c r="AT29" s="889"/>
      <c r="AU29" s="876" t="s">
        <v>1153</v>
      </c>
      <c r="AV29" s="876"/>
      <c r="AW29" s="876"/>
      <c r="AX29" s="876"/>
      <c r="AY29" s="876"/>
      <c r="AZ29" s="876"/>
      <c r="BA29" s="876"/>
      <c r="BB29" s="876"/>
      <c r="BC29" s="876"/>
      <c r="BD29" s="876"/>
      <c r="BE29" s="876"/>
      <c r="BF29" s="525" t="s">
        <v>426</v>
      </c>
      <c r="BG29" s="525"/>
      <c r="BH29" s="543">
        <f t="shared" ca="1" si="0"/>
        <v>0</v>
      </c>
      <c r="BI29" s="543">
        <f t="shared" ca="1" si="1"/>
        <v>0</v>
      </c>
    </row>
    <row r="30" spans="2:61">
      <c r="B30" s="554"/>
      <c r="C30" s="555" t="str" cm="1">
        <f t="array" aca="1" ref="C30" ca="1">IFERROR(INDIRECT("'S7-"&amp;$C$5&amp;"'!G"&amp;MATCH('S8-S00010'!B30,INDIRECT("'S7-"&amp;$C$5&amp;"'!F:F"),0)),"")</f>
        <v/>
      </c>
      <c r="D30" s="555" t="str" cm="1">
        <f t="array" aca="1" ref="D30" ca="1">IFERROR(INDIRECT("'S7-"&amp;$C$5&amp;"'!E"&amp;MATCH('S8-S00010'!B30,INDIRECT("'S7-"&amp;$C$5&amp;"'!F:F"),0)),"")</f>
        <v/>
      </c>
      <c r="E30" s="77"/>
      <c r="F30" s="77"/>
      <c r="G30" s="327"/>
      <c r="H30" s="556" t="str" cm="1">
        <f t="array" aca="1" ref="H30" ca="1">IFERROR(INDIRECT("'S7-"&amp;$C$5&amp;"'!$D"&amp;MATCH($B30,INDIRECT("'S7-"&amp;$C$5&amp;"'!$F:$F"),0)),"")</f>
        <v/>
      </c>
      <c r="I30" s="71"/>
      <c r="J30" s="78"/>
      <c r="K30" s="557" t="str">
        <f>IF(I30&lt;&gt;"",IFERROR(VLOOKUP($I30,選択肢①!$D$32:$E$34,2,0),"直接"),"")</f>
        <v/>
      </c>
      <c r="L30" s="71"/>
      <c r="M30" s="71"/>
      <c r="N30" s="104"/>
      <c r="O30" s="81"/>
      <c r="P30" s="334"/>
      <c r="Q30" s="330" t="str">
        <f>IF($I30=選択肢①!$J$31,"tCO2/kWh",IF($I30=選択肢①!$L$31,"tCO2/GJ",""))</f>
        <v/>
      </c>
      <c r="R30" s="101"/>
      <c r="S30" s="440" t="str" cm="1">
        <f t="array" aca="1" ref="S30" ca="1">IFERROR(IF(M30&lt;&gt;"",INDIRECT("排出活動_Master!AQ"&amp;MATCH(M30,排出活動_Master!$AN:$AN,0)),INDIRECT("排出活動_Master!P"&amp;MATCH(LEFT($H30,FIND(")",$H30))&amp;$I30&amp;$L30&amp;$M30,排出活動_Master!$Y:$Y,0))),"")</f>
        <v/>
      </c>
      <c r="T30" s="80"/>
      <c r="U30" s="78"/>
      <c r="V30" s="441" t="str" cm="1">
        <f t="array" aca="1" ref="V30" ca="1">IFERROR(IF(M30&lt;&gt;"",INDIRECT("排出活動_Master!AS"&amp;MATCH(M30,排出活動_Master!$AN:$AN,0)),"-"),"")</f>
        <v>-</v>
      </c>
      <c r="W30" s="440" t="str" cm="1">
        <f t="array" aca="1" ref="W30" ca="1">IFERROR(IF(M30&lt;&gt;"",INDIRECT("排出活動_Master!AR"&amp;MATCH(M30,排出活動_Master!$AN:$AN,0)),"-"),"")</f>
        <v>-</v>
      </c>
      <c r="X30" s="550" t="str" cm="1">
        <f t="array" aca="1" ref="X30" ca="1">IFERROR(IF(OR(I30=選択肢①!$J$31,AND(P30&lt;&gt;"",I30=選択肢①!$L$31)),P30,IF(LEFT($H30,FIND(")",$H30))&amp;$I30="エネルギー起源二酸化炭素(CO2)燃料の使用",INDIRECT("排出活動_Master!AU"&amp;MATCH(M30,排出活動_Master!$AN:$AN,0)),IF(OR(LEFT($H30,FIND(")",$H30))&amp;$I30=排出活動_Master!$AW$6,$H30&amp;$I30=排出活動_Master!$AW$7),INDIRECT("排出活動_Master!R"&amp;MATCH(H30&amp;I30&amp;L30,排出活動_Master!$Y:$Y,0)),INDIRECT("排出活動_Master!R"&amp;MATCH(LEFT($H30,FIND(")",$H30))&amp;$I30&amp;$L30&amp;$M30,排出活動_Master!$Y:$Y,0))))),"")</f>
        <v/>
      </c>
      <c r="Y30" s="386" t="str" cm="1">
        <f t="array" aca="1" ref="Y30" ca="1">IFERROR(IF(LEFT($H30,FIND(")",$H30))&amp;I30="エネルギー起源二酸化炭素(CO2)燃料の使用",INDIRECT("排出活動_Master!AT"&amp;MATCH(M30,排出活動_Master!$AN:$AN,0)),IF(OR(LEFT($H30,FIND(")",$H30))&amp;$I30=排出活動_Master!$AW$6,$H30&amp;$I30=排出活動_Master!$AW$7),INDIRECT("排出活動_Master!Q"&amp;MATCH(H30&amp;I30&amp;L30,排出活動_Master!$Y:$Y,0)),INDIRECT("排出活動_Master!Q"&amp;MATCH(LEFT($H30,FIND(")",$H30))&amp;$I30&amp;$L30&amp;$M30,排出活動_Master!$Y:$Y,0)))),"")</f>
        <v/>
      </c>
      <c r="Z30" s="558">
        <f ca="1">IF(AND(H30=排出活動_Master!$B$5,I30=排出活動_Master!$E$5),1,IFERROR(VLOOKUP($H30,排出活動_Master!$AI$5:$AK$38,3,0),0))</f>
        <v>0</v>
      </c>
      <c r="AA30" s="559">
        <f t="shared" ca="1" si="2"/>
        <v>0</v>
      </c>
      <c r="AB30" s="79"/>
      <c r="AC30" s="550" t="str">
        <f t="shared" ca="1" si="3"/>
        <v>-</v>
      </c>
      <c r="AD30" s="80"/>
      <c r="AE30" s="82"/>
      <c r="AF30" s="76"/>
      <c r="AG30" s="550" t="str">
        <f t="shared" ca="1" si="4"/>
        <v/>
      </c>
      <c r="AH30" s="80"/>
      <c r="AI30" s="82"/>
      <c r="AL30" s="477">
        <f t="shared" ca="1" si="5"/>
        <v>1</v>
      </c>
      <c r="AM30" s="477"/>
      <c r="AN30" s="477">
        <f t="shared" ca="1" si="6"/>
        <v>1</v>
      </c>
      <c r="AO30" s="477"/>
      <c r="AP30" s="477" t="e">
        <f t="shared" ca="1" si="7"/>
        <v>#VALUE!</v>
      </c>
      <c r="AR30" s="884"/>
      <c r="AS30" s="888"/>
      <c r="AT30" s="889"/>
      <c r="AU30" s="876" t="s">
        <v>140</v>
      </c>
      <c r="AV30" s="876"/>
      <c r="AW30" s="876"/>
      <c r="AX30" s="876"/>
      <c r="AY30" s="876"/>
      <c r="AZ30" s="876"/>
      <c r="BA30" s="876"/>
      <c r="BB30" s="876"/>
      <c r="BC30" s="876"/>
      <c r="BD30" s="876"/>
      <c r="BE30" s="876"/>
      <c r="BF30" s="525" t="s">
        <v>137</v>
      </c>
      <c r="BG30" s="525"/>
      <c r="BH30" s="543">
        <f t="shared" ca="1" si="0"/>
        <v>0</v>
      </c>
      <c r="BI30" s="543">
        <f t="shared" ca="1" si="1"/>
        <v>0</v>
      </c>
    </row>
    <row r="31" spans="2:61">
      <c r="B31" s="554"/>
      <c r="C31" s="555" t="str" cm="1">
        <f t="array" aca="1" ref="C31" ca="1">IFERROR(INDIRECT("'S7-"&amp;$C$5&amp;"'!G"&amp;MATCH('S8-S00010'!B31,INDIRECT("'S7-"&amp;$C$5&amp;"'!F:F"),0)),"")</f>
        <v/>
      </c>
      <c r="D31" s="555" t="str" cm="1">
        <f t="array" aca="1" ref="D31" ca="1">IFERROR(INDIRECT("'S7-"&amp;$C$5&amp;"'!E"&amp;MATCH('S8-S00010'!B31,INDIRECT("'S7-"&amp;$C$5&amp;"'!F:F"),0)),"")</f>
        <v/>
      </c>
      <c r="E31" s="77"/>
      <c r="F31" s="77"/>
      <c r="G31" s="327"/>
      <c r="H31" s="556" t="str" cm="1">
        <f t="array" aca="1" ref="H31" ca="1">IFERROR(INDIRECT("'S7-"&amp;$C$5&amp;"'!$D"&amp;MATCH($B31,INDIRECT("'S7-"&amp;$C$5&amp;"'!$F:$F"),0)),"")</f>
        <v/>
      </c>
      <c r="I31" s="71"/>
      <c r="J31" s="78"/>
      <c r="K31" s="557" t="str">
        <f>IF(I31&lt;&gt;"",IFERROR(VLOOKUP($I31,選択肢①!$D$32:$E$34,2,0),"直接"),"")</f>
        <v/>
      </c>
      <c r="L31" s="71"/>
      <c r="M31" s="71"/>
      <c r="N31" s="104"/>
      <c r="O31" s="81"/>
      <c r="P31" s="334"/>
      <c r="Q31" s="330" t="str">
        <f>IF($I31=選択肢①!$J$31,"tCO2/kWh",IF($I31=選択肢①!$L$31,"tCO2/GJ",""))</f>
        <v/>
      </c>
      <c r="R31" s="101"/>
      <c r="S31" s="440" t="str" cm="1">
        <f t="array" aca="1" ref="S31" ca="1">IFERROR(IF(M31&lt;&gt;"",INDIRECT("排出活動_Master!AQ"&amp;MATCH(M31,排出活動_Master!$AN:$AN,0)),INDIRECT("排出活動_Master!P"&amp;MATCH(LEFT($H31,FIND(")",$H31))&amp;$I31&amp;$L31&amp;$M31,排出活動_Master!$Y:$Y,0))),"")</f>
        <v/>
      </c>
      <c r="T31" s="80"/>
      <c r="U31" s="78"/>
      <c r="V31" s="441" t="str" cm="1">
        <f t="array" aca="1" ref="V31" ca="1">IFERROR(IF(M31&lt;&gt;"",INDIRECT("排出活動_Master!AS"&amp;MATCH(M31,排出活動_Master!$AN:$AN,0)),"-"),"")</f>
        <v>-</v>
      </c>
      <c r="W31" s="440" t="str" cm="1">
        <f t="array" aca="1" ref="W31" ca="1">IFERROR(IF(M31&lt;&gt;"",INDIRECT("排出活動_Master!AR"&amp;MATCH(M31,排出活動_Master!$AN:$AN,0)),"-"),"")</f>
        <v>-</v>
      </c>
      <c r="X31" s="550" t="str" cm="1">
        <f t="array" aca="1" ref="X31" ca="1">IFERROR(IF(OR(I31=選択肢①!$J$31,AND(P31&lt;&gt;"",I31=選択肢①!$L$31)),P31,IF(LEFT($H31,FIND(")",$H31))&amp;$I31="エネルギー起源二酸化炭素(CO2)燃料の使用",INDIRECT("排出活動_Master!AU"&amp;MATCH(M31,排出活動_Master!$AN:$AN,0)),IF(OR(LEFT($H31,FIND(")",$H31))&amp;$I31=排出活動_Master!$AW$6,$H31&amp;$I31=排出活動_Master!$AW$7),INDIRECT("排出活動_Master!R"&amp;MATCH(H31&amp;I31&amp;L31,排出活動_Master!$Y:$Y,0)),INDIRECT("排出活動_Master!R"&amp;MATCH(LEFT($H31,FIND(")",$H31))&amp;$I31&amp;$L31&amp;$M31,排出活動_Master!$Y:$Y,0))))),"")</f>
        <v/>
      </c>
      <c r="Y31" s="386" t="str" cm="1">
        <f t="array" aca="1" ref="Y31" ca="1">IFERROR(IF(LEFT($H31,FIND(")",$H31))&amp;I31="エネルギー起源二酸化炭素(CO2)燃料の使用",INDIRECT("排出活動_Master!AT"&amp;MATCH(M31,排出活動_Master!$AN:$AN,0)),IF(OR(LEFT($H31,FIND(")",$H31))&amp;$I31=排出活動_Master!$AW$6,$H31&amp;$I31=排出活動_Master!$AW$7),INDIRECT("排出活動_Master!Q"&amp;MATCH(H31&amp;I31&amp;L31,排出活動_Master!$Y:$Y,0)),INDIRECT("排出活動_Master!Q"&amp;MATCH(LEFT($H31,FIND(")",$H31))&amp;$I31&amp;$L31&amp;$M31,排出活動_Master!$Y:$Y,0)))),"")</f>
        <v/>
      </c>
      <c r="Z31" s="558">
        <f ca="1">IF(AND(H31=排出活動_Master!$B$5,I31=排出活動_Master!$E$5),1,IFERROR(VLOOKUP($H31,排出活動_Master!$AI$5:$AK$38,3,0),0))</f>
        <v>0</v>
      </c>
      <c r="AA31" s="559">
        <f t="shared" ca="1" si="2"/>
        <v>0</v>
      </c>
      <c r="AB31" s="79"/>
      <c r="AC31" s="550" t="str">
        <f t="shared" ca="1" si="3"/>
        <v>-</v>
      </c>
      <c r="AD31" s="80"/>
      <c r="AE31" s="82"/>
      <c r="AF31" s="76"/>
      <c r="AG31" s="550" t="str">
        <f t="shared" ca="1" si="4"/>
        <v/>
      </c>
      <c r="AH31" s="80"/>
      <c r="AI31" s="82"/>
      <c r="AL31" s="477">
        <f t="shared" ca="1" si="5"/>
        <v>1</v>
      </c>
      <c r="AM31" s="477"/>
      <c r="AN31" s="477">
        <f t="shared" ca="1" si="6"/>
        <v>1</v>
      </c>
      <c r="AO31" s="477"/>
      <c r="AP31" s="477" t="e">
        <f t="shared" ca="1" si="7"/>
        <v>#VALUE!</v>
      </c>
      <c r="AR31" s="884"/>
      <c r="AS31" s="888"/>
      <c r="AT31" s="889"/>
      <c r="AU31" s="876" t="s">
        <v>1154</v>
      </c>
      <c r="AV31" s="876"/>
      <c r="AW31" s="876"/>
      <c r="AX31" s="876"/>
      <c r="AY31" s="876"/>
      <c r="AZ31" s="876"/>
      <c r="BA31" s="876"/>
      <c r="BB31" s="876"/>
      <c r="BC31" s="876"/>
      <c r="BD31" s="876"/>
      <c r="BE31" s="876"/>
      <c r="BF31" s="525" t="s">
        <v>124</v>
      </c>
      <c r="BG31" s="525"/>
      <c r="BH31" s="543">
        <f t="shared" ca="1" si="0"/>
        <v>0</v>
      </c>
      <c r="BI31" s="543">
        <f t="shared" ca="1" si="1"/>
        <v>0</v>
      </c>
    </row>
    <row r="32" spans="2:61">
      <c r="B32" s="554"/>
      <c r="C32" s="555" t="str" cm="1">
        <f t="array" aca="1" ref="C32" ca="1">IFERROR(INDIRECT("'S7-"&amp;$C$5&amp;"'!G"&amp;MATCH('S8-S00010'!B32,INDIRECT("'S7-"&amp;$C$5&amp;"'!F:F"),0)),"")</f>
        <v/>
      </c>
      <c r="D32" s="555" t="str" cm="1">
        <f t="array" aca="1" ref="D32" ca="1">IFERROR(INDIRECT("'S7-"&amp;$C$5&amp;"'!E"&amp;MATCH('S8-S00010'!B32,INDIRECT("'S7-"&amp;$C$5&amp;"'!F:F"),0)),"")</f>
        <v/>
      </c>
      <c r="E32" s="77"/>
      <c r="F32" s="77"/>
      <c r="G32" s="327"/>
      <c r="H32" s="556" t="str" cm="1">
        <f t="array" aca="1" ref="H32" ca="1">IFERROR(INDIRECT("'S7-"&amp;$C$5&amp;"'!$D"&amp;MATCH($B32,INDIRECT("'S7-"&amp;$C$5&amp;"'!$F:$F"),0)),"")</f>
        <v/>
      </c>
      <c r="I32" s="71"/>
      <c r="J32" s="78"/>
      <c r="K32" s="557" t="str">
        <f>IF(I32&lt;&gt;"",IFERROR(VLOOKUP($I32,選択肢①!$D$32:$E$34,2,0),"直接"),"")</f>
        <v/>
      </c>
      <c r="L32" s="71"/>
      <c r="M32" s="71"/>
      <c r="N32" s="104"/>
      <c r="O32" s="81"/>
      <c r="P32" s="334"/>
      <c r="Q32" s="330" t="str">
        <f>IF($I32=選択肢①!$J$31,"tCO2/kWh",IF($I32=選択肢①!$L$31,"tCO2/GJ",""))</f>
        <v/>
      </c>
      <c r="R32" s="101"/>
      <c r="S32" s="440" t="str" cm="1">
        <f t="array" aca="1" ref="S32" ca="1">IFERROR(IF(M32&lt;&gt;"",INDIRECT("排出活動_Master!AQ"&amp;MATCH(M32,排出活動_Master!$AN:$AN,0)),INDIRECT("排出活動_Master!P"&amp;MATCH(LEFT($H32,FIND(")",$H32))&amp;$I32&amp;$L32&amp;$M32,排出活動_Master!$Y:$Y,0))),"")</f>
        <v/>
      </c>
      <c r="T32" s="80"/>
      <c r="U32" s="78"/>
      <c r="V32" s="441" t="str" cm="1">
        <f t="array" aca="1" ref="V32" ca="1">IFERROR(IF(M32&lt;&gt;"",INDIRECT("排出活動_Master!AS"&amp;MATCH(M32,排出活動_Master!$AN:$AN,0)),"-"),"")</f>
        <v>-</v>
      </c>
      <c r="W32" s="440" t="str" cm="1">
        <f t="array" aca="1" ref="W32" ca="1">IFERROR(IF(M32&lt;&gt;"",INDIRECT("排出活動_Master!AR"&amp;MATCH(M32,排出活動_Master!$AN:$AN,0)),"-"),"")</f>
        <v>-</v>
      </c>
      <c r="X32" s="550" t="str" cm="1">
        <f t="array" aca="1" ref="X32" ca="1">IFERROR(IF(OR(I32=選択肢①!$J$31,AND(P32&lt;&gt;"",I32=選択肢①!$L$31)),P32,IF(LEFT($H32,FIND(")",$H32))&amp;$I32="エネルギー起源二酸化炭素(CO2)燃料の使用",INDIRECT("排出活動_Master!AU"&amp;MATCH(M32,排出活動_Master!$AN:$AN,0)),IF(OR(LEFT($H32,FIND(")",$H32))&amp;$I32=排出活動_Master!$AW$6,$H32&amp;$I32=排出活動_Master!$AW$7),INDIRECT("排出活動_Master!R"&amp;MATCH(H32&amp;I32&amp;L32,排出活動_Master!$Y:$Y,0)),INDIRECT("排出活動_Master!R"&amp;MATCH(LEFT($H32,FIND(")",$H32))&amp;$I32&amp;$L32&amp;$M32,排出活動_Master!$Y:$Y,0))))),"")</f>
        <v/>
      </c>
      <c r="Y32" s="386" t="str" cm="1">
        <f t="array" aca="1" ref="Y32" ca="1">IFERROR(IF(LEFT($H32,FIND(")",$H32))&amp;I32="エネルギー起源二酸化炭素(CO2)燃料の使用",INDIRECT("排出活動_Master!AT"&amp;MATCH(M32,排出活動_Master!$AN:$AN,0)),IF(OR(LEFT($H32,FIND(")",$H32))&amp;$I32=排出活動_Master!$AW$6,$H32&amp;$I32=排出活動_Master!$AW$7),INDIRECT("排出活動_Master!Q"&amp;MATCH(H32&amp;I32&amp;L32,排出活動_Master!$Y:$Y,0)),INDIRECT("排出活動_Master!Q"&amp;MATCH(LEFT($H32,FIND(")",$H32))&amp;$I32&amp;$L32&amp;$M32,排出活動_Master!$Y:$Y,0)))),"")</f>
        <v/>
      </c>
      <c r="Z32" s="558">
        <f ca="1">IF(AND(H32=排出活動_Master!$B$5,I32=排出活動_Master!$E$5),1,IFERROR(VLOOKUP($H32,排出活動_Master!$AI$5:$AK$38,3,0),0))</f>
        <v>0</v>
      </c>
      <c r="AA32" s="559">
        <f t="shared" ca="1" si="2"/>
        <v>0</v>
      </c>
      <c r="AB32" s="79"/>
      <c r="AC32" s="550" t="str">
        <f t="shared" ca="1" si="3"/>
        <v>-</v>
      </c>
      <c r="AD32" s="80"/>
      <c r="AE32" s="82"/>
      <c r="AF32" s="76"/>
      <c r="AG32" s="550" t="str">
        <f t="shared" ca="1" si="4"/>
        <v/>
      </c>
      <c r="AH32" s="80"/>
      <c r="AI32" s="82"/>
      <c r="AL32" s="477">
        <f t="shared" ca="1" si="5"/>
        <v>1</v>
      </c>
      <c r="AM32" s="477"/>
      <c r="AN32" s="477">
        <f t="shared" ca="1" si="6"/>
        <v>1</v>
      </c>
      <c r="AO32" s="477"/>
      <c r="AP32" s="477" t="e">
        <f t="shared" ca="1" si="7"/>
        <v>#VALUE!</v>
      </c>
      <c r="AR32" s="884"/>
      <c r="AS32" s="888"/>
      <c r="AT32" s="889"/>
      <c r="AU32" s="876" t="s">
        <v>1155</v>
      </c>
      <c r="AV32" s="876"/>
      <c r="AW32" s="876"/>
      <c r="AX32" s="876"/>
      <c r="AY32" s="876"/>
      <c r="AZ32" s="876"/>
      <c r="BA32" s="876"/>
      <c r="BB32" s="876"/>
      <c r="BC32" s="876"/>
      <c r="BD32" s="876"/>
      <c r="BE32" s="876"/>
      <c r="BF32" s="525" t="s">
        <v>122</v>
      </c>
      <c r="BG32" s="525"/>
      <c r="BH32" s="543">
        <f t="shared" ca="1" si="0"/>
        <v>0</v>
      </c>
      <c r="BI32" s="543">
        <f t="shared" ca="1" si="1"/>
        <v>0</v>
      </c>
    </row>
    <row r="33" spans="2:62">
      <c r="B33" s="554"/>
      <c r="C33" s="555" t="str" cm="1">
        <f t="array" aca="1" ref="C33" ca="1">IFERROR(INDIRECT("'S7-"&amp;$C$5&amp;"'!G"&amp;MATCH('S8-S00010'!B33,INDIRECT("'S7-"&amp;$C$5&amp;"'!F:F"),0)),"")</f>
        <v/>
      </c>
      <c r="D33" s="555" t="str" cm="1">
        <f t="array" aca="1" ref="D33" ca="1">IFERROR(INDIRECT("'S7-"&amp;$C$5&amp;"'!E"&amp;MATCH('S8-S00010'!B33,INDIRECT("'S7-"&amp;$C$5&amp;"'!F:F"),0)),"")</f>
        <v/>
      </c>
      <c r="E33" s="77"/>
      <c r="F33" s="77"/>
      <c r="G33" s="327"/>
      <c r="H33" s="556" t="str" cm="1">
        <f t="array" aca="1" ref="H33" ca="1">IFERROR(INDIRECT("'S7-"&amp;$C$5&amp;"'!$D"&amp;MATCH($B33,INDIRECT("'S7-"&amp;$C$5&amp;"'!$F:$F"),0)),"")</f>
        <v/>
      </c>
      <c r="I33" s="71"/>
      <c r="J33" s="78"/>
      <c r="K33" s="557" t="str">
        <f>IF(I33&lt;&gt;"",IFERROR(VLOOKUP($I33,選択肢①!$D$32:$E$34,2,0),"直接"),"")</f>
        <v/>
      </c>
      <c r="L33" s="71"/>
      <c r="M33" s="71"/>
      <c r="N33" s="104"/>
      <c r="O33" s="81"/>
      <c r="P33" s="334"/>
      <c r="Q33" s="330" t="str">
        <f>IF($I33=選択肢①!$J$31,"tCO2/kWh",IF($I33=選択肢①!$L$31,"tCO2/GJ",""))</f>
        <v/>
      </c>
      <c r="R33" s="101"/>
      <c r="S33" s="440" t="str" cm="1">
        <f t="array" aca="1" ref="S33" ca="1">IFERROR(IF(M33&lt;&gt;"",INDIRECT("排出活動_Master!AQ"&amp;MATCH(M33,排出活動_Master!$AN:$AN,0)),INDIRECT("排出活動_Master!P"&amp;MATCH(LEFT($H33,FIND(")",$H33))&amp;$I33&amp;$L33&amp;$M33,排出活動_Master!$Y:$Y,0))),"")</f>
        <v/>
      </c>
      <c r="T33" s="80"/>
      <c r="U33" s="78"/>
      <c r="V33" s="441" t="str" cm="1">
        <f t="array" aca="1" ref="V33" ca="1">IFERROR(IF(M33&lt;&gt;"",INDIRECT("排出活動_Master!AS"&amp;MATCH(M33,排出活動_Master!$AN:$AN,0)),"-"),"")</f>
        <v>-</v>
      </c>
      <c r="W33" s="440" t="str" cm="1">
        <f t="array" aca="1" ref="W33" ca="1">IFERROR(IF(M33&lt;&gt;"",INDIRECT("排出活動_Master!AR"&amp;MATCH(M33,排出活動_Master!$AN:$AN,0)),"-"),"")</f>
        <v>-</v>
      </c>
      <c r="X33" s="550" t="str" cm="1">
        <f t="array" aca="1" ref="X33" ca="1">IFERROR(IF(OR(I33=選択肢①!$J$31,AND(P33&lt;&gt;"",I33=選択肢①!$L$31)),P33,IF(LEFT($H33,FIND(")",$H33))&amp;$I33="エネルギー起源二酸化炭素(CO2)燃料の使用",INDIRECT("排出活動_Master!AU"&amp;MATCH(M33,排出活動_Master!$AN:$AN,0)),IF(OR(LEFT($H33,FIND(")",$H33))&amp;$I33=排出活動_Master!$AW$6,$H33&amp;$I33=排出活動_Master!$AW$7),INDIRECT("排出活動_Master!R"&amp;MATCH(H33&amp;I33&amp;L33,排出活動_Master!$Y:$Y,0)),INDIRECT("排出活動_Master!R"&amp;MATCH(LEFT($H33,FIND(")",$H33))&amp;$I33&amp;$L33&amp;$M33,排出活動_Master!$Y:$Y,0))))),"")</f>
        <v/>
      </c>
      <c r="Y33" s="386" t="str" cm="1">
        <f t="array" aca="1" ref="Y33" ca="1">IFERROR(IF(LEFT($H33,FIND(")",$H33))&amp;I33="エネルギー起源二酸化炭素(CO2)燃料の使用",INDIRECT("排出活動_Master!AT"&amp;MATCH(M33,排出活動_Master!$AN:$AN,0)),IF(OR(LEFT($H33,FIND(")",$H33))&amp;$I33=排出活動_Master!$AW$6,$H33&amp;$I33=排出活動_Master!$AW$7),INDIRECT("排出活動_Master!Q"&amp;MATCH(H33&amp;I33&amp;L33,排出活動_Master!$Y:$Y,0)),INDIRECT("排出活動_Master!Q"&amp;MATCH(LEFT($H33,FIND(")",$H33))&amp;$I33&amp;$L33&amp;$M33,排出活動_Master!$Y:$Y,0)))),"")</f>
        <v/>
      </c>
      <c r="Z33" s="558">
        <f ca="1">IF(AND(H33=排出活動_Master!$B$5,I33=排出活動_Master!$E$5),1,IFERROR(VLOOKUP($H33,排出活動_Master!$AI$5:$AK$38,3,0),0))</f>
        <v>0</v>
      </c>
      <c r="AA33" s="559">
        <f t="shared" ca="1" si="2"/>
        <v>0</v>
      </c>
      <c r="AB33" s="79"/>
      <c r="AC33" s="550" t="str">
        <f t="shared" ca="1" si="3"/>
        <v>-</v>
      </c>
      <c r="AD33" s="80"/>
      <c r="AE33" s="82"/>
      <c r="AF33" s="76"/>
      <c r="AG33" s="550" t="str">
        <f t="shared" ca="1" si="4"/>
        <v/>
      </c>
      <c r="AH33" s="80"/>
      <c r="AI33" s="82"/>
      <c r="AL33" s="477">
        <f t="shared" ca="1" si="5"/>
        <v>1</v>
      </c>
      <c r="AM33" s="477"/>
      <c r="AN33" s="477">
        <f t="shared" ca="1" si="6"/>
        <v>1</v>
      </c>
      <c r="AO33" s="477"/>
      <c r="AP33" s="477" t="e">
        <f t="shared" ca="1" si="7"/>
        <v>#VALUE!</v>
      </c>
      <c r="AR33" s="884"/>
      <c r="AS33" s="888"/>
      <c r="AT33" s="889"/>
      <c r="AU33" s="894" t="s">
        <v>1156</v>
      </c>
      <c r="AV33" s="876"/>
      <c r="AW33" s="876"/>
      <c r="AX33" s="876"/>
      <c r="AY33" s="876"/>
      <c r="AZ33" s="876"/>
      <c r="BA33" s="876"/>
      <c r="BB33" s="876"/>
      <c r="BC33" s="876"/>
      <c r="BD33" s="876"/>
      <c r="BE33" s="876"/>
      <c r="BF33" s="525" t="s">
        <v>431</v>
      </c>
      <c r="BG33" s="525"/>
      <c r="BH33" s="543">
        <f t="shared" ca="1" si="0"/>
        <v>0</v>
      </c>
      <c r="BI33" s="543">
        <f t="shared" ca="1" si="1"/>
        <v>0</v>
      </c>
    </row>
    <row r="34" spans="2:62">
      <c r="B34" s="554"/>
      <c r="C34" s="555" t="str" cm="1">
        <f t="array" aca="1" ref="C34" ca="1">IFERROR(INDIRECT("'S7-"&amp;$C$5&amp;"'!G"&amp;MATCH('S8-S00010'!B34,INDIRECT("'S7-"&amp;$C$5&amp;"'!F:F"),0)),"")</f>
        <v/>
      </c>
      <c r="D34" s="555" t="str" cm="1">
        <f t="array" aca="1" ref="D34" ca="1">IFERROR(INDIRECT("'S7-"&amp;$C$5&amp;"'!E"&amp;MATCH('S8-S00010'!B34,INDIRECT("'S7-"&amp;$C$5&amp;"'!F:F"),0)),"")</f>
        <v/>
      </c>
      <c r="E34" s="77"/>
      <c r="F34" s="77"/>
      <c r="G34" s="327"/>
      <c r="H34" s="556" t="str" cm="1">
        <f t="array" aca="1" ref="H34" ca="1">IFERROR(INDIRECT("'S7-"&amp;$C$5&amp;"'!$D"&amp;MATCH($B34,INDIRECT("'S7-"&amp;$C$5&amp;"'!$F:$F"),0)),"")</f>
        <v/>
      </c>
      <c r="I34" s="71"/>
      <c r="J34" s="78"/>
      <c r="K34" s="557" t="str">
        <f>IF(I34&lt;&gt;"",IFERROR(VLOOKUP($I34,選択肢①!$D$32:$E$34,2,0),"直接"),"")</f>
        <v/>
      </c>
      <c r="L34" s="71"/>
      <c r="M34" s="71"/>
      <c r="N34" s="104"/>
      <c r="O34" s="81"/>
      <c r="P34" s="334"/>
      <c r="Q34" s="330" t="str">
        <f>IF($I34=選択肢①!$J$31,"tCO2/kWh",IF($I34=選択肢①!$L$31,"tCO2/GJ",""))</f>
        <v/>
      </c>
      <c r="R34" s="101"/>
      <c r="S34" s="440" t="str" cm="1">
        <f t="array" aca="1" ref="S34" ca="1">IFERROR(IF(M34&lt;&gt;"",INDIRECT("排出活動_Master!AQ"&amp;MATCH(M34,排出活動_Master!$AN:$AN,0)),INDIRECT("排出活動_Master!P"&amp;MATCH(LEFT($H34,FIND(")",$H34))&amp;$I34&amp;$L34&amp;$M34,排出活動_Master!$Y:$Y,0))),"")</f>
        <v/>
      </c>
      <c r="T34" s="80"/>
      <c r="U34" s="78"/>
      <c r="V34" s="441" t="str" cm="1">
        <f t="array" aca="1" ref="V34" ca="1">IFERROR(IF(M34&lt;&gt;"",INDIRECT("排出活動_Master!AS"&amp;MATCH(M34,排出活動_Master!$AN:$AN,0)),"-"),"")</f>
        <v>-</v>
      </c>
      <c r="W34" s="440" t="str" cm="1">
        <f t="array" aca="1" ref="W34" ca="1">IFERROR(IF(M34&lt;&gt;"",INDIRECT("排出活動_Master!AR"&amp;MATCH(M34,排出活動_Master!$AN:$AN,0)),"-"),"")</f>
        <v>-</v>
      </c>
      <c r="X34" s="550" t="str" cm="1">
        <f t="array" aca="1" ref="X34" ca="1">IFERROR(IF(OR(I34=選択肢①!$J$31,AND(P34&lt;&gt;"",I34=選択肢①!$L$31)),P34,IF(LEFT($H34,FIND(")",$H34))&amp;$I34="エネルギー起源二酸化炭素(CO2)燃料の使用",INDIRECT("排出活動_Master!AU"&amp;MATCH(M34,排出活動_Master!$AN:$AN,0)),IF(OR(LEFT($H34,FIND(")",$H34))&amp;$I34=排出活動_Master!$AW$6,$H34&amp;$I34=排出活動_Master!$AW$7),INDIRECT("排出活動_Master!R"&amp;MATCH(H34&amp;I34&amp;L34,排出活動_Master!$Y:$Y,0)),INDIRECT("排出活動_Master!R"&amp;MATCH(LEFT($H34,FIND(")",$H34))&amp;$I34&amp;$L34&amp;$M34,排出活動_Master!$Y:$Y,0))))),"")</f>
        <v/>
      </c>
      <c r="Y34" s="386" t="str" cm="1">
        <f t="array" aca="1" ref="Y34" ca="1">IFERROR(IF(LEFT($H34,FIND(")",$H34))&amp;I34="エネルギー起源二酸化炭素(CO2)燃料の使用",INDIRECT("排出活動_Master!AT"&amp;MATCH(M34,排出活動_Master!$AN:$AN,0)),IF(OR(LEFT($H34,FIND(")",$H34))&amp;$I34=排出活動_Master!$AW$6,$H34&amp;$I34=排出活動_Master!$AW$7),INDIRECT("排出活動_Master!Q"&amp;MATCH(H34&amp;I34&amp;L34,排出活動_Master!$Y:$Y,0)),INDIRECT("排出活動_Master!Q"&amp;MATCH(LEFT($H34,FIND(")",$H34))&amp;$I34&amp;$L34&amp;$M34,排出活動_Master!$Y:$Y,0)))),"")</f>
        <v/>
      </c>
      <c r="Z34" s="558">
        <f ca="1">IF(AND(H34=排出活動_Master!$B$5,I34=排出活動_Master!$E$5),1,IFERROR(VLOOKUP($H34,排出活動_Master!$AI$5:$AK$38,3,0),0))</f>
        <v>0</v>
      </c>
      <c r="AA34" s="559">
        <f t="shared" ca="1" si="2"/>
        <v>0</v>
      </c>
      <c r="AB34" s="79"/>
      <c r="AC34" s="550" t="str">
        <f t="shared" ca="1" si="3"/>
        <v>-</v>
      </c>
      <c r="AD34" s="80"/>
      <c r="AE34" s="82"/>
      <c r="AF34" s="76"/>
      <c r="AG34" s="550" t="str">
        <f t="shared" ca="1" si="4"/>
        <v/>
      </c>
      <c r="AH34" s="80"/>
      <c r="AI34" s="82"/>
      <c r="AL34" s="477">
        <f t="shared" ca="1" si="5"/>
        <v>1</v>
      </c>
      <c r="AM34" s="477"/>
      <c r="AN34" s="477">
        <f t="shared" ca="1" si="6"/>
        <v>1</v>
      </c>
      <c r="AO34" s="477"/>
      <c r="AP34" s="477" t="e">
        <f t="shared" ca="1" si="7"/>
        <v>#VALUE!</v>
      </c>
      <c r="AR34" s="884"/>
      <c r="AS34" s="888"/>
      <c r="AT34" s="889"/>
      <c r="AU34" s="876" t="s">
        <v>1157</v>
      </c>
      <c r="AV34" s="876"/>
      <c r="AW34" s="876"/>
      <c r="AX34" s="876"/>
      <c r="AY34" s="876"/>
      <c r="AZ34" s="876"/>
      <c r="BA34" s="876"/>
      <c r="BB34" s="876"/>
      <c r="BC34" s="876"/>
      <c r="BD34" s="876"/>
      <c r="BE34" s="876"/>
      <c r="BF34" s="525" t="s">
        <v>121</v>
      </c>
      <c r="BG34" s="525"/>
      <c r="BH34" s="543">
        <f t="shared" ca="1" si="0"/>
        <v>0</v>
      </c>
      <c r="BI34" s="543">
        <f t="shared" ca="1" si="1"/>
        <v>0</v>
      </c>
    </row>
    <row r="35" spans="2:62">
      <c r="B35" s="554"/>
      <c r="C35" s="555" t="str" cm="1">
        <f t="array" aca="1" ref="C35" ca="1">IFERROR(INDIRECT("'S7-"&amp;$C$5&amp;"'!G"&amp;MATCH('S8-S00010'!B35,INDIRECT("'S7-"&amp;$C$5&amp;"'!F:F"),0)),"")</f>
        <v/>
      </c>
      <c r="D35" s="555" t="str" cm="1">
        <f t="array" aca="1" ref="D35" ca="1">IFERROR(INDIRECT("'S7-"&amp;$C$5&amp;"'!E"&amp;MATCH('S8-S00010'!B35,INDIRECT("'S7-"&amp;$C$5&amp;"'!F:F"),0)),"")</f>
        <v/>
      </c>
      <c r="E35" s="77"/>
      <c r="F35" s="77"/>
      <c r="G35" s="327"/>
      <c r="H35" s="556" t="str" cm="1">
        <f t="array" aca="1" ref="H35" ca="1">IFERROR(INDIRECT("'S7-"&amp;$C$5&amp;"'!$D"&amp;MATCH($B35,INDIRECT("'S7-"&amp;$C$5&amp;"'!$F:$F"),0)),"")</f>
        <v/>
      </c>
      <c r="I35" s="71"/>
      <c r="J35" s="78"/>
      <c r="K35" s="557" t="str">
        <f>IF(I35&lt;&gt;"",IFERROR(VLOOKUP($I35,選択肢①!$D$32:$E$34,2,0),"直接"),"")</f>
        <v/>
      </c>
      <c r="L35" s="71"/>
      <c r="M35" s="71"/>
      <c r="N35" s="104"/>
      <c r="O35" s="81"/>
      <c r="P35" s="334"/>
      <c r="Q35" s="330" t="str">
        <f>IF($I35=選択肢①!$J$31,"tCO2/kWh",IF($I35=選択肢①!$L$31,"tCO2/GJ",""))</f>
        <v/>
      </c>
      <c r="R35" s="101"/>
      <c r="S35" s="440" t="str" cm="1">
        <f t="array" aca="1" ref="S35" ca="1">IFERROR(IF(M35&lt;&gt;"",INDIRECT("排出活動_Master!AQ"&amp;MATCH(M35,排出活動_Master!$AN:$AN,0)),INDIRECT("排出活動_Master!P"&amp;MATCH(LEFT($H35,FIND(")",$H35))&amp;$I35&amp;$L35&amp;$M35,排出活動_Master!$Y:$Y,0))),"")</f>
        <v/>
      </c>
      <c r="T35" s="80"/>
      <c r="U35" s="78"/>
      <c r="V35" s="441" t="str" cm="1">
        <f t="array" aca="1" ref="V35" ca="1">IFERROR(IF(M35&lt;&gt;"",INDIRECT("排出活動_Master!AS"&amp;MATCH(M35,排出活動_Master!$AN:$AN,0)),"-"),"")</f>
        <v>-</v>
      </c>
      <c r="W35" s="440" t="str" cm="1">
        <f t="array" aca="1" ref="W35" ca="1">IFERROR(IF(M35&lt;&gt;"",INDIRECT("排出活動_Master!AR"&amp;MATCH(M35,排出活動_Master!$AN:$AN,0)),"-"),"")</f>
        <v>-</v>
      </c>
      <c r="X35" s="550" t="str" cm="1">
        <f t="array" aca="1" ref="X35" ca="1">IFERROR(IF(OR(I35=選択肢①!$J$31,AND(P35&lt;&gt;"",I35=選択肢①!$L$31)),P35,IF(LEFT($H35,FIND(")",$H35))&amp;$I35="エネルギー起源二酸化炭素(CO2)燃料の使用",INDIRECT("排出活動_Master!AU"&amp;MATCH(M35,排出活動_Master!$AN:$AN,0)),IF(OR(LEFT($H35,FIND(")",$H35))&amp;$I35=排出活動_Master!$AW$6,$H35&amp;$I35=排出活動_Master!$AW$7),INDIRECT("排出活動_Master!R"&amp;MATCH(H35&amp;I35&amp;L35,排出活動_Master!$Y:$Y,0)),INDIRECT("排出活動_Master!R"&amp;MATCH(LEFT($H35,FIND(")",$H35))&amp;$I35&amp;$L35&amp;$M35,排出活動_Master!$Y:$Y,0))))),"")</f>
        <v/>
      </c>
      <c r="Y35" s="386" t="str" cm="1">
        <f t="array" aca="1" ref="Y35" ca="1">IFERROR(IF(LEFT($H35,FIND(")",$H35))&amp;I35="エネルギー起源二酸化炭素(CO2)燃料の使用",INDIRECT("排出活動_Master!AT"&amp;MATCH(M35,排出活動_Master!$AN:$AN,0)),IF(OR(LEFT($H35,FIND(")",$H35))&amp;$I35=排出活動_Master!$AW$6,$H35&amp;$I35=排出活動_Master!$AW$7),INDIRECT("排出活動_Master!Q"&amp;MATCH(H35&amp;I35&amp;L35,排出活動_Master!$Y:$Y,0)),INDIRECT("排出活動_Master!Q"&amp;MATCH(LEFT($H35,FIND(")",$H35))&amp;$I35&amp;$L35&amp;$M35,排出活動_Master!$Y:$Y,0)))),"")</f>
        <v/>
      </c>
      <c r="Z35" s="558">
        <f ca="1">IF(AND(H35=排出活動_Master!$B$5,I35=排出活動_Master!$E$5),1,IFERROR(VLOOKUP($H35,排出活動_Master!$AI$5:$AK$38,3,0),0))</f>
        <v>0</v>
      </c>
      <c r="AA35" s="559">
        <f t="shared" ca="1" si="2"/>
        <v>0</v>
      </c>
      <c r="AB35" s="79"/>
      <c r="AC35" s="550" t="str">
        <f t="shared" ca="1" si="3"/>
        <v>-</v>
      </c>
      <c r="AD35" s="80"/>
      <c r="AE35" s="82"/>
      <c r="AF35" s="76"/>
      <c r="AG35" s="550" t="str">
        <f t="shared" ca="1" si="4"/>
        <v/>
      </c>
      <c r="AH35" s="80"/>
      <c r="AI35" s="82"/>
      <c r="AL35" s="477">
        <f t="shared" ca="1" si="5"/>
        <v>1</v>
      </c>
      <c r="AM35" s="477"/>
      <c r="AN35" s="477">
        <f t="shared" ca="1" si="6"/>
        <v>1</v>
      </c>
      <c r="AO35" s="477"/>
      <c r="AP35" s="477" t="e">
        <f t="shared" ca="1" si="7"/>
        <v>#VALUE!</v>
      </c>
      <c r="AR35" s="884"/>
      <c r="AS35" s="888"/>
      <c r="AT35" s="889"/>
      <c r="AU35" s="897" t="s">
        <v>1158</v>
      </c>
      <c r="AV35" s="898"/>
      <c r="AW35" s="898"/>
      <c r="AX35" s="898"/>
      <c r="AY35" s="899"/>
      <c r="AZ35" s="876" t="s">
        <v>1159</v>
      </c>
      <c r="BA35" s="876"/>
      <c r="BB35" s="876"/>
      <c r="BC35" s="876"/>
      <c r="BD35" s="876"/>
      <c r="BE35" s="876"/>
      <c r="BF35" s="525" t="s">
        <v>432</v>
      </c>
      <c r="BG35" s="525"/>
      <c r="BH35" s="543">
        <f t="shared" ca="1" si="0"/>
        <v>0</v>
      </c>
      <c r="BI35" s="543">
        <f t="shared" ca="1" si="1"/>
        <v>0</v>
      </c>
    </row>
    <row r="36" spans="2:62" s="676" customFormat="1">
      <c r="B36" s="554"/>
      <c r="C36" s="555" t="str" cm="1">
        <f t="array" aca="1" ref="C36" ca="1">IFERROR(INDIRECT("'S7-"&amp;$C$5&amp;"'!G"&amp;MATCH('S8-S00010'!B36,INDIRECT("'S7-"&amp;$C$5&amp;"'!F:F"),0)),"")</f>
        <v/>
      </c>
      <c r="D36" s="555" t="str" cm="1">
        <f t="array" aca="1" ref="D36" ca="1">IFERROR(INDIRECT("'S7-"&amp;$C$5&amp;"'!E"&amp;MATCH('S8-S00010'!B36,INDIRECT("'S7-"&amp;$C$5&amp;"'!F:F"),0)),"")</f>
        <v/>
      </c>
      <c r="E36" s="77"/>
      <c r="F36" s="77"/>
      <c r="G36" s="327"/>
      <c r="H36" s="556" t="str" cm="1">
        <f t="array" aca="1" ref="H36" ca="1">IFERROR(INDIRECT("'S7-"&amp;$C$5&amp;"'!$D"&amp;MATCH($B36,INDIRECT("'S7-"&amp;$C$5&amp;"'!$F:$F"),0)),"")</f>
        <v/>
      </c>
      <c r="I36" s="71"/>
      <c r="J36" s="78"/>
      <c r="K36" s="557" t="str">
        <f>IF(I36&lt;&gt;"",IFERROR(VLOOKUP($I36,選択肢①!$D$32:$E$34,2,0),"直接"),"")</f>
        <v/>
      </c>
      <c r="L36" s="71"/>
      <c r="M36" s="71"/>
      <c r="N36" s="104"/>
      <c r="O36" s="81"/>
      <c r="P36" s="334"/>
      <c r="Q36" s="330" t="str">
        <f>IF($I36=選択肢①!$J$31,"tCO2/kWh",IF($I36=選択肢①!$L$31,"tCO2/GJ",""))</f>
        <v/>
      </c>
      <c r="R36" s="101"/>
      <c r="S36" s="440" t="str" cm="1">
        <f t="array" aca="1" ref="S36" ca="1">IFERROR(IF(M36&lt;&gt;"",INDIRECT("排出活動_Master!AQ"&amp;MATCH(M36,排出活動_Master!$AN:$AN,0)),INDIRECT("排出活動_Master!P"&amp;MATCH(LEFT($H36,FIND(")",$H36))&amp;$I36&amp;$L36&amp;$M36,排出活動_Master!$Y:$Y,0))),"")</f>
        <v/>
      </c>
      <c r="T36" s="80"/>
      <c r="U36" s="78"/>
      <c r="V36" s="441" t="str" cm="1">
        <f t="array" aca="1" ref="V36" ca="1">IFERROR(IF(M36&lt;&gt;"",INDIRECT("排出活動_Master!AS"&amp;MATCH(M36,排出活動_Master!$AN:$AN,0)),"-"),"")</f>
        <v>-</v>
      </c>
      <c r="W36" s="440" t="str" cm="1">
        <f t="array" aca="1" ref="W36" ca="1">IFERROR(IF(M36&lt;&gt;"",INDIRECT("排出活動_Master!AR"&amp;MATCH(M36,排出活動_Master!$AN:$AN,0)),"-"),"")</f>
        <v>-</v>
      </c>
      <c r="X36" s="550" t="str" cm="1">
        <f t="array" aca="1" ref="X36" ca="1">IFERROR(IF(OR(I36=選択肢①!$J$31,AND(P36&lt;&gt;"",I36=選択肢①!$L$31)),P36,IF(LEFT($H36,FIND(")",$H36))&amp;$I36="エネルギー起源二酸化炭素(CO2)燃料の使用",INDIRECT("排出活動_Master!AU"&amp;MATCH(M36,排出活動_Master!$AN:$AN,0)),IF(OR(LEFT($H36,FIND(")",$H36))&amp;$I36=排出活動_Master!$AW$6,$H36&amp;$I36=排出活動_Master!$AW$7),INDIRECT("排出活動_Master!R"&amp;MATCH(H36&amp;I36&amp;L36,排出活動_Master!$Y:$Y,0)),INDIRECT("排出活動_Master!R"&amp;MATCH(LEFT($H36,FIND(")",$H36))&amp;$I36&amp;$L36&amp;$M36,排出活動_Master!$Y:$Y,0))))),"")</f>
        <v/>
      </c>
      <c r="Y36" s="386" t="str" cm="1">
        <f t="array" aca="1" ref="Y36" ca="1">IFERROR(IF(LEFT($H36,FIND(")",$H36))&amp;I36="エネルギー起源二酸化炭素(CO2)燃料の使用",INDIRECT("排出活動_Master!AT"&amp;MATCH(M36,排出活動_Master!$AN:$AN,0)),IF(OR(LEFT($H36,FIND(")",$H36))&amp;$I36=排出活動_Master!$AW$6,$H36&amp;$I36=排出活動_Master!$AW$7),INDIRECT("排出活動_Master!Q"&amp;MATCH(H36&amp;I36&amp;L36,排出活動_Master!$Y:$Y,0)),INDIRECT("排出活動_Master!Q"&amp;MATCH(LEFT($H36,FIND(")",$H36))&amp;$I36&amp;$L36&amp;$M36,排出活動_Master!$Y:$Y,0)))),"")</f>
        <v/>
      </c>
      <c r="Z36" s="558">
        <f ca="1">IF(AND(H36=排出活動_Master!$B$5,I36=排出活動_Master!$E$5),1,IFERROR(VLOOKUP($H36,排出活動_Master!$AI$5:$AK$38,3,0),0))</f>
        <v>0</v>
      </c>
      <c r="AA36" s="559">
        <f t="shared" ca="1" si="2"/>
        <v>0</v>
      </c>
      <c r="AB36" s="79"/>
      <c r="AC36" s="550" t="str">
        <f t="shared" ca="1" si="3"/>
        <v>-</v>
      </c>
      <c r="AD36" s="80"/>
      <c r="AE36" s="82"/>
      <c r="AF36" s="76"/>
      <c r="AG36" s="550" t="str">
        <f t="shared" ca="1" si="4"/>
        <v/>
      </c>
      <c r="AH36" s="80"/>
      <c r="AI36" s="82"/>
      <c r="AK36" s="355"/>
      <c r="AL36" s="477">
        <f t="shared" ca="1" si="5"/>
        <v>1</v>
      </c>
      <c r="AM36" s="477"/>
      <c r="AN36" s="477">
        <f t="shared" ca="1" si="6"/>
        <v>1</v>
      </c>
      <c r="AO36" s="477"/>
      <c r="AP36" s="477" t="e">
        <f t="shared" ca="1" si="7"/>
        <v>#VALUE!</v>
      </c>
      <c r="AQ36" s="355"/>
      <c r="AR36" s="884"/>
      <c r="AS36" s="888"/>
      <c r="AT36" s="889"/>
      <c r="AU36" s="900"/>
      <c r="AV36" s="901"/>
      <c r="AW36" s="901"/>
      <c r="AX36" s="901"/>
      <c r="AY36" s="902"/>
      <c r="AZ36" s="896" t="s">
        <v>1160</v>
      </c>
      <c r="BA36" s="894"/>
      <c r="BB36" s="894"/>
      <c r="BC36" s="894"/>
      <c r="BD36" s="894"/>
      <c r="BE36" s="894"/>
      <c r="BF36" s="525"/>
      <c r="BG36" s="525"/>
      <c r="BH36" s="543">
        <f t="shared" ca="1" si="0"/>
        <v>0</v>
      </c>
      <c r="BI36" s="543">
        <f t="shared" ca="1" si="1"/>
        <v>0</v>
      </c>
      <c r="BJ36" s="355"/>
    </row>
    <row r="37" spans="2:62" s="676" customFormat="1">
      <c r="B37" s="554"/>
      <c r="C37" s="555" t="str" cm="1">
        <f t="array" aca="1" ref="C37" ca="1">IFERROR(INDIRECT("'S7-"&amp;$C$5&amp;"'!G"&amp;MATCH('S8-S00010'!B37,INDIRECT("'S7-"&amp;$C$5&amp;"'!F:F"),0)),"")</f>
        <v/>
      </c>
      <c r="D37" s="555" t="str" cm="1">
        <f t="array" aca="1" ref="D37" ca="1">IFERROR(INDIRECT("'S7-"&amp;$C$5&amp;"'!E"&amp;MATCH('S8-S00010'!B37,INDIRECT("'S7-"&amp;$C$5&amp;"'!F:F"),0)),"")</f>
        <v/>
      </c>
      <c r="E37" s="77"/>
      <c r="F37" s="77"/>
      <c r="G37" s="327"/>
      <c r="H37" s="556" t="str" cm="1">
        <f t="array" aca="1" ref="H37" ca="1">IFERROR(INDIRECT("'S7-"&amp;$C$5&amp;"'!$D"&amp;MATCH($B37,INDIRECT("'S7-"&amp;$C$5&amp;"'!$F:$F"),0)),"")</f>
        <v/>
      </c>
      <c r="I37" s="71"/>
      <c r="J37" s="78"/>
      <c r="K37" s="557" t="str">
        <f>IF(I37&lt;&gt;"",IFERROR(VLOOKUP($I37,選択肢①!$D$32:$E$34,2,0),"直接"),"")</f>
        <v/>
      </c>
      <c r="L37" s="71"/>
      <c r="M37" s="71"/>
      <c r="N37" s="104"/>
      <c r="O37" s="81"/>
      <c r="P37" s="334"/>
      <c r="Q37" s="330" t="str">
        <f>IF($I37=選択肢①!$J$31,"tCO2/kWh",IF($I37=選択肢①!$L$31,"tCO2/GJ",""))</f>
        <v/>
      </c>
      <c r="R37" s="101"/>
      <c r="S37" s="440" t="str" cm="1">
        <f t="array" aca="1" ref="S37" ca="1">IFERROR(IF(M37&lt;&gt;"",INDIRECT("排出活動_Master!AQ"&amp;MATCH(M37,排出活動_Master!$AN:$AN,0)),INDIRECT("排出活動_Master!P"&amp;MATCH(LEFT($H37,FIND(")",$H37))&amp;$I37&amp;$L37&amp;$M37,排出活動_Master!$Y:$Y,0))),"")</f>
        <v/>
      </c>
      <c r="T37" s="80"/>
      <c r="U37" s="78"/>
      <c r="V37" s="441" t="str" cm="1">
        <f t="array" aca="1" ref="V37" ca="1">IFERROR(IF(M37&lt;&gt;"",INDIRECT("排出活動_Master!AS"&amp;MATCH(M37,排出活動_Master!$AN:$AN,0)),"-"),"")</f>
        <v>-</v>
      </c>
      <c r="W37" s="440" t="str" cm="1">
        <f t="array" aca="1" ref="W37" ca="1">IFERROR(IF(M37&lt;&gt;"",INDIRECT("排出活動_Master!AR"&amp;MATCH(M37,排出活動_Master!$AN:$AN,0)),"-"),"")</f>
        <v>-</v>
      </c>
      <c r="X37" s="550" t="str" cm="1">
        <f t="array" aca="1" ref="X37" ca="1">IFERROR(IF(OR(I37=選択肢①!$J$31,AND(P37&lt;&gt;"",I37=選択肢①!$L$31)),P37,IF(LEFT($H37,FIND(")",$H37))&amp;$I37="エネルギー起源二酸化炭素(CO2)燃料の使用",INDIRECT("排出活動_Master!AU"&amp;MATCH(M37,排出活動_Master!$AN:$AN,0)),IF(OR(LEFT($H37,FIND(")",$H37))&amp;$I37=排出活動_Master!$AW$6,$H37&amp;$I37=排出活動_Master!$AW$7),INDIRECT("排出活動_Master!R"&amp;MATCH(H37&amp;I37&amp;L37,排出活動_Master!$Y:$Y,0)),INDIRECT("排出活動_Master!R"&amp;MATCH(LEFT($H37,FIND(")",$H37))&amp;$I37&amp;$L37&amp;$M37,排出活動_Master!$Y:$Y,0))))),"")</f>
        <v/>
      </c>
      <c r="Y37" s="386" t="str" cm="1">
        <f t="array" aca="1" ref="Y37" ca="1">IFERROR(IF(LEFT($H37,FIND(")",$H37))&amp;I37="エネルギー起源二酸化炭素(CO2)燃料の使用",INDIRECT("排出活動_Master!AT"&amp;MATCH(M37,排出活動_Master!$AN:$AN,0)),IF(OR(LEFT($H37,FIND(")",$H37))&amp;$I37=排出活動_Master!$AW$6,$H37&amp;$I37=排出活動_Master!$AW$7),INDIRECT("排出活動_Master!Q"&amp;MATCH(H37&amp;I37&amp;L37,排出活動_Master!$Y:$Y,0)),INDIRECT("排出活動_Master!Q"&amp;MATCH(LEFT($H37,FIND(")",$H37))&amp;$I37&amp;$L37&amp;$M37,排出活動_Master!$Y:$Y,0)))),"")</f>
        <v/>
      </c>
      <c r="Z37" s="558">
        <f ca="1">IF(AND(H37=排出活動_Master!$B$5,I37=排出活動_Master!$E$5),1,IFERROR(VLOOKUP($H37,排出活動_Master!$AI$5:$AK$38,3,0),0))</f>
        <v>0</v>
      </c>
      <c r="AA37" s="559">
        <f t="shared" ca="1" si="2"/>
        <v>0</v>
      </c>
      <c r="AB37" s="79"/>
      <c r="AC37" s="550" t="str">
        <f t="shared" ca="1" si="3"/>
        <v>-</v>
      </c>
      <c r="AD37" s="80"/>
      <c r="AE37" s="82"/>
      <c r="AF37" s="76"/>
      <c r="AG37" s="550" t="str">
        <f t="shared" ca="1" si="4"/>
        <v/>
      </c>
      <c r="AH37" s="80"/>
      <c r="AI37" s="82"/>
      <c r="AK37" s="355"/>
      <c r="AL37" s="477">
        <f t="shared" ca="1" si="5"/>
        <v>1</v>
      </c>
      <c r="AM37" s="477"/>
      <c r="AN37" s="477">
        <f t="shared" ca="1" si="6"/>
        <v>1</v>
      </c>
      <c r="AO37" s="477"/>
      <c r="AP37" s="477" t="e">
        <f t="shared" ca="1" si="7"/>
        <v>#VALUE!</v>
      </c>
      <c r="AQ37" s="355"/>
      <c r="AR37" s="884"/>
      <c r="AS37" s="890"/>
      <c r="AT37" s="891"/>
      <c r="AU37" s="903" t="s">
        <v>1161</v>
      </c>
      <c r="AV37" s="904"/>
      <c r="AW37" s="904"/>
      <c r="AX37" s="904"/>
      <c r="AY37" s="904"/>
      <c r="AZ37" s="904"/>
      <c r="BA37" s="904"/>
      <c r="BB37" s="904"/>
      <c r="BC37" s="904"/>
      <c r="BD37" s="904"/>
      <c r="BE37" s="904"/>
      <c r="BF37" s="525"/>
      <c r="BG37" s="525"/>
      <c r="BH37" s="543">
        <f t="shared" ca="1" si="0"/>
        <v>0</v>
      </c>
      <c r="BI37" s="543">
        <f t="shared" ca="1" si="1"/>
        <v>0</v>
      </c>
      <c r="BJ37" s="355"/>
    </row>
    <row r="38" spans="2:62" s="676" customFormat="1">
      <c r="B38" s="554"/>
      <c r="C38" s="555" t="str" cm="1">
        <f t="array" aca="1" ref="C38" ca="1">IFERROR(INDIRECT("'S7-"&amp;$C$5&amp;"'!G"&amp;MATCH('S8-S00010'!B38,INDIRECT("'S7-"&amp;$C$5&amp;"'!F:F"),0)),"")</f>
        <v/>
      </c>
      <c r="D38" s="555" t="str" cm="1">
        <f t="array" aca="1" ref="D38" ca="1">IFERROR(INDIRECT("'S7-"&amp;$C$5&amp;"'!E"&amp;MATCH('S8-S00010'!B38,INDIRECT("'S7-"&amp;$C$5&amp;"'!F:F"),0)),"")</f>
        <v/>
      </c>
      <c r="E38" s="77"/>
      <c r="F38" s="77"/>
      <c r="G38" s="327"/>
      <c r="H38" s="556" t="str" cm="1">
        <f t="array" aca="1" ref="H38" ca="1">IFERROR(INDIRECT("'S7-"&amp;$C$5&amp;"'!$D"&amp;MATCH($B38,INDIRECT("'S7-"&amp;$C$5&amp;"'!$F:$F"),0)),"")</f>
        <v/>
      </c>
      <c r="I38" s="71"/>
      <c r="J38" s="78"/>
      <c r="K38" s="557" t="str">
        <f>IF(I38&lt;&gt;"",IFERROR(VLOOKUP($I38,選択肢①!$D$32:$E$34,2,0),"直接"),"")</f>
        <v/>
      </c>
      <c r="L38" s="71"/>
      <c r="M38" s="71"/>
      <c r="N38" s="104"/>
      <c r="O38" s="81"/>
      <c r="P38" s="334"/>
      <c r="Q38" s="330" t="str">
        <f>IF($I38=選択肢①!$J$31,"tCO2/kWh",IF($I38=選択肢①!$L$31,"tCO2/GJ",""))</f>
        <v/>
      </c>
      <c r="R38" s="101"/>
      <c r="S38" s="440" t="str" cm="1">
        <f t="array" aca="1" ref="S38" ca="1">IFERROR(IF(M38&lt;&gt;"",INDIRECT("排出活動_Master!AQ"&amp;MATCH(M38,排出活動_Master!$AN:$AN,0)),INDIRECT("排出活動_Master!P"&amp;MATCH(LEFT($H38,FIND(")",$H38))&amp;$I38&amp;$L38&amp;$M38,排出活動_Master!$Y:$Y,0))),"")</f>
        <v/>
      </c>
      <c r="T38" s="80"/>
      <c r="U38" s="78"/>
      <c r="V38" s="441" t="str" cm="1">
        <f t="array" aca="1" ref="V38" ca="1">IFERROR(IF(M38&lt;&gt;"",INDIRECT("排出活動_Master!AS"&amp;MATCH(M38,排出活動_Master!$AN:$AN,0)),"-"),"")</f>
        <v>-</v>
      </c>
      <c r="W38" s="440" t="str" cm="1">
        <f t="array" aca="1" ref="W38" ca="1">IFERROR(IF(M38&lt;&gt;"",INDIRECT("排出活動_Master!AR"&amp;MATCH(M38,排出活動_Master!$AN:$AN,0)),"-"),"")</f>
        <v>-</v>
      </c>
      <c r="X38" s="550" t="str" cm="1">
        <f t="array" aca="1" ref="X38" ca="1">IFERROR(IF(OR(I38=選択肢①!$J$31,AND(P38&lt;&gt;"",I38=選択肢①!$L$31)),P38,IF(LEFT($H38,FIND(")",$H38))&amp;$I38="エネルギー起源二酸化炭素(CO2)燃料の使用",INDIRECT("排出活動_Master!AU"&amp;MATCH(M38,排出活動_Master!$AN:$AN,0)),IF(OR(LEFT($H38,FIND(")",$H38))&amp;$I38=排出活動_Master!$AW$6,$H38&amp;$I38=排出活動_Master!$AW$7),INDIRECT("排出活動_Master!R"&amp;MATCH(H38&amp;I38&amp;L38,排出活動_Master!$Y:$Y,0)),INDIRECT("排出活動_Master!R"&amp;MATCH(LEFT($H38,FIND(")",$H38))&amp;$I38&amp;$L38&amp;$M38,排出活動_Master!$Y:$Y,0))))),"")</f>
        <v/>
      </c>
      <c r="Y38" s="386" t="str" cm="1">
        <f t="array" aca="1" ref="Y38" ca="1">IFERROR(IF(LEFT($H38,FIND(")",$H38))&amp;I38="エネルギー起源二酸化炭素(CO2)燃料の使用",INDIRECT("排出活動_Master!AT"&amp;MATCH(M38,排出活動_Master!$AN:$AN,0)),IF(OR(LEFT($H38,FIND(")",$H38))&amp;$I38=排出活動_Master!$AW$6,$H38&amp;$I38=排出活動_Master!$AW$7),INDIRECT("排出活動_Master!Q"&amp;MATCH(H38&amp;I38&amp;L38,排出活動_Master!$Y:$Y,0)),INDIRECT("排出活動_Master!Q"&amp;MATCH(LEFT($H38,FIND(")",$H38))&amp;$I38&amp;$L38&amp;$M38,排出活動_Master!$Y:$Y,0)))),"")</f>
        <v/>
      </c>
      <c r="Z38" s="558">
        <f ca="1">IF(AND(H38=排出活動_Master!$B$5,I38=排出活動_Master!$E$5),1,IFERROR(VLOOKUP($H38,排出活動_Master!$AI$5:$AK$38,3,0),0))</f>
        <v>0</v>
      </c>
      <c r="AA38" s="559">
        <f t="shared" ca="1" si="2"/>
        <v>0</v>
      </c>
      <c r="AB38" s="79"/>
      <c r="AC38" s="550" t="str">
        <f t="shared" ca="1" si="3"/>
        <v>-</v>
      </c>
      <c r="AD38" s="80"/>
      <c r="AE38" s="82"/>
      <c r="AF38" s="76"/>
      <c r="AG38" s="550" t="str">
        <f t="shared" ca="1" si="4"/>
        <v/>
      </c>
      <c r="AH38" s="80"/>
      <c r="AI38" s="82"/>
      <c r="AK38" s="355"/>
      <c r="AL38" s="477">
        <f t="shared" ca="1" si="5"/>
        <v>1</v>
      </c>
      <c r="AM38" s="477"/>
      <c r="AN38" s="477">
        <f t="shared" ca="1" si="6"/>
        <v>1</v>
      </c>
      <c r="AO38" s="477"/>
      <c r="AP38" s="477" t="e">
        <f t="shared" ca="1" si="7"/>
        <v>#VALUE!</v>
      </c>
      <c r="AQ38" s="355"/>
      <c r="AR38" s="884"/>
      <c r="AS38" s="905" t="s">
        <v>1228</v>
      </c>
      <c r="AT38" s="906"/>
      <c r="AU38" s="563"/>
      <c r="AV38" s="564"/>
      <c r="AW38" s="564"/>
      <c r="AX38" s="564"/>
      <c r="AY38" s="564"/>
      <c r="AZ38" s="909" t="s">
        <v>1162</v>
      </c>
      <c r="BA38" s="910"/>
      <c r="BB38" s="910"/>
      <c r="BC38" s="910"/>
      <c r="BD38" s="910"/>
      <c r="BE38" s="910"/>
      <c r="BF38" s="525"/>
      <c r="BG38" s="525"/>
      <c r="BH38" s="543">
        <f t="shared" ca="1" si="0"/>
        <v>0</v>
      </c>
      <c r="BI38" s="543">
        <f t="shared" ca="1" si="1"/>
        <v>0</v>
      </c>
    </row>
    <row r="39" spans="2:62" s="676" customFormat="1">
      <c r="B39" s="554"/>
      <c r="C39" s="555" t="str" cm="1">
        <f t="array" aca="1" ref="C39" ca="1">IFERROR(INDIRECT("'S7-"&amp;$C$5&amp;"'!G"&amp;MATCH('S8-S00010'!B39,INDIRECT("'S7-"&amp;$C$5&amp;"'!F:F"),0)),"")</f>
        <v/>
      </c>
      <c r="D39" s="555" t="str" cm="1">
        <f t="array" aca="1" ref="D39" ca="1">IFERROR(INDIRECT("'S7-"&amp;$C$5&amp;"'!E"&amp;MATCH('S8-S00010'!B39,INDIRECT("'S7-"&amp;$C$5&amp;"'!F:F"),0)),"")</f>
        <v/>
      </c>
      <c r="E39" s="77"/>
      <c r="F39" s="77"/>
      <c r="G39" s="327"/>
      <c r="H39" s="556" t="str" cm="1">
        <f t="array" aca="1" ref="H39" ca="1">IFERROR(INDIRECT("'S7-"&amp;$C$5&amp;"'!$D"&amp;MATCH($B39,INDIRECT("'S7-"&amp;$C$5&amp;"'!$F:$F"),0)),"")</f>
        <v/>
      </c>
      <c r="I39" s="71"/>
      <c r="J39" s="78"/>
      <c r="K39" s="557" t="str">
        <f>IF(I39&lt;&gt;"",IFERROR(VLOOKUP($I39,選択肢①!$D$32:$E$34,2,0),"直接"),"")</f>
        <v/>
      </c>
      <c r="L39" s="71"/>
      <c r="M39" s="71"/>
      <c r="N39" s="104"/>
      <c r="O39" s="81"/>
      <c r="P39" s="334"/>
      <c r="Q39" s="330" t="str">
        <f>IF($I39=選択肢①!$J$31,"tCO2/kWh",IF($I39=選択肢①!$L$31,"tCO2/GJ",""))</f>
        <v/>
      </c>
      <c r="R39" s="101"/>
      <c r="S39" s="440" t="str" cm="1">
        <f t="array" aca="1" ref="S39" ca="1">IFERROR(IF(M39&lt;&gt;"",INDIRECT("排出活動_Master!AQ"&amp;MATCH(M39,排出活動_Master!$AN:$AN,0)),INDIRECT("排出活動_Master!P"&amp;MATCH(LEFT($H39,FIND(")",$H39))&amp;$I39&amp;$L39&amp;$M39,排出活動_Master!$Y:$Y,0))),"")</f>
        <v/>
      </c>
      <c r="T39" s="80"/>
      <c r="U39" s="78"/>
      <c r="V39" s="441" t="str" cm="1">
        <f t="array" aca="1" ref="V39" ca="1">IFERROR(IF(M39&lt;&gt;"",INDIRECT("排出活動_Master!AS"&amp;MATCH(M39,排出活動_Master!$AN:$AN,0)),"-"),"")</f>
        <v>-</v>
      </c>
      <c r="W39" s="440" t="str" cm="1">
        <f t="array" aca="1" ref="W39" ca="1">IFERROR(IF(M39&lt;&gt;"",INDIRECT("排出活動_Master!AR"&amp;MATCH(M39,排出活動_Master!$AN:$AN,0)),"-"),"")</f>
        <v>-</v>
      </c>
      <c r="X39" s="550" t="str" cm="1">
        <f t="array" aca="1" ref="X39" ca="1">IFERROR(IF(OR(I39=選択肢①!$J$31,AND(P39&lt;&gt;"",I39=選択肢①!$L$31)),P39,IF(LEFT($H39,FIND(")",$H39))&amp;$I39="エネルギー起源二酸化炭素(CO2)燃料の使用",INDIRECT("排出活動_Master!AU"&amp;MATCH(M39,排出活動_Master!$AN:$AN,0)),IF(OR(LEFT($H39,FIND(")",$H39))&amp;$I39=排出活動_Master!$AW$6,$H39&amp;$I39=排出活動_Master!$AW$7),INDIRECT("排出活動_Master!R"&amp;MATCH(H39&amp;I39&amp;L39,排出活動_Master!$Y:$Y,0)),INDIRECT("排出活動_Master!R"&amp;MATCH(LEFT($H39,FIND(")",$H39))&amp;$I39&amp;$L39&amp;$M39,排出活動_Master!$Y:$Y,0))))),"")</f>
        <v/>
      </c>
      <c r="Y39" s="386" t="str" cm="1">
        <f t="array" aca="1" ref="Y39" ca="1">IFERROR(IF(LEFT($H39,FIND(")",$H39))&amp;I39="エネルギー起源二酸化炭素(CO2)燃料の使用",INDIRECT("排出活動_Master!AT"&amp;MATCH(M39,排出活動_Master!$AN:$AN,0)),IF(OR(LEFT($H39,FIND(")",$H39))&amp;$I39=排出活動_Master!$AW$6,$H39&amp;$I39=排出活動_Master!$AW$7),INDIRECT("排出活動_Master!Q"&amp;MATCH(H39&amp;I39&amp;L39,排出活動_Master!$Y:$Y,0)),INDIRECT("排出活動_Master!Q"&amp;MATCH(LEFT($H39,FIND(")",$H39))&amp;$I39&amp;$L39&amp;$M39,排出活動_Master!$Y:$Y,0)))),"")</f>
        <v/>
      </c>
      <c r="Z39" s="558">
        <f ca="1">IF(AND(H39=排出活動_Master!$B$5,I39=排出活動_Master!$E$5),1,IFERROR(VLOOKUP($H39,排出活動_Master!$AI$5:$AK$38,3,0),0))</f>
        <v>0</v>
      </c>
      <c r="AA39" s="559">
        <f t="shared" ca="1" si="2"/>
        <v>0</v>
      </c>
      <c r="AB39" s="79"/>
      <c r="AC39" s="550" t="str">
        <f t="shared" ca="1" si="3"/>
        <v>-</v>
      </c>
      <c r="AD39" s="80"/>
      <c r="AE39" s="82"/>
      <c r="AF39" s="76"/>
      <c r="AG39" s="550" t="str">
        <f t="shared" ca="1" si="4"/>
        <v/>
      </c>
      <c r="AH39" s="80"/>
      <c r="AI39" s="82"/>
      <c r="AK39" s="355"/>
      <c r="AL39" s="477">
        <f t="shared" ca="1" si="5"/>
        <v>1</v>
      </c>
      <c r="AM39" s="477"/>
      <c r="AN39" s="477">
        <f t="shared" ca="1" si="6"/>
        <v>1</v>
      </c>
      <c r="AO39" s="477"/>
      <c r="AP39" s="477" t="e">
        <f t="shared" ca="1" si="7"/>
        <v>#VALUE!</v>
      </c>
      <c r="AQ39" s="355"/>
      <c r="AR39" s="884"/>
      <c r="AS39" s="905"/>
      <c r="AT39" s="906"/>
      <c r="AU39" s="563"/>
      <c r="AV39" s="564"/>
      <c r="AW39" s="564"/>
      <c r="AX39" s="564"/>
      <c r="AY39" s="564"/>
      <c r="AZ39" s="894" t="s">
        <v>143</v>
      </c>
      <c r="BA39" s="894"/>
      <c r="BB39" s="894"/>
      <c r="BC39" s="894"/>
      <c r="BD39" s="894"/>
      <c r="BE39" s="894"/>
      <c r="BF39" s="525"/>
      <c r="BG39" s="525"/>
      <c r="BH39" s="543">
        <f t="shared" ca="1" si="0"/>
        <v>0</v>
      </c>
      <c r="BI39" s="543">
        <f t="shared" ca="1" si="1"/>
        <v>0</v>
      </c>
    </row>
    <row r="40" spans="2:62" s="676" customFormat="1">
      <c r="B40" s="554"/>
      <c r="C40" s="555" t="str" cm="1">
        <f t="array" aca="1" ref="C40" ca="1">IFERROR(INDIRECT("'S7-"&amp;$C$5&amp;"'!G"&amp;MATCH('S8-S00010'!B40,INDIRECT("'S7-"&amp;$C$5&amp;"'!F:F"),0)),"")</f>
        <v/>
      </c>
      <c r="D40" s="555" t="str" cm="1">
        <f t="array" aca="1" ref="D40" ca="1">IFERROR(INDIRECT("'S7-"&amp;$C$5&amp;"'!E"&amp;MATCH('S8-S00010'!B40,INDIRECT("'S7-"&amp;$C$5&amp;"'!F:F"),0)),"")</f>
        <v/>
      </c>
      <c r="E40" s="77"/>
      <c r="F40" s="77"/>
      <c r="G40" s="327"/>
      <c r="H40" s="556" t="str" cm="1">
        <f t="array" aca="1" ref="H40" ca="1">IFERROR(INDIRECT("'S7-"&amp;$C$5&amp;"'!$D"&amp;MATCH($B40,INDIRECT("'S7-"&amp;$C$5&amp;"'!$F:$F"),0)),"")</f>
        <v/>
      </c>
      <c r="I40" s="71"/>
      <c r="J40" s="78"/>
      <c r="K40" s="557" t="str">
        <f>IF(I40&lt;&gt;"",IFERROR(VLOOKUP($I40,選択肢①!$D$32:$E$34,2,0),"直接"),"")</f>
        <v/>
      </c>
      <c r="L40" s="71"/>
      <c r="M40" s="71"/>
      <c r="N40" s="104"/>
      <c r="O40" s="81"/>
      <c r="P40" s="334"/>
      <c r="Q40" s="330" t="str">
        <f>IF($I40=選択肢①!$J$31,"tCO2/kWh",IF($I40=選択肢①!$L$31,"tCO2/GJ",""))</f>
        <v/>
      </c>
      <c r="R40" s="101"/>
      <c r="S40" s="440" t="str" cm="1">
        <f t="array" aca="1" ref="S40" ca="1">IFERROR(IF(M40&lt;&gt;"",INDIRECT("排出活動_Master!AQ"&amp;MATCH(M40,排出活動_Master!$AN:$AN,0)),INDIRECT("排出活動_Master!P"&amp;MATCH(LEFT($H40,FIND(")",$H40))&amp;$I40&amp;$L40&amp;$M40,排出活動_Master!$Y:$Y,0))),"")</f>
        <v/>
      </c>
      <c r="T40" s="80"/>
      <c r="U40" s="78"/>
      <c r="V40" s="441" t="str" cm="1">
        <f t="array" aca="1" ref="V40" ca="1">IFERROR(IF(M40&lt;&gt;"",INDIRECT("排出活動_Master!AS"&amp;MATCH(M40,排出活動_Master!$AN:$AN,0)),"-"),"")</f>
        <v>-</v>
      </c>
      <c r="W40" s="440" t="str" cm="1">
        <f t="array" aca="1" ref="W40" ca="1">IFERROR(IF(M40&lt;&gt;"",INDIRECT("排出活動_Master!AR"&amp;MATCH(M40,排出活動_Master!$AN:$AN,0)),"-"),"")</f>
        <v>-</v>
      </c>
      <c r="X40" s="550" t="str" cm="1">
        <f t="array" aca="1" ref="X40" ca="1">IFERROR(IF(OR(I40=選択肢①!$J$31,AND(P40&lt;&gt;"",I40=選択肢①!$L$31)),P40,IF(LEFT($H40,FIND(")",$H40))&amp;$I40="エネルギー起源二酸化炭素(CO2)燃料の使用",INDIRECT("排出活動_Master!AU"&amp;MATCH(M40,排出活動_Master!$AN:$AN,0)),IF(OR(LEFT($H40,FIND(")",$H40))&amp;$I40=排出活動_Master!$AW$6,$H40&amp;$I40=排出活動_Master!$AW$7),INDIRECT("排出活動_Master!R"&amp;MATCH(H40&amp;I40&amp;L40,排出活動_Master!$Y:$Y,0)),INDIRECT("排出活動_Master!R"&amp;MATCH(LEFT($H40,FIND(")",$H40))&amp;$I40&amp;$L40&amp;$M40,排出活動_Master!$Y:$Y,0))))),"")</f>
        <v/>
      </c>
      <c r="Y40" s="386" t="str" cm="1">
        <f t="array" aca="1" ref="Y40" ca="1">IFERROR(IF(LEFT($H40,FIND(")",$H40))&amp;I40="エネルギー起源二酸化炭素(CO2)燃料の使用",INDIRECT("排出活動_Master!AT"&amp;MATCH(M40,排出活動_Master!$AN:$AN,0)),IF(OR(LEFT($H40,FIND(")",$H40))&amp;$I40=排出活動_Master!$AW$6,$H40&amp;$I40=排出活動_Master!$AW$7),INDIRECT("排出活動_Master!Q"&amp;MATCH(H40&amp;I40&amp;L40,排出活動_Master!$Y:$Y,0)),INDIRECT("排出活動_Master!Q"&amp;MATCH(LEFT($H40,FIND(")",$H40))&amp;$I40&amp;$L40&amp;$M40,排出活動_Master!$Y:$Y,0)))),"")</f>
        <v/>
      </c>
      <c r="Z40" s="558">
        <f ca="1">IF(AND(H40=排出活動_Master!$B$5,I40=排出活動_Master!$E$5),1,IFERROR(VLOOKUP($H40,排出活動_Master!$AI$5:$AK$38,3,0),0))</f>
        <v>0</v>
      </c>
      <c r="AA40" s="559">
        <f t="shared" ca="1" si="2"/>
        <v>0</v>
      </c>
      <c r="AB40" s="79"/>
      <c r="AC40" s="550" t="str">
        <f t="shared" ca="1" si="3"/>
        <v>-</v>
      </c>
      <c r="AD40" s="80"/>
      <c r="AE40" s="82"/>
      <c r="AF40" s="76"/>
      <c r="AG40" s="550" t="str">
        <f t="shared" ca="1" si="4"/>
        <v/>
      </c>
      <c r="AH40" s="80"/>
      <c r="AI40" s="82"/>
      <c r="AK40" s="355"/>
      <c r="AL40" s="477">
        <f t="shared" ca="1" si="5"/>
        <v>1</v>
      </c>
      <c r="AM40" s="477"/>
      <c r="AN40" s="477">
        <f t="shared" ca="1" si="6"/>
        <v>1</v>
      </c>
      <c r="AO40" s="477"/>
      <c r="AP40" s="477" t="e">
        <f t="shared" ca="1" si="7"/>
        <v>#VALUE!</v>
      </c>
      <c r="AQ40" s="355"/>
      <c r="AR40" s="884"/>
      <c r="AS40" s="905"/>
      <c r="AT40" s="906"/>
      <c r="AU40" s="563"/>
      <c r="AV40" s="564"/>
      <c r="AW40" s="564"/>
      <c r="AX40" s="564"/>
      <c r="AY40" s="564"/>
      <c r="AZ40" s="896" t="s">
        <v>1163</v>
      </c>
      <c r="BA40" s="894"/>
      <c r="BB40" s="894"/>
      <c r="BC40" s="894"/>
      <c r="BD40" s="894"/>
      <c r="BE40" s="894"/>
      <c r="BF40" s="525"/>
      <c r="BG40" s="525"/>
      <c r="BH40" s="543">
        <f t="shared" ca="1" si="0"/>
        <v>0</v>
      </c>
      <c r="BI40" s="543">
        <f t="shared" ca="1" si="1"/>
        <v>0</v>
      </c>
    </row>
    <row r="41" spans="2:62" s="676" customFormat="1">
      <c r="B41" s="554"/>
      <c r="C41" s="555" t="str" cm="1">
        <f t="array" aca="1" ref="C41" ca="1">IFERROR(INDIRECT("'S7-"&amp;$C$5&amp;"'!G"&amp;MATCH('S8-S00010'!B41,INDIRECT("'S7-"&amp;$C$5&amp;"'!F:F"),0)),"")</f>
        <v/>
      </c>
      <c r="D41" s="555" t="str" cm="1">
        <f t="array" aca="1" ref="D41" ca="1">IFERROR(INDIRECT("'S7-"&amp;$C$5&amp;"'!E"&amp;MATCH('S8-S00010'!B41,INDIRECT("'S7-"&amp;$C$5&amp;"'!F:F"),0)),"")</f>
        <v/>
      </c>
      <c r="E41" s="77"/>
      <c r="F41" s="77"/>
      <c r="G41" s="327"/>
      <c r="H41" s="556" t="str" cm="1">
        <f t="array" aca="1" ref="H41" ca="1">IFERROR(INDIRECT("'S7-"&amp;$C$5&amp;"'!$D"&amp;MATCH($B41,INDIRECT("'S7-"&amp;$C$5&amp;"'!$F:$F"),0)),"")</f>
        <v/>
      </c>
      <c r="I41" s="71"/>
      <c r="J41" s="78"/>
      <c r="K41" s="557" t="str">
        <f>IF(I41&lt;&gt;"",IFERROR(VLOOKUP($I41,選択肢①!$D$32:$E$34,2,0),"直接"),"")</f>
        <v/>
      </c>
      <c r="L41" s="71"/>
      <c r="M41" s="71"/>
      <c r="N41" s="104"/>
      <c r="O41" s="81"/>
      <c r="P41" s="334"/>
      <c r="Q41" s="330" t="str">
        <f>IF($I41=選択肢①!$J$31,"tCO2/kWh",IF($I41=選択肢①!$L$31,"tCO2/GJ",""))</f>
        <v/>
      </c>
      <c r="R41" s="101"/>
      <c r="S41" s="440" t="str" cm="1">
        <f t="array" aca="1" ref="S41" ca="1">IFERROR(IF(M41&lt;&gt;"",INDIRECT("排出活動_Master!AQ"&amp;MATCH(M41,排出活動_Master!$AN:$AN,0)),INDIRECT("排出活動_Master!P"&amp;MATCH(LEFT($H41,FIND(")",$H41))&amp;$I41&amp;$L41&amp;$M41,排出活動_Master!$Y:$Y,0))),"")</f>
        <v/>
      </c>
      <c r="T41" s="80"/>
      <c r="U41" s="78"/>
      <c r="V41" s="441" t="str" cm="1">
        <f t="array" aca="1" ref="V41" ca="1">IFERROR(IF(M41&lt;&gt;"",INDIRECT("排出活動_Master!AS"&amp;MATCH(M41,排出活動_Master!$AN:$AN,0)),"-"),"")</f>
        <v>-</v>
      </c>
      <c r="W41" s="440" t="str" cm="1">
        <f t="array" aca="1" ref="W41" ca="1">IFERROR(IF(M41&lt;&gt;"",INDIRECT("排出活動_Master!AR"&amp;MATCH(M41,排出活動_Master!$AN:$AN,0)),"-"),"")</f>
        <v>-</v>
      </c>
      <c r="X41" s="550" t="str" cm="1">
        <f t="array" aca="1" ref="X41" ca="1">IFERROR(IF(OR(I41=選択肢①!$J$31,AND(P41&lt;&gt;"",I41=選択肢①!$L$31)),P41,IF(LEFT($H41,FIND(")",$H41))&amp;$I41="エネルギー起源二酸化炭素(CO2)燃料の使用",INDIRECT("排出活動_Master!AU"&amp;MATCH(M41,排出活動_Master!$AN:$AN,0)),IF(OR(LEFT($H41,FIND(")",$H41))&amp;$I41=排出活動_Master!$AW$6,$H41&amp;$I41=排出活動_Master!$AW$7),INDIRECT("排出活動_Master!R"&amp;MATCH(H41&amp;I41&amp;L41,排出活動_Master!$Y:$Y,0)),INDIRECT("排出活動_Master!R"&amp;MATCH(LEFT($H41,FIND(")",$H41))&amp;$I41&amp;$L41&amp;$M41,排出活動_Master!$Y:$Y,0))))),"")</f>
        <v/>
      </c>
      <c r="Y41" s="386" t="str" cm="1">
        <f t="array" aca="1" ref="Y41" ca="1">IFERROR(IF(LEFT($H41,FIND(")",$H41))&amp;I41="エネルギー起源二酸化炭素(CO2)燃料の使用",INDIRECT("排出活動_Master!AT"&amp;MATCH(M41,排出活動_Master!$AN:$AN,0)),IF(OR(LEFT($H41,FIND(")",$H41))&amp;$I41=排出活動_Master!$AW$6,$H41&amp;$I41=排出活動_Master!$AW$7),INDIRECT("排出活動_Master!Q"&amp;MATCH(H41&amp;I41&amp;L41,排出活動_Master!$Y:$Y,0)),INDIRECT("排出活動_Master!Q"&amp;MATCH(LEFT($H41,FIND(")",$H41))&amp;$I41&amp;$L41&amp;$M41,排出活動_Master!$Y:$Y,0)))),"")</f>
        <v/>
      </c>
      <c r="Z41" s="558">
        <f ca="1">IF(AND(H41=排出活動_Master!$B$5,I41=排出活動_Master!$E$5),1,IFERROR(VLOOKUP($H41,排出活動_Master!$AI$5:$AK$38,3,0),0))</f>
        <v>0</v>
      </c>
      <c r="AA41" s="559">
        <f t="shared" ca="1" si="2"/>
        <v>0</v>
      </c>
      <c r="AB41" s="79"/>
      <c r="AC41" s="550" t="str">
        <f t="shared" ca="1" si="3"/>
        <v>-</v>
      </c>
      <c r="AD41" s="80"/>
      <c r="AE41" s="82"/>
      <c r="AF41" s="76"/>
      <c r="AG41" s="550" t="str">
        <f t="shared" ca="1" si="4"/>
        <v/>
      </c>
      <c r="AH41" s="80"/>
      <c r="AI41" s="82"/>
      <c r="AK41" s="355"/>
      <c r="AL41" s="477">
        <f t="shared" ca="1" si="5"/>
        <v>1</v>
      </c>
      <c r="AM41" s="477"/>
      <c r="AN41" s="477">
        <f t="shared" ca="1" si="6"/>
        <v>1</v>
      </c>
      <c r="AO41" s="477"/>
      <c r="AP41" s="477" t="e">
        <f t="shared" ca="1" si="7"/>
        <v>#VALUE!</v>
      </c>
      <c r="AQ41" s="355"/>
      <c r="AR41" s="884"/>
      <c r="AS41" s="905"/>
      <c r="AT41" s="906"/>
      <c r="AU41" s="563"/>
      <c r="AV41" s="564"/>
      <c r="AW41" s="564"/>
      <c r="AX41" s="564"/>
      <c r="AY41" s="564"/>
      <c r="AZ41" s="894" t="s">
        <v>1164</v>
      </c>
      <c r="BA41" s="894"/>
      <c r="BB41" s="894"/>
      <c r="BC41" s="894"/>
      <c r="BD41" s="894"/>
      <c r="BE41" s="894"/>
      <c r="BF41" s="525"/>
      <c r="BG41" s="525"/>
      <c r="BH41" s="543">
        <f t="shared" ca="1" si="0"/>
        <v>0</v>
      </c>
      <c r="BI41" s="543">
        <f t="shared" ca="1" si="1"/>
        <v>0</v>
      </c>
    </row>
    <row r="42" spans="2:62" s="676" customFormat="1">
      <c r="B42" s="554"/>
      <c r="C42" s="555" t="str" cm="1">
        <f t="array" aca="1" ref="C42" ca="1">IFERROR(INDIRECT("'S7-"&amp;$C$5&amp;"'!G"&amp;MATCH('S8-S00010'!B42,INDIRECT("'S7-"&amp;$C$5&amp;"'!F:F"),0)),"")</f>
        <v/>
      </c>
      <c r="D42" s="555" t="str" cm="1">
        <f t="array" aca="1" ref="D42" ca="1">IFERROR(INDIRECT("'S7-"&amp;$C$5&amp;"'!E"&amp;MATCH('S8-S00010'!B42,INDIRECT("'S7-"&amp;$C$5&amp;"'!F:F"),0)),"")</f>
        <v/>
      </c>
      <c r="E42" s="77"/>
      <c r="F42" s="77"/>
      <c r="G42" s="327"/>
      <c r="H42" s="556" t="str" cm="1">
        <f t="array" aca="1" ref="H42" ca="1">IFERROR(INDIRECT("'S7-"&amp;$C$5&amp;"'!$D"&amp;MATCH($B42,INDIRECT("'S7-"&amp;$C$5&amp;"'!$F:$F"),0)),"")</f>
        <v/>
      </c>
      <c r="I42" s="71"/>
      <c r="J42" s="78"/>
      <c r="K42" s="557" t="str">
        <f>IF(I42&lt;&gt;"",IFERROR(VLOOKUP($I42,選択肢①!$D$32:$E$34,2,0),"直接"),"")</f>
        <v/>
      </c>
      <c r="L42" s="71"/>
      <c r="M42" s="71"/>
      <c r="N42" s="104"/>
      <c r="O42" s="81"/>
      <c r="P42" s="334"/>
      <c r="Q42" s="330" t="str">
        <f>IF($I42=選択肢①!$J$31,"tCO2/kWh",IF($I42=選択肢①!$L$31,"tCO2/GJ",""))</f>
        <v/>
      </c>
      <c r="R42" s="101"/>
      <c r="S42" s="440" t="str" cm="1">
        <f t="array" aca="1" ref="S42" ca="1">IFERROR(IF(M42&lt;&gt;"",INDIRECT("排出活動_Master!AQ"&amp;MATCH(M42,排出活動_Master!$AN:$AN,0)),INDIRECT("排出活動_Master!P"&amp;MATCH(LEFT($H42,FIND(")",$H42))&amp;$I42&amp;$L42&amp;$M42,排出活動_Master!$Y:$Y,0))),"")</f>
        <v/>
      </c>
      <c r="T42" s="80"/>
      <c r="U42" s="78"/>
      <c r="V42" s="441" t="str" cm="1">
        <f t="array" aca="1" ref="V42" ca="1">IFERROR(IF(M42&lt;&gt;"",INDIRECT("排出活動_Master!AS"&amp;MATCH(M42,排出活動_Master!$AN:$AN,0)),"-"),"")</f>
        <v>-</v>
      </c>
      <c r="W42" s="440" t="str" cm="1">
        <f t="array" aca="1" ref="W42" ca="1">IFERROR(IF(M42&lt;&gt;"",INDIRECT("排出活動_Master!AR"&amp;MATCH(M42,排出活動_Master!$AN:$AN,0)),"-"),"")</f>
        <v>-</v>
      </c>
      <c r="X42" s="550" t="str" cm="1">
        <f t="array" aca="1" ref="X42" ca="1">IFERROR(IF(OR(I42=選択肢①!$J$31,AND(P42&lt;&gt;"",I42=選択肢①!$L$31)),P42,IF(LEFT($H42,FIND(")",$H42))&amp;$I42="エネルギー起源二酸化炭素(CO2)燃料の使用",INDIRECT("排出活動_Master!AU"&amp;MATCH(M42,排出活動_Master!$AN:$AN,0)),IF(OR(LEFT($H42,FIND(")",$H42))&amp;$I42=排出活動_Master!$AW$6,$H42&amp;$I42=排出活動_Master!$AW$7),INDIRECT("排出活動_Master!R"&amp;MATCH(H42&amp;I42&amp;L42,排出活動_Master!$Y:$Y,0)),INDIRECT("排出活動_Master!R"&amp;MATCH(LEFT($H42,FIND(")",$H42))&amp;$I42&amp;$L42&amp;$M42,排出活動_Master!$Y:$Y,0))))),"")</f>
        <v/>
      </c>
      <c r="Y42" s="386" t="str" cm="1">
        <f t="array" aca="1" ref="Y42" ca="1">IFERROR(IF(LEFT($H42,FIND(")",$H42))&amp;I42="エネルギー起源二酸化炭素(CO2)燃料の使用",INDIRECT("排出活動_Master!AT"&amp;MATCH(M42,排出活動_Master!$AN:$AN,0)),IF(OR(LEFT($H42,FIND(")",$H42))&amp;$I42=排出活動_Master!$AW$6,$H42&amp;$I42=排出活動_Master!$AW$7),INDIRECT("排出活動_Master!Q"&amp;MATCH(H42&amp;I42&amp;L42,排出活動_Master!$Y:$Y,0)),INDIRECT("排出活動_Master!Q"&amp;MATCH(LEFT($H42,FIND(")",$H42))&amp;$I42&amp;$L42&amp;$M42,排出活動_Master!$Y:$Y,0)))),"")</f>
        <v/>
      </c>
      <c r="Z42" s="558">
        <f ca="1">IF(AND(H42=排出活動_Master!$B$5,I42=排出活動_Master!$E$5),1,IFERROR(VLOOKUP($H42,排出活動_Master!$AI$5:$AK$38,3,0),0))</f>
        <v>0</v>
      </c>
      <c r="AA42" s="559">
        <f t="shared" ca="1" si="2"/>
        <v>0</v>
      </c>
      <c r="AB42" s="79"/>
      <c r="AC42" s="550" t="str">
        <f t="shared" ca="1" si="3"/>
        <v>-</v>
      </c>
      <c r="AD42" s="80"/>
      <c r="AE42" s="82"/>
      <c r="AF42" s="76"/>
      <c r="AG42" s="550" t="str">
        <f t="shared" ca="1" si="4"/>
        <v/>
      </c>
      <c r="AH42" s="80"/>
      <c r="AI42" s="82"/>
      <c r="AK42" s="355"/>
      <c r="AL42" s="477">
        <f t="shared" ca="1" si="5"/>
        <v>1</v>
      </c>
      <c r="AM42" s="477"/>
      <c r="AN42" s="477">
        <f t="shared" ca="1" si="6"/>
        <v>1</v>
      </c>
      <c r="AO42" s="477"/>
      <c r="AP42" s="477" t="e">
        <f t="shared" ca="1" si="7"/>
        <v>#VALUE!</v>
      </c>
      <c r="AQ42" s="355"/>
      <c r="AR42" s="884"/>
      <c r="AS42" s="905"/>
      <c r="AT42" s="906"/>
      <c r="AU42" s="563"/>
      <c r="AV42" s="564"/>
      <c r="AW42" s="564"/>
      <c r="AX42" s="564"/>
      <c r="AY42" s="564"/>
      <c r="AZ42" s="896" t="s">
        <v>1165</v>
      </c>
      <c r="BA42" s="894"/>
      <c r="BB42" s="894"/>
      <c r="BC42" s="894"/>
      <c r="BD42" s="894"/>
      <c r="BE42" s="894"/>
      <c r="BF42" s="525"/>
      <c r="BG42" s="525"/>
      <c r="BH42" s="543">
        <f t="shared" ca="1" si="0"/>
        <v>0</v>
      </c>
      <c r="BI42" s="543">
        <f t="shared" ca="1" si="1"/>
        <v>0</v>
      </c>
    </row>
    <row r="43" spans="2:62" s="676" customFormat="1">
      <c r="B43" s="554"/>
      <c r="C43" s="555" t="str" cm="1">
        <f t="array" aca="1" ref="C43" ca="1">IFERROR(INDIRECT("'S7-"&amp;$C$5&amp;"'!G"&amp;MATCH('S8-S00010'!B43,INDIRECT("'S7-"&amp;$C$5&amp;"'!F:F"),0)),"")</f>
        <v/>
      </c>
      <c r="D43" s="555" t="str" cm="1">
        <f t="array" aca="1" ref="D43" ca="1">IFERROR(INDIRECT("'S7-"&amp;$C$5&amp;"'!E"&amp;MATCH('S8-S00010'!B43,INDIRECT("'S7-"&amp;$C$5&amp;"'!F:F"),0)),"")</f>
        <v/>
      </c>
      <c r="E43" s="77"/>
      <c r="F43" s="77"/>
      <c r="G43" s="327"/>
      <c r="H43" s="556" t="str" cm="1">
        <f t="array" aca="1" ref="H43" ca="1">IFERROR(INDIRECT("'S7-"&amp;$C$5&amp;"'!$D"&amp;MATCH($B43,INDIRECT("'S7-"&amp;$C$5&amp;"'!$F:$F"),0)),"")</f>
        <v/>
      </c>
      <c r="I43" s="71"/>
      <c r="J43" s="78"/>
      <c r="K43" s="557" t="str">
        <f>IF(I43&lt;&gt;"",IFERROR(VLOOKUP($I43,選択肢①!$D$32:$E$34,2,0),"直接"),"")</f>
        <v/>
      </c>
      <c r="L43" s="71"/>
      <c r="M43" s="71"/>
      <c r="N43" s="104"/>
      <c r="O43" s="81"/>
      <c r="P43" s="334"/>
      <c r="Q43" s="330" t="str">
        <f>IF($I43=選択肢①!$J$31,"tCO2/kWh",IF($I43=選択肢①!$L$31,"tCO2/GJ",""))</f>
        <v/>
      </c>
      <c r="R43" s="101"/>
      <c r="S43" s="440" t="str" cm="1">
        <f t="array" aca="1" ref="S43" ca="1">IFERROR(IF(M43&lt;&gt;"",INDIRECT("排出活動_Master!AQ"&amp;MATCH(M43,排出活動_Master!$AN:$AN,0)),INDIRECT("排出活動_Master!P"&amp;MATCH(LEFT($H43,FIND(")",$H43))&amp;$I43&amp;$L43&amp;$M43,排出活動_Master!$Y:$Y,0))),"")</f>
        <v/>
      </c>
      <c r="T43" s="80"/>
      <c r="U43" s="78"/>
      <c r="V43" s="441" t="str" cm="1">
        <f t="array" aca="1" ref="V43" ca="1">IFERROR(IF(M43&lt;&gt;"",INDIRECT("排出活動_Master!AS"&amp;MATCH(M43,排出活動_Master!$AN:$AN,0)),"-"),"")</f>
        <v>-</v>
      </c>
      <c r="W43" s="440" t="str" cm="1">
        <f t="array" aca="1" ref="W43" ca="1">IFERROR(IF(M43&lt;&gt;"",INDIRECT("排出活動_Master!AR"&amp;MATCH(M43,排出活動_Master!$AN:$AN,0)),"-"),"")</f>
        <v>-</v>
      </c>
      <c r="X43" s="550" t="str" cm="1">
        <f t="array" aca="1" ref="X43" ca="1">IFERROR(IF(OR(I43=選択肢①!$J$31,AND(P43&lt;&gt;"",I43=選択肢①!$L$31)),P43,IF(LEFT($H43,FIND(")",$H43))&amp;$I43="エネルギー起源二酸化炭素(CO2)燃料の使用",INDIRECT("排出活動_Master!AU"&amp;MATCH(M43,排出活動_Master!$AN:$AN,0)),IF(OR(LEFT($H43,FIND(")",$H43))&amp;$I43=排出活動_Master!$AW$6,$H43&amp;$I43=排出活動_Master!$AW$7),INDIRECT("排出活動_Master!R"&amp;MATCH(H43&amp;I43&amp;L43,排出活動_Master!$Y:$Y,0)),INDIRECT("排出活動_Master!R"&amp;MATCH(LEFT($H43,FIND(")",$H43))&amp;$I43&amp;$L43&amp;$M43,排出活動_Master!$Y:$Y,0))))),"")</f>
        <v/>
      </c>
      <c r="Y43" s="386" t="str" cm="1">
        <f t="array" aca="1" ref="Y43" ca="1">IFERROR(IF(LEFT($H43,FIND(")",$H43))&amp;I43="エネルギー起源二酸化炭素(CO2)燃料の使用",INDIRECT("排出活動_Master!AT"&amp;MATCH(M43,排出活動_Master!$AN:$AN,0)),IF(OR(LEFT($H43,FIND(")",$H43))&amp;$I43=排出活動_Master!$AW$6,$H43&amp;$I43=排出活動_Master!$AW$7),INDIRECT("排出活動_Master!Q"&amp;MATCH(H43&amp;I43&amp;L43,排出活動_Master!$Y:$Y,0)),INDIRECT("排出活動_Master!Q"&amp;MATCH(LEFT($H43,FIND(")",$H43))&amp;$I43&amp;$L43&amp;$M43,排出活動_Master!$Y:$Y,0)))),"")</f>
        <v/>
      </c>
      <c r="Z43" s="558">
        <f ca="1">IF(AND(H43=排出活動_Master!$B$5,I43=排出活動_Master!$E$5),1,IFERROR(VLOOKUP($H43,排出活動_Master!$AI$5:$AK$38,3,0),0))</f>
        <v>0</v>
      </c>
      <c r="AA43" s="559">
        <f t="shared" ca="1" si="2"/>
        <v>0</v>
      </c>
      <c r="AB43" s="79"/>
      <c r="AC43" s="550" t="str">
        <f t="shared" ca="1" si="3"/>
        <v>-</v>
      </c>
      <c r="AD43" s="80"/>
      <c r="AE43" s="82"/>
      <c r="AF43" s="76"/>
      <c r="AG43" s="550" t="str">
        <f t="shared" ca="1" si="4"/>
        <v/>
      </c>
      <c r="AH43" s="80"/>
      <c r="AI43" s="82"/>
      <c r="AK43" s="355"/>
      <c r="AL43" s="477">
        <f t="shared" ca="1" si="5"/>
        <v>1</v>
      </c>
      <c r="AM43" s="477"/>
      <c r="AN43" s="477">
        <f t="shared" ca="1" si="6"/>
        <v>1</v>
      </c>
      <c r="AO43" s="477"/>
      <c r="AP43" s="477" t="e">
        <f t="shared" ca="1" si="7"/>
        <v>#VALUE!</v>
      </c>
      <c r="AQ43" s="355"/>
      <c r="AR43" s="884"/>
      <c r="AS43" s="905"/>
      <c r="AT43" s="906"/>
      <c r="AU43" s="563"/>
      <c r="AV43" s="564"/>
      <c r="AW43" s="564"/>
      <c r="AX43" s="564"/>
      <c r="AY43" s="564"/>
      <c r="AZ43" s="894" t="s">
        <v>1166</v>
      </c>
      <c r="BA43" s="894"/>
      <c r="BB43" s="894"/>
      <c r="BC43" s="894"/>
      <c r="BD43" s="894"/>
      <c r="BE43" s="894"/>
      <c r="BF43" s="525"/>
      <c r="BG43" s="525"/>
      <c r="BH43" s="543">
        <f t="shared" ca="1" si="0"/>
        <v>0</v>
      </c>
      <c r="BI43" s="543">
        <f t="shared" ca="1" si="1"/>
        <v>0</v>
      </c>
    </row>
    <row r="44" spans="2:62" s="676" customFormat="1">
      <c r="B44" s="554"/>
      <c r="C44" s="555" t="str" cm="1">
        <f t="array" aca="1" ref="C44" ca="1">IFERROR(INDIRECT("'S7-"&amp;$C$5&amp;"'!G"&amp;MATCH('S8-S00010'!B44,INDIRECT("'S7-"&amp;$C$5&amp;"'!F:F"),0)),"")</f>
        <v/>
      </c>
      <c r="D44" s="555" t="str" cm="1">
        <f t="array" aca="1" ref="D44" ca="1">IFERROR(INDIRECT("'S7-"&amp;$C$5&amp;"'!E"&amp;MATCH('S8-S00010'!B44,INDIRECT("'S7-"&amp;$C$5&amp;"'!F:F"),0)),"")</f>
        <v/>
      </c>
      <c r="E44" s="77"/>
      <c r="F44" s="77"/>
      <c r="G44" s="327"/>
      <c r="H44" s="556" t="str" cm="1">
        <f t="array" aca="1" ref="H44" ca="1">IFERROR(INDIRECT("'S7-"&amp;$C$5&amp;"'!$D"&amp;MATCH($B44,INDIRECT("'S7-"&amp;$C$5&amp;"'!$F:$F"),0)),"")</f>
        <v/>
      </c>
      <c r="I44" s="71"/>
      <c r="J44" s="78"/>
      <c r="K44" s="557" t="str">
        <f>IF(I44&lt;&gt;"",IFERROR(VLOOKUP($I44,選択肢①!$D$32:$E$34,2,0),"直接"),"")</f>
        <v/>
      </c>
      <c r="L44" s="71"/>
      <c r="M44" s="71"/>
      <c r="N44" s="104"/>
      <c r="O44" s="81"/>
      <c r="P44" s="334"/>
      <c r="Q44" s="330" t="str">
        <f>IF($I44=選択肢①!$J$31,"tCO2/kWh",IF($I44=選択肢①!$L$31,"tCO2/GJ",""))</f>
        <v/>
      </c>
      <c r="R44" s="101"/>
      <c r="S44" s="440" t="str" cm="1">
        <f t="array" aca="1" ref="S44" ca="1">IFERROR(IF(M44&lt;&gt;"",INDIRECT("排出活動_Master!AQ"&amp;MATCH(M44,排出活動_Master!$AN:$AN,0)),INDIRECT("排出活動_Master!P"&amp;MATCH(LEFT($H44,FIND(")",$H44))&amp;$I44&amp;$L44&amp;$M44,排出活動_Master!$Y:$Y,0))),"")</f>
        <v/>
      </c>
      <c r="T44" s="80"/>
      <c r="U44" s="78"/>
      <c r="V44" s="441" t="str" cm="1">
        <f t="array" aca="1" ref="V44" ca="1">IFERROR(IF(M44&lt;&gt;"",INDIRECT("排出活動_Master!AS"&amp;MATCH(M44,排出活動_Master!$AN:$AN,0)),"-"),"")</f>
        <v>-</v>
      </c>
      <c r="W44" s="440" t="str" cm="1">
        <f t="array" aca="1" ref="W44" ca="1">IFERROR(IF(M44&lt;&gt;"",INDIRECT("排出活動_Master!AR"&amp;MATCH(M44,排出活動_Master!$AN:$AN,0)),"-"),"")</f>
        <v>-</v>
      </c>
      <c r="X44" s="550" t="str" cm="1">
        <f t="array" aca="1" ref="X44" ca="1">IFERROR(IF(OR(I44=選択肢①!$J$31,AND(P44&lt;&gt;"",I44=選択肢①!$L$31)),P44,IF(LEFT($H44,FIND(")",$H44))&amp;$I44="エネルギー起源二酸化炭素(CO2)燃料の使用",INDIRECT("排出活動_Master!AU"&amp;MATCH(M44,排出活動_Master!$AN:$AN,0)),IF(OR(LEFT($H44,FIND(")",$H44))&amp;$I44=排出活動_Master!$AW$6,$H44&amp;$I44=排出活動_Master!$AW$7),INDIRECT("排出活動_Master!R"&amp;MATCH(H44&amp;I44&amp;L44,排出活動_Master!$Y:$Y,0)),INDIRECT("排出活動_Master!R"&amp;MATCH(LEFT($H44,FIND(")",$H44))&amp;$I44&amp;$L44&amp;$M44,排出活動_Master!$Y:$Y,0))))),"")</f>
        <v/>
      </c>
      <c r="Y44" s="386" t="str" cm="1">
        <f t="array" aca="1" ref="Y44" ca="1">IFERROR(IF(LEFT($H44,FIND(")",$H44))&amp;I44="エネルギー起源二酸化炭素(CO2)燃料の使用",INDIRECT("排出活動_Master!AT"&amp;MATCH(M44,排出活動_Master!$AN:$AN,0)),IF(OR(LEFT($H44,FIND(")",$H44))&amp;$I44=排出活動_Master!$AW$6,$H44&amp;$I44=排出活動_Master!$AW$7),INDIRECT("排出活動_Master!Q"&amp;MATCH(H44&amp;I44&amp;L44,排出活動_Master!$Y:$Y,0)),INDIRECT("排出活動_Master!Q"&amp;MATCH(LEFT($H44,FIND(")",$H44))&amp;$I44&amp;$L44&amp;$M44,排出活動_Master!$Y:$Y,0)))),"")</f>
        <v/>
      </c>
      <c r="Z44" s="558">
        <f ca="1">IF(AND(H44=排出活動_Master!$B$5,I44=排出活動_Master!$E$5),1,IFERROR(VLOOKUP($H44,排出活動_Master!$AI$5:$AK$38,3,0),0))</f>
        <v>0</v>
      </c>
      <c r="AA44" s="559">
        <f t="shared" ca="1" si="2"/>
        <v>0</v>
      </c>
      <c r="AB44" s="79"/>
      <c r="AC44" s="550" t="str">
        <f t="shared" ca="1" si="3"/>
        <v>-</v>
      </c>
      <c r="AD44" s="80"/>
      <c r="AE44" s="82"/>
      <c r="AF44" s="76"/>
      <c r="AG44" s="550" t="str">
        <f t="shared" ca="1" si="4"/>
        <v/>
      </c>
      <c r="AH44" s="80"/>
      <c r="AI44" s="82"/>
      <c r="AK44" s="355"/>
      <c r="AL44" s="477">
        <f t="shared" ca="1" si="5"/>
        <v>1</v>
      </c>
      <c r="AM44" s="477"/>
      <c r="AN44" s="477">
        <f t="shared" ca="1" si="6"/>
        <v>1</v>
      </c>
      <c r="AO44" s="477"/>
      <c r="AP44" s="477" t="e">
        <f t="shared" ca="1" si="7"/>
        <v>#VALUE!</v>
      </c>
      <c r="AQ44" s="355"/>
      <c r="AR44" s="884"/>
      <c r="AS44" s="905"/>
      <c r="AT44" s="906"/>
      <c r="AU44" s="563"/>
      <c r="AV44" s="564"/>
      <c r="AW44" s="564"/>
      <c r="AX44" s="564"/>
      <c r="AY44" s="564"/>
      <c r="AZ44" s="896" t="s">
        <v>1168</v>
      </c>
      <c r="BA44" s="894"/>
      <c r="BB44" s="894"/>
      <c r="BC44" s="894"/>
      <c r="BD44" s="894"/>
      <c r="BE44" s="894"/>
      <c r="BF44" s="525"/>
      <c r="BG44" s="525"/>
      <c r="BH44" s="543">
        <f t="shared" ca="1" si="0"/>
        <v>0</v>
      </c>
      <c r="BI44" s="543">
        <f t="shared" ca="1" si="1"/>
        <v>0</v>
      </c>
    </row>
    <row r="45" spans="2:62" s="676" customFormat="1">
      <c r="B45" s="554"/>
      <c r="C45" s="555" t="str" cm="1">
        <f t="array" aca="1" ref="C45" ca="1">IFERROR(INDIRECT("'S7-"&amp;$C$5&amp;"'!G"&amp;MATCH('S8-S00010'!B45,INDIRECT("'S7-"&amp;$C$5&amp;"'!F:F"),0)),"")</f>
        <v/>
      </c>
      <c r="D45" s="555" t="str" cm="1">
        <f t="array" aca="1" ref="D45" ca="1">IFERROR(INDIRECT("'S7-"&amp;$C$5&amp;"'!E"&amp;MATCH('S8-S00010'!B45,INDIRECT("'S7-"&amp;$C$5&amp;"'!F:F"),0)),"")</f>
        <v/>
      </c>
      <c r="E45" s="77"/>
      <c r="F45" s="77"/>
      <c r="G45" s="327"/>
      <c r="H45" s="556" t="str" cm="1">
        <f t="array" aca="1" ref="H45" ca="1">IFERROR(INDIRECT("'S7-"&amp;$C$5&amp;"'!$D"&amp;MATCH($B45,INDIRECT("'S7-"&amp;$C$5&amp;"'!$F:$F"),0)),"")</f>
        <v/>
      </c>
      <c r="I45" s="71"/>
      <c r="J45" s="78"/>
      <c r="K45" s="557" t="str">
        <f>IF(I45&lt;&gt;"",IFERROR(VLOOKUP($I45,選択肢①!$D$32:$E$34,2,0),"直接"),"")</f>
        <v/>
      </c>
      <c r="L45" s="71"/>
      <c r="M45" s="71"/>
      <c r="N45" s="104"/>
      <c r="O45" s="81"/>
      <c r="P45" s="334"/>
      <c r="Q45" s="330" t="str">
        <f>IF($I45=選択肢①!$J$31,"tCO2/kWh",IF($I45=選択肢①!$L$31,"tCO2/GJ",""))</f>
        <v/>
      </c>
      <c r="R45" s="101"/>
      <c r="S45" s="440" t="str" cm="1">
        <f t="array" aca="1" ref="S45" ca="1">IFERROR(IF(M45&lt;&gt;"",INDIRECT("排出活動_Master!AQ"&amp;MATCH(M45,排出活動_Master!$AN:$AN,0)),INDIRECT("排出活動_Master!P"&amp;MATCH(LEFT($H45,FIND(")",$H45))&amp;$I45&amp;$L45&amp;$M45,排出活動_Master!$Y:$Y,0))),"")</f>
        <v/>
      </c>
      <c r="T45" s="80"/>
      <c r="U45" s="78"/>
      <c r="V45" s="441" t="str" cm="1">
        <f t="array" aca="1" ref="V45" ca="1">IFERROR(IF(M45&lt;&gt;"",INDIRECT("排出活動_Master!AS"&amp;MATCH(M45,排出活動_Master!$AN:$AN,0)),"-"),"")</f>
        <v>-</v>
      </c>
      <c r="W45" s="440" t="str" cm="1">
        <f t="array" aca="1" ref="W45" ca="1">IFERROR(IF(M45&lt;&gt;"",INDIRECT("排出活動_Master!AR"&amp;MATCH(M45,排出活動_Master!$AN:$AN,0)),"-"),"")</f>
        <v>-</v>
      </c>
      <c r="X45" s="550" t="str" cm="1">
        <f t="array" aca="1" ref="X45" ca="1">IFERROR(IF(OR(I45=選択肢①!$J$31,AND(P45&lt;&gt;"",I45=選択肢①!$L$31)),P45,IF(LEFT($H45,FIND(")",$H45))&amp;$I45="エネルギー起源二酸化炭素(CO2)燃料の使用",INDIRECT("排出活動_Master!AU"&amp;MATCH(M45,排出活動_Master!$AN:$AN,0)),IF(OR(LEFT($H45,FIND(")",$H45))&amp;$I45=排出活動_Master!$AW$6,$H45&amp;$I45=排出活動_Master!$AW$7),INDIRECT("排出活動_Master!R"&amp;MATCH(H45&amp;I45&amp;L45,排出活動_Master!$Y:$Y,0)),INDIRECT("排出活動_Master!R"&amp;MATCH(LEFT($H45,FIND(")",$H45))&amp;$I45&amp;$L45&amp;$M45,排出活動_Master!$Y:$Y,0))))),"")</f>
        <v/>
      </c>
      <c r="Y45" s="386" t="str" cm="1">
        <f t="array" aca="1" ref="Y45" ca="1">IFERROR(IF(LEFT($H45,FIND(")",$H45))&amp;I45="エネルギー起源二酸化炭素(CO2)燃料の使用",INDIRECT("排出活動_Master!AT"&amp;MATCH(M45,排出活動_Master!$AN:$AN,0)),IF(OR(LEFT($H45,FIND(")",$H45))&amp;$I45=排出活動_Master!$AW$6,$H45&amp;$I45=排出活動_Master!$AW$7),INDIRECT("排出活動_Master!Q"&amp;MATCH(H45&amp;I45&amp;L45,排出活動_Master!$Y:$Y,0)),INDIRECT("排出活動_Master!Q"&amp;MATCH(LEFT($H45,FIND(")",$H45))&amp;$I45&amp;$L45&amp;$M45,排出活動_Master!$Y:$Y,0)))),"")</f>
        <v/>
      </c>
      <c r="Z45" s="558">
        <f ca="1">IF(AND(H45=排出活動_Master!$B$5,I45=排出活動_Master!$E$5),1,IFERROR(VLOOKUP($H45,排出活動_Master!$AI$5:$AK$38,3,0),0))</f>
        <v>0</v>
      </c>
      <c r="AA45" s="559">
        <f t="shared" ca="1" si="2"/>
        <v>0</v>
      </c>
      <c r="AB45" s="79"/>
      <c r="AC45" s="550" t="str">
        <f t="shared" ca="1" si="3"/>
        <v>-</v>
      </c>
      <c r="AD45" s="80"/>
      <c r="AE45" s="82"/>
      <c r="AF45" s="76"/>
      <c r="AG45" s="550" t="str">
        <f t="shared" ca="1" si="4"/>
        <v/>
      </c>
      <c r="AH45" s="80"/>
      <c r="AI45" s="82"/>
      <c r="AK45" s="355"/>
      <c r="AL45" s="477">
        <f t="shared" ca="1" si="5"/>
        <v>1</v>
      </c>
      <c r="AM45" s="477"/>
      <c r="AN45" s="477">
        <f t="shared" ca="1" si="6"/>
        <v>1</v>
      </c>
      <c r="AO45" s="477"/>
      <c r="AP45" s="477" t="e">
        <f t="shared" ca="1" si="7"/>
        <v>#VALUE!</v>
      </c>
      <c r="AQ45" s="355"/>
      <c r="AR45" s="884"/>
      <c r="AS45" s="905"/>
      <c r="AT45" s="906"/>
      <c r="AU45" s="563"/>
      <c r="AV45" s="564"/>
      <c r="AW45" s="564"/>
      <c r="AX45" s="564"/>
      <c r="AY45" s="564"/>
      <c r="AZ45" s="894" t="s">
        <v>1169</v>
      </c>
      <c r="BA45" s="894"/>
      <c r="BB45" s="894"/>
      <c r="BC45" s="894"/>
      <c r="BD45" s="894"/>
      <c r="BE45" s="894"/>
      <c r="BF45" s="525" t="s">
        <v>331</v>
      </c>
      <c r="BG45" s="525"/>
      <c r="BH45" s="543">
        <f t="shared" ca="1" si="0"/>
        <v>0</v>
      </c>
      <c r="BI45" s="543">
        <f t="shared" ca="1" si="1"/>
        <v>0</v>
      </c>
    </row>
    <row r="46" spans="2:62" s="676" customFormat="1">
      <c r="B46" s="554"/>
      <c r="C46" s="555" t="str" cm="1">
        <f t="array" aca="1" ref="C46" ca="1">IFERROR(INDIRECT("'S7-"&amp;$C$5&amp;"'!G"&amp;MATCH('S8-S00010'!B46,INDIRECT("'S7-"&amp;$C$5&amp;"'!F:F"),0)),"")</f>
        <v/>
      </c>
      <c r="D46" s="555" t="str" cm="1">
        <f t="array" aca="1" ref="D46" ca="1">IFERROR(INDIRECT("'S7-"&amp;$C$5&amp;"'!E"&amp;MATCH('S8-S00010'!B46,INDIRECT("'S7-"&amp;$C$5&amp;"'!F:F"),0)),"")</f>
        <v/>
      </c>
      <c r="E46" s="77"/>
      <c r="F46" s="77"/>
      <c r="G46" s="327"/>
      <c r="H46" s="556" t="str" cm="1">
        <f t="array" aca="1" ref="H46" ca="1">IFERROR(INDIRECT("'S7-"&amp;$C$5&amp;"'!$D"&amp;MATCH($B46,INDIRECT("'S7-"&amp;$C$5&amp;"'!$F:$F"),0)),"")</f>
        <v/>
      </c>
      <c r="I46" s="71"/>
      <c r="J46" s="78"/>
      <c r="K46" s="557" t="str">
        <f>IF(I46&lt;&gt;"",IFERROR(VLOOKUP($I46,選択肢①!$D$32:$E$34,2,0),"直接"),"")</f>
        <v/>
      </c>
      <c r="L46" s="71"/>
      <c r="M46" s="71"/>
      <c r="N46" s="104"/>
      <c r="O46" s="81"/>
      <c r="P46" s="334"/>
      <c r="Q46" s="330" t="str">
        <f>IF($I46=選択肢①!$J$31,"tCO2/kWh",IF($I46=選択肢①!$L$31,"tCO2/GJ",""))</f>
        <v/>
      </c>
      <c r="R46" s="101"/>
      <c r="S46" s="440" t="str" cm="1">
        <f t="array" aca="1" ref="S46" ca="1">IFERROR(IF(M46&lt;&gt;"",INDIRECT("排出活動_Master!AQ"&amp;MATCH(M46,排出活動_Master!$AN:$AN,0)),INDIRECT("排出活動_Master!P"&amp;MATCH(LEFT($H46,FIND(")",$H46))&amp;$I46&amp;$L46&amp;$M46,排出活動_Master!$Y:$Y,0))),"")</f>
        <v/>
      </c>
      <c r="T46" s="80"/>
      <c r="U46" s="78"/>
      <c r="V46" s="441" t="str" cm="1">
        <f t="array" aca="1" ref="V46" ca="1">IFERROR(IF(M46&lt;&gt;"",INDIRECT("排出活動_Master!AS"&amp;MATCH(M46,排出活動_Master!$AN:$AN,0)),"-"),"")</f>
        <v>-</v>
      </c>
      <c r="W46" s="440" t="str" cm="1">
        <f t="array" aca="1" ref="W46" ca="1">IFERROR(IF(M46&lt;&gt;"",INDIRECT("排出活動_Master!AR"&amp;MATCH(M46,排出活動_Master!$AN:$AN,0)),"-"),"")</f>
        <v>-</v>
      </c>
      <c r="X46" s="550" t="str" cm="1">
        <f t="array" aca="1" ref="X46" ca="1">IFERROR(IF(OR(I46=選択肢①!$J$31,AND(P46&lt;&gt;"",I46=選択肢①!$L$31)),P46,IF(LEFT($H46,FIND(")",$H46))&amp;$I46="エネルギー起源二酸化炭素(CO2)燃料の使用",INDIRECT("排出活動_Master!AU"&amp;MATCH(M46,排出活動_Master!$AN:$AN,0)),IF(OR(LEFT($H46,FIND(")",$H46))&amp;$I46=排出活動_Master!$AW$6,$H46&amp;$I46=排出活動_Master!$AW$7),INDIRECT("排出活動_Master!R"&amp;MATCH(H46&amp;I46&amp;L46,排出活動_Master!$Y:$Y,0)),INDIRECT("排出活動_Master!R"&amp;MATCH(LEFT($H46,FIND(")",$H46))&amp;$I46&amp;$L46&amp;$M46,排出活動_Master!$Y:$Y,0))))),"")</f>
        <v/>
      </c>
      <c r="Y46" s="386" t="str" cm="1">
        <f t="array" aca="1" ref="Y46" ca="1">IFERROR(IF(LEFT($H46,FIND(")",$H46))&amp;I46="エネルギー起源二酸化炭素(CO2)燃料の使用",INDIRECT("排出活動_Master!AT"&amp;MATCH(M46,排出活動_Master!$AN:$AN,0)),IF(OR(LEFT($H46,FIND(")",$H46))&amp;$I46=排出活動_Master!$AW$6,$H46&amp;$I46=排出活動_Master!$AW$7),INDIRECT("排出活動_Master!Q"&amp;MATCH(H46&amp;I46&amp;L46,排出活動_Master!$Y:$Y,0)),INDIRECT("排出活動_Master!Q"&amp;MATCH(LEFT($H46,FIND(")",$H46))&amp;$I46&amp;$L46&amp;$M46,排出活動_Master!$Y:$Y,0)))),"")</f>
        <v/>
      </c>
      <c r="Z46" s="558">
        <f ca="1">IF(AND(H46=排出活動_Master!$B$5,I46=排出活動_Master!$E$5),1,IFERROR(VLOOKUP($H46,排出活動_Master!$AI$5:$AK$38,3,0),0))</f>
        <v>0</v>
      </c>
      <c r="AA46" s="559">
        <f t="shared" ca="1" si="2"/>
        <v>0</v>
      </c>
      <c r="AB46" s="79"/>
      <c r="AC46" s="550" t="str">
        <f t="shared" ca="1" si="3"/>
        <v>-</v>
      </c>
      <c r="AD46" s="80"/>
      <c r="AE46" s="82"/>
      <c r="AF46" s="76"/>
      <c r="AG46" s="550" t="str">
        <f t="shared" ca="1" si="4"/>
        <v/>
      </c>
      <c r="AH46" s="80"/>
      <c r="AI46" s="82"/>
      <c r="AK46" s="355"/>
      <c r="AL46" s="477">
        <f t="shared" ca="1" si="5"/>
        <v>1</v>
      </c>
      <c r="AM46" s="477"/>
      <c r="AN46" s="477">
        <f t="shared" ca="1" si="6"/>
        <v>1</v>
      </c>
      <c r="AO46" s="477"/>
      <c r="AP46" s="477" t="e">
        <f t="shared" ca="1" si="7"/>
        <v>#VALUE!</v>
      </c>
      <c r="AQ46" s="355"/>
      <c r="AR46" s="884"/>
      <c r="AS46" s="905"/>
      <c r="AT46" s="906"/>
      <c r="AU46" s="563"/>
      <c r="AV46" s="564"/>
      <c r="AW46" s="564"/>
      <c r="AX46" s="564"/>
      <c r="AY46" s="564"/>
      <c r="AZ46" s="896" t="s">
        <v>1170</v>
      </c>
      <c r="BA46" s="894"/>
      <c r="BB46" s="894"/>
      <c r="BC46" s="894"/>
      <c r="BD46" s="894"/>
      <c r="BE46" s="894"/>
      <c r="BF46" s="525" t="s">
        <v>332</v>
      </c>
      <c r="BG46" s="525"/>
      <c r="BH46" s="543">
        <f t="shared" ca="1" si="0"/>
        <v>0</v>
      </c>
      <c r="BI46" s="543">
        <f t="shared" ca="1" si="1"/>
        <v>0</v>
      </c>
    </row>
    <row r="47" spans="2:62" s="676" customFormat="1">
      <c r="B47" s="554"/>
      <c r="C47" s="555" t="str" cm="1">
        <f t="array" aca="1" ref="C47" ca="1">IFERROR(INDIRECT("'S7-"&amp;$C$5&amp;"'!G"&amp;MATCH('S8-S00010'!B47,INDIRECT("'S7-"&amp;$C$5&amp;"'!F:F"),0)),"")</f>
        <v/>
      </c>
      <c r="D47" s="555" t="str" cm="1">
        <f t="array" aca="1" ref="D47" ca="1">IFERROR(INDIRECT("'S7-"&amp;$C$5&amp;"'!E"&amp;MATCH('S8-S00010'!B47,INDIRECT("'S7-"&amp;$C$5&amp;"'!F:F"),0)),"")</f>
        <v/>
      </c>
      <c r="E47" s="77"/>
      <c r="F47" s="77"/>
      <c r="G47" s="327"/>
      <c r="H47" s="556" t="str" cm="1">
        <f t="array" aca="1" ref="H47" ca="1">IFERROR(INDIRECT("'S7-"&amp;$C$5&amp;"'!$D"&amp;MATCH($B47,INDIRECT("'S7-"&amp;$C$5&amp;"'!$F:$F"),0)),"")</f>
        <v/>
      </c>
      <c r="I47" s="71"/>
      <c r="J47" s="78"/>
      <c r="K47" s="557" t="str">
        <f>IF(I47&lt;&gt;"",IFERROR(VLOOKUP($I47,選択肢①!$D$32:$E$34,2,0),"直接"),"")</f>
        <v/>
      </c>
      <c r="L47" s="71"/>
      <c r="M47" s="71"/>
      <c r="N47" s="104"/>
      <c r="O47" s="81"/>
      <c r="P47" s="334"/>
      <c r="Q47" s="330" t="str">
        <f>IF($I47=選択肢①!$J$31,"tCO2/kWh",IF($I47=選択肢①!$L$31,"tCO2/GJ",""))</f>
        <v/>
      </c>
      <c r="R47" s="101"/>
      <c r="S47" s="440" t="str" cm="1">
        <f t="array" aca="1" ref="S47" ca="1">IFERROR(IF(M47&lt;&gt;"",INDIRECT("排出活動_Master!AQ"&amp;MATCH(M47,排出活動_Master!$AN:$AN,0)),INDIRECT("排出活動_Master!P"&amp;MATCH(LEFT($H47,FIND(")",$H47))&amp;$I47&amp;$L47&amp;$M47,排出活動_Master!$Y:$Y,0))),"")</f>
        <v/>
      </c>
      <c r="T47" s="80"/>
      <c r="U47" s="78"/>
      <c r="V47" s="441" t="str" cm="1">
        <f t="array" aca="1" ref="V47" ca="1">IFERROR(IF(M47&lt;&gt;"",INDIRECT("排出活動_Master!AS"&amp;MATCH(M47,排出活動_Master!$AN:$AN,0)),"-"),"")</f>
        <v>-</v>
      </c>
      <c r="W47" s="440" t="str" cm="1">
        <f t="array" aca="1" ref="W47" ca="1">IFERROR(IF(M47&lt;&gt;"",INDIRECT("排出活動_Master!AR"&amp;MATCH(M47,排出活動_Master!$AN:$AN,0)),"-"),"")</f>
        <v>-</v>
      </c>
      <c r="X47" s="550" t="str" cm="1">
        <f t="array" aca="1" ref="X47" ca="1">IFERROR(IF(OR(I47=選択肢①!$J$31,AND(P47&lt;&gt;"",I47=選択肢①!$L$31)),P47,IF(LEFT($H47,FIND(")",$H47))&amp;$I47="エネルギー起源二酸化炭素(CO2)燃料の使用",INDIRECT("排出活動_Master!AU"&amp;MATCH(M47,排出活動_Master!$AN:$AN,0)),IF(OR(LEFT($H47,FIND(")",$H47))&amp;$I47=排出活動_Master!$AW$6,$H47&amp;$I47=排出活動_Master!$AW$7),INDIRECT("排出活動_Master!R"&amp;MATCH(H47&amp;I47&amp;L47,排出活動_Master!$Y:$Y,0)),INDIRECT("排出活動_Master!R"&amp;MATCH(LEFT($H47,FIND(")",$H47))&amp;$I47&amp;$L47&amp;$M47,排出活動_Master!$Y:$Y,0))))),"")</f>
        <v/>
      </c>
      <c r="Y47" s="386" t="str" cm="1">
        <f t="array" aca="1" ref="Y47" ca="1">IFERROR(IF(LEFT($H47,FIND(")",$H47))&amp;I47="エネルギー起源二酸化炭素(CO2)燃料の使用",INDIRECT("排出活動_Master!AT"&amp;MATCH(M47,排出活動_Master!$AN:$AN,0)),IF(OR(LEFT($H47,FIND(")",$H47))&amp;$I47=排出活動_Master!$AW$6,$H47&amp;$I47=排出活動_Master!$AW$7),INDIRECT("排出活動_Master!Q"&amp;MATCH(H47&amp;I47&amp;L47,排出活動_Master!$Y:$Y,0)),INDIRECT("排出活動_Master!Q"&amp;MATCH(LEFT($H47,FIND(")",$H47))&amp;$I47&amp;$L47&amp;$M47,排出活動_Master!$Y:$Y,0)))),"")</f>
        <v/>
      </c>
      <c r="Z47" s="558">
        <f ca="1">IF(AND(H47=排出活動_Master!$B$5,I47=排出活動_Master!$E$5),1,IFERROR(VLOOKUP($H47,排出活動_Master!$AI$5:$AK$38,3,0),0))</f>
        <v>0</v>
      </c>
      <c r="AA47" s="559">
        <f t="shared" ca="1" si="2"/>
        <v>0</v>
      </c>
      <c r="AB47" s="79"/>
      <c r="AC47" s="550" t="str">
        <f t="shared" ca="1" si="3"/>
        <v>-</v>
      </c>
      <c r="AD47" s="80"/>
      <c r="AE47" s="82"/>
      <c r="AF47" s="76"/>
      <c r="AG47" s="550" t="str">
        <f t="shared" ca="1" si="4"/>
        <v/>
      </c>
      <c r="AH47" s="80"/>
      <c r="AI47" s="82"/>
      <c r="AK47" s="355"/>
      <c r="AL47" s="477">
        <f t="shared" ca="1" si="5"/>
        <v>1</v>
      </c>
      <c r="AM47" s="477"/>
      <c r="AN47" s="477">
        <f t="shared" ca="1" si="6"/>
        <v>1</v>
      </c>
      <c r="AO47" s="477"/>
      <c r="AP47" s="477" t="e">
        <f t="shared" ca="1" si="7"/>
        <v>#VALUE!</v>
      </c>
      <c r="AQ47" s="355"/>
      <c r="AR47" s="884"/>
      <c r="AS47" s="905"/>
      <c r="AT47" s="906"/>
      <c r="AU47" s="563"/>
      <c r="AV47" s="564"/>
      <c r="AW47" s="564"/>
      <c r="AX47" s="564"/>
      <c r="AY47" s="564"/>
      <c r="AZ47" s="894" t="s">
        <v>1171</v>
      </c>
      <c r="BA47" s="894"/>
      <c r="BB47" s="894"/>
      <c r="BC47" s="894"/>
      <c r="BD47" s="894"/>
      <c r="BE47" s="894"/>
      <c r="BF47" s="525" t="s">
        <v>433</v>
      </c>
      <c r="BG47" s="525"/>
      <c r="BH47" s="543">
        <f t="shared" ca="1" si="0"/>
        <v>0</v>
      </c>
      <c r="BI47" s="543">
        <f t="shared" ca="1" si="1"/>
        <v>0</v>
      </c>
    </row>
    <row r="48" spans="2:62" s="676" customFormat="1">
      <c r="B48" s="554"/>
      <c r="C48" s="555" t="str" cm="1">
        <f t="array" aca="1" ref="C48" ca="1">IFERROR(INDIRECT("'S7-"&amp;$C$5&amp;"'!G"&amp;MATCH('S8-S00010'!B48,INDIRECT("'S7-"&amp;$C$5&amp;"'!F:F"),0)),"")</f>
        <v/>
      </c>
      <c r="D48" s="555" t="str" cm="1">
        <f t="array" aca="1" ref="D48" ca="1">IFERROR(INDIRECT("'S7-"&amp;$C$5&amp;"'!E"&amp;MATCH('S8-S00010'!B48,INDIRECT("'S7-"&amp;$C$5&amp;"'!F:F"),0)),"")</f>
        <v/>
      </c>
      <c r="E48" s="77"/>
      <c r="F48" s="77"/>
      <c r="G48" s="327"/>
      <c r="H48" s="556" t="str" cm="1">
        <f t="array" aca="1" ref="H48" ca="1">IFERROR(INDIRECT("'S7-"&amp;$C$5&amp;"'!$D"&amp;MATCH($B48,INDIRECT("'S7-"&amp;$C$5&amp;"'!$F:$F"),0)),"")</f>
        <v/>
      </c>
      <c r="I48" s="71"/>
      <c r="J48" s="78"/>
      <c r="K48" s="557" t="str">
        <f>IF(I48&lt;&gt;"",IFERROR(VLOOKUP($I48,選択肢①!$D$32:$E$34,2,0),"直接"),"")</f>
        <v/>
      </c>
      <c r="L48" s="71"/>
      <c r="M48" s="71"/>
      <c r="N48" s="104"/>
      <c r="O48" s="81"/>
      <c r="P48" s="334"/>
      <c r="Q48" s="330" t="str">
        <f>IF($I48=選択肢①!$J$31,"tCO2/kWh",IF($I48=選択肢①!$L$31,"tCO2/GJ",""))</f>
        <v/>
      </c>
      <c r="R48" s="101"/>
      <c r="S48" s="440" t="str" cm="1">
        <f t="array" aca="1" ref="S48" ca="1">IFERROR(IF(M48&lt;&gt;"",INDIRECT("排出活動_Master!AQ"&amp;MATCH(M48,排出活動_Master!$AN:$AN,0)),INDIRECT("排出活動_Master!P"&amp;MATCH(LEFT($H48,FIND(")",$H48))&amp;$I48&amp;$L48&amp;$M48,排出活動_Master!$Y:$Y,0))),"")</f>
        <v/>
      </c>
      <c r="T48" s="80"/>
      <c r="U48" s="78"/>
      <c r="V48" s="441" t="str" cm="1">
        <f t="array" aca="1" ref="V48" ca="1">IFERROR(IF(M48&lt;&gt;"",INDIRECT("排出活動_Master!AS"&amp;MATCH(M48,排出活動_Master!$AN:$AN,0)),"-"),"")</f>
        <v>-</v>
      </c>
      <c r="W48" s="440" t="str" cm="1">
        <f t="array" aca="1" ref="W48" ca="1">IFERROR(IF(M48&lt;&gt;"",INDIRECT("排出活動_Master!AR"&amp;MATCH(M48,排出活動_Master!$AN:$AN,0)),"-"),"")</f>
        <v>-</v>
      </c>
      <c r="X48" s="550" t="str" cm="1">
        <f t="array" aca="1" ref="X48" ca="1">IFERROR(IF(OR(I48=選択肢①!$J$31,AND(P48&lt;&gt;"",I48=選択肢①!$L$31)),P48,IF(LEFT($H48,FIND(")",$H48))&amp;$I48="エネルギー起源二酸化炭素(CO2)燃料の使用",INDIRECT("排出活動_Master!AU"&amp;MATCH(M48,排出活動_Master!$AN:$AN,0)),IF(OR(LEFT($H48,FIND(")",$H48))&amp;$I48=排出活動_Master!$AW$6,$H48&amp;$I48=排出活動_Master!$AW$7),INDIRECT("排出活動_Master!R"&amp;MATCH(H48&amp;I48&amp;L48,排出活動_Master!$Y:$Y,0)),INDIRECT("排出活動_Master!R"&amp;MATCH(LEFT($H48,FIND(")",$H48))&amp;$I48&amp;$L48&amp;$M48,排出活動_Master!$Y:$Y,0))))),"")</f>
        <v/>
      </c>
      <c r="Y48" s="386" t="str" cm="1">
        <f t="array" aca="1" ref="Y48" ca="1">IFERROR(IF(LEFT($H48,FIND(")",$H48))&amp;I48="エネルギー起源二酸化炭素(CO2)燃料の使用",INDIRECT("排出活動_Master!AT"&amp;MATCH(M48,排出活動_Master!$AN:$AN,0)),IF(OR(LEFT($H48,FIND(")",$H48))&amp;$I48=排出活動_Master!$AW$6,$H48&amp;$I48=排出活動_Master!$AW$7),INDIRECT("排出活動_Master!Q"&amp;MATCH(H48&amp;I48&amp;L48,排出活動_Master!$Y:$Y,0)),INDIRECT("排出活動_Master!Q"&amp;MATCH(LEFT($H48,FIND(")",$H48))&amp;$I48&amp;$L48&amp;$M48,排出活動_Master!$Y:$Y,0)))),"")</f>
        <v/>
      </c>
      <c r="Z48" s="558">
        <f ca="1">IF(AND(H48=排出活動_Master!$B$5,I48=排出活動_Master!$E$5),1,IFERROR(VLOOKUP($H48,排出活動_Master!$AI$5:$AK$38,3,0),0))</f>
        <v>0</v>
      </c>
      <c r="AA48" s="559">
        <f t="shared" ca="1" si="2"/>
        <v>0</v>
      </c>
      <c r="AB48" s="79"/>
      <c r="AC48" s="550" t="str">
        <f t="shared" ca="1" si="3"/>
        <v>-</v>
      </c>
      <c r="AD48" s="80"/>
      <c r="AE48" s="82"/>
      <c r="AF48" s="76"/>
      <c r="AG48" s="550" t="str">
        <f t="shared" ca="1" si="4"/>
        <v/>
      </c>
      <c r="AH48" s="80"/>
      <c r="AI48" s="82"/>
      <c r="AK48" s="355"/>
      <c r="AL48" s="477">
        <f t="shared" ca="1" si="5"/>
        <v>1</v>
      </c>
      <c r="AM48" s="477"/>
      <c r="AN48" s="477">
        <f t="shared" ca="1" si="6"/>
        <v>1</v>
      </c>
      <c r="AO48" s="477"/>
      <c r="AP48" s="477" t="e">
        <f t="shared" ca="1" si="7"/>
        <v>#VALUE!</v>
      </c>
      <c r="AQ48" s="355"/>
      <c r="AR48" s="884"/>
      <c r="AS48" s="905"/>
      <c r="AT48" s="906"/>
      <c r="AU48" s="563"/>
      <c r="AV48" s="564"/>
      <c r="AW48" s="564"/>
      <c r="AX48" s="564"/>
      <c r="AY48" s="564"/>
      <c r="AZ48" s="896" t="s">
        <v>1172</v>
      </c>
      <c r="BA48" s="894"/>
      <c r="BB48" s="894"/>
      <c r="BC48" s="894"/>
      <c r="BD48" s="894"/>
      <c r="BE48" s="894"/>
      <c r="BF48" s="525" t="s">
        <v>434</v>
      </c>
      <c r="BG48" s="525" t="s">
        <v>435</v>
      </c>
      <c r="BH48" s="543">
        <f t="shared" ca="1" si="0"/>
        <v>0</v>
      </c>
      <c r="BI48" s="543">
        <f t="shared" ca="1" si="1"/>
        <v>0</v>
      </c>
    </row>
    <row r="49" spans="2:62" s="676" customFormat="1">
      <c r="B49" s="554"/>
      <c r="C49" s="555" t="str" cm="1">
        <f t="array" aca="1" ref="C49" ca="1">IFERROR(INDIRECT("'S7-"&amp;$C$5&amp;"'!G"&amp;MATCH('S8-S00010'!B49,INDIRECT("'S7-"&amp;$C$5&amp;"'!F:F"),0)),"")</f>
        <v/>
      </c>
      <c r="D49" s="555" t="str" cm="1">
        <f t="array" aca="1" ref="D49" ca="1">IFERROR(INDIRECT("'S7-"&amp;$C$5&amp;"'!E"&amp;MATCH('S8-S00010'!B49,INDIRECT("'S7-"&amp;$C$5&amp;"'!F:F"),0)),"")</f>
        <v/>
      </c>
      <c r="E49" s="77"/>
      <c r="F49" s="77"/>
      <c r="G49" s="327"/>
      <c r="H49" s="556" t="str" cm="1">
        <f t="array" aca="1" ref="H49" ca="1">IFERROR(INDIRECT("'S7-"&amp;$C$5&amp;"'!$D"&amp;MATCH($B49,INDIRECT("'S7-"&amp;$C$5&amp;"'!$F:$F"),0)),"")</f>
        <v/>
      </c>
      <c r="I49" s="71"/>
      <c r="J49" s="78"/>
      <c r="K49" s="557" t="str">
        <f>IF(I49&lt;&gt;"",IFERROR(VLOOKUP($I49,選択肢①!$D$32:$E$34,2,0),"直接"),"")</f>
        <v/>
      </c>
      <c r="L49" s="71"/>
      <c r="M49" s="71"/>
      <c r="N49" s="104"/>
      <c r="O49" s="81"/>
      <c r="P49" s="334"/>
      <c r="Q49" s="330" t="str">
        <f>IF($I49=選択肢①!$J$31,"tCO2/kWh",IF($I49=選択肢①!$L$31,"tCO2/GJ",""))</f>
        <v/>
      </c>
      <c r="R49" s="101"/>
      <c r="S49" s="440" t="str" cm="1">
        <f t="array" aca="1" ref="S49" ca="1">IFERROR(IF(M49&lt;&gt;"",INDIRECT("排出活動_Master!AQ"&amp;MATCH(M49,排出活動_Master!$AN:$AN,0)),INDIRECT("排出活動_Master!P"&amp;MATCH(LEFT($H49,FIND(")",$H49))&amp;$I49&amp;$L49&amp;$M49,排出活動_Master!$Y:$Y,0))),"")</f>
        <v/>
      </c>
      <c r="T49" s="80"/>
      <c r="U49" s="78"/>
      <c r="V49" s="441" t="str" cm="1">
        <f t="array" aca="1" ref="V49" ca="1">IFERROR(IF(M49&lt;&gt;"",INDIRECT("排出活動_Master!AS"&amp;MATCH(M49,排出活動_Master!$AN:$AN,0)),"-"),"")</f>
        <v>-</v>
      </c>
      <c r="W49" s="440" t="str" cm="1">
        <f t="array" aca="1" ref="W49" ca="1">IFERROR(IF(M49&lt;&gt;"",INDIRECT("排出活動_Master!AR"&amp;MATCH(M49,排出活動_Master!$AN:$AN,0)),"-"),"")</f>
        <v>-</v>
      </c>
      <c r="X49" s="550" t="str" cm="1">
        <f t="array" aca="1" ref="X49" ca="1">IFERROR(IF(OR(I49=選択肢①!$J$31,AND(P49&lt;&gt;"",I49=選択肢①!$L$31)),P49,IF(LEFT($H49,FIND(")",$H49))&amp;$I49="エネルギー起源二酸化炭素(CO2)燃料の使用",INDIRECT("排出活動_Master!AU"&amp;MATCH(M49,排出活動_Master!$AN:$AN,0)),IF(OR(LEFT($H49,FIND(")",$H49))&amp;$I49=排出活動_Master!$AW$6,$H49&amp;$I49=排出活動_Master!$AW$7),INDIRECT("排出活動_Master!R"&amp;MATCH(H49&amp;I49&amp;L49,排出活動_Master!$Y:$Y,0)),INDIRECT("排出活動_Master!R"&amp;MATCH(LEFT($H49,FIND(")",$H49))&amp;$I49&amp;$L49&amp;$M49,排出活動_Master!$Y:$Y,0))))),"")</f>
        <v/>
      </c>
      <c r="Y49" s="386" t="str" cm="1">
        <f t="array" aca="1" ref="Y49" ca="1">IFERROR(IF(LEFT($H49,FIND(")",$H49))&amp;I49="エネルギー起源二酸化炭素(CO2)燃料の使用",INDIRECT("排出活動_Master!AT"&amp;MATCH(M49,排出活動_Master!$AN:$AN,0)),IF(OR(LEFT($H49,FIND(")",$H49))&amp;$I49=排出活動_Master!$AW$6,$H49&amp;$I49=排出活動_Master!$AW$7),INDIRECT("排出活動_Master!Q"&amp;MATCH(H49&amp;I49&amp;L49,排出活動_Master!$Y:$Y,0)),INDIRECT("排出活動_Master!Q"&amp;MATCH(LEFT($H49,FIND(")",$H49))&amp;$I49&amp;$L49&amp;$M49,排出活動_Master!$Y:$Y,0)))),"")</f>
        <v/>
      </c>
      <c r="Z49" s="558">
        <f ca="1">IF(AND(H49=排出活動_Master!$B$5,I49=排出活動_Master!$E$5),1,IFERROR(VLOOKUP($H49,排出活動_Master!$AI$5:$AK$38,3,0),0))</f>
        <v>0</v>
      </c>
      <c r="AA49" s="559">
        <f t="shared" ca="1" si="2"/>
        <v>0</v>
      </c>
      <c r="AB49" s="79"/>
      <c r="AC49" s="550" t="str">
        <f t="shared" ca="1" si="3"/>
        <v>-</v>
      </c>
      <c r="AD49" s="80"/>
      <c r="AE49" s="82"/>
      <c r="AF49" s="76"/>
      <c r="AG49" s="550" t="str">
        <f t="shared" ca="1" si="4"/>
        <v/>
      </c>
      <c r="AH49" s="80"/>
      <c r="AI49" s="82"/>
      <c r="AK49" s="355"/>
      <c r="AL49" s="477">
        <f t="shared" ca="1" si="5"/>
        <v>1</v>
      </c>
      <c r="AM49" s="477"/>
      <c r="AN49" s="477">
        <f t="shared" ca="1" si="6"/>
        <v>1</v>
      </c>
      <c r="AO49" s="477"/>
      <c r="AP49" s="477" t="e">
        <f t="shared" ca="1" si="7"/>
        <v>#VALUE!</v>
      </c>
      <c r="AQ49" s="355"/>
      <c r="AR49" s="884"/>
      <c r="AS49" s="905"/>
      <c r="AT49" s="906"/>
      <c r="AU49" s="563"/>
      <c r="AV49" s="564"/>
      <c r="AW49" s="564"/>
      <c r="AX49" s="564"/>
      <c r="AY49" s="564"/>
      <c r="AZ49" s="894" t="s">
        <v>1173</v>
      </c>
      <c r="BA49" s="894"/>
      <c r="BB49" s="894"/>
      <c r="BC49" s="894"/>
      <c r="BD49" s="894"/>
      <c r="BE49" s="894"/>
      <c r="BF49" s="525" t="s">
        <v>436</v>
      </c>
      <c r="BG49" s="525" t="s">
        <v>437</v>
      </c>
      <c r="BH49" s="543">
        <f t="shared" ca="1" si="0"/>
        <v>0</v>
      </c>
      <c r="BI49" s="543">
        <f t="shared" ca="1" si="1"/>
        <v>0</v>
      </c>
    </row>
    <row r="50" spans="2:62" s="676" customFormat="1">
      <c r="B50" s="554"/>
      <c r="C50" s="555" t="str" cm="1">
        <f t="array" aca="1" ref="C50" ca="1">IFERROR(INDIRECT("'S7-"&amp;$C$5&amp;"'!G"&amp;MATCH('S8-S00010'!B50,INDIRECT("'S7-"&amp;$C$5&amp;"'!F:F"),0)),"")</f>
        <v/>
      </c>
      <c r="D50" s="555" t="str" cm="1">
        <f t="array" aca="1" ref="D50" ca="1">IFERROR(INDIRECT("'S7-"&amp;$C$5&amp;"'!E"&amp;MATCH('S8-S00010'!B50,INDIRECT("'S7-"&amp;$C$5&amp;"'!F:F"),0)),"")</f>
        <v/>
      </c>
      <c r="E50" s="77"/>
      <c r="F50" s="77"/>
      <c r="G50" s="327"/>
      <c r="H50" s="556" t="str" cm="1">
        <f t="array" aca="1" ref="H50" ca="1">IFERROR(INDIRECT("'S7-"&amp;$C$5&amp;"'!$D"&amp;MATCH($B50,INDIRECT("'S7-"&amp;$C$5&amp;"'!$F:$F"),0)),"")</f>
        <v/>
      </c>
      <c r="I50" s="71"/>
      <c r="J50" s="78"/>
      <c r="K50" s="557" t="str">
        <f>IF(I50&lt;&gt;"",IFERROR(VLOOKUP($I50,選択肢①!$D$32:$E$34,2,0),"直接"),"")</f>
        <v/>
      </c>
      <c r="L50" s="71"/>
      <c r="M50" s="71"/>
      <c r="N50" s="104"/>
      <c r="O50" s="81"/>
      <c r="P50" s="334"/>
      <c r="Q50" s="330" t="str">
        <f>IF($I50=選択肢①!$J$31,"tCO2/kWh",IF($I50=選択肢①!$L$31,"tCO2/GJ",""))</f>
        <v/>
      </c>
      <c r="R50" s="101"/>
      <c r="S50" s="440" t="str" cm="1">
        <f t="array" aca="1" ref="S50" ca="1">IFERROR(IF(M50&lt;&gt;"",INDIRECT("排出活動_Master!AQ"&amp;MATCH(M50,排出活動_Master!$AN:$AN,0)),INDIRECT("排出活動_Master!P"&amp;MATCH(LEFT($H50,FIND(")",$H50))&amp;$I50&amp;$L50&amp;$M50,排出活動_Master!$Y:$Y,0))),"")</f>
        <v/>
      </c>
      <c r="T50" s="80"/>
      <c r="U50" s="78"/>
      <c r="V50" s="441" t="str" cm="1">
        <f t="array" aca="1" ref="V50" ca="1">IFERROR(IF(M50&lt;&gt;"",INDIRECT("排出活動_Master!AS"&amp;MATCH(M50,排出活動_Master!$AN:$AN,0)),"-"),"")</f>
        <v>-</v>
      </c>
      <c r="W50" s="440" t="str" cm="1">
        <f t="array" aca="1" ref="W50" ca="1">IFERROR(IF(M50&lt;&gt;"",INDIRECT("排出活動_Master!AR"&amp;MATCH(M50,排出活動_Master!$AN:$AN,0)),"-"),"")</f>
        <v>-</v>
      </c>
      <c r="X50" s="550" t="str" cm="1">
        <f t="array" aca="1" ref="X50" ca="1">IFERROR(IF(OR(I50=選択肢①!$J$31,AND(P50&lt;&gt;"",I50=選択肢①!$L$31)),P50,IF(LEFT($H50,FIND(")",$H50))&amp;$I50="エネルギー起源二酸化炭素(CO2)燃料の使用",INDIRECT("排出活動_Master!AU"&amp;MATCH(M50,排出活動_Master!$AN:$AN,0)),IF(OR(LEFT($H50,FIND(")",$H50))&amp;$I50=排出活動_Master!$AW$6,$H50&amp;$I50=排出活動_Master!$AW$7),INDIRECT("排出活動_Master!R"&amp;MATCH(H50&amp;I50&amp;L50,排出活動_Master!$Y:$Y,0)),INDIRECT("排出活動_Master!R"&amp;MATCH(LEFT($H50,FIND(")",$H50))&amp;$I50&amp;$L50&amp;$M50,排出活動_Master!$Y:$Y,0))))),"")</f>
        <v/>
      </c>
      <c r="Y50" s="386" t="str" cm="1">
        <f t="array" aca="1" ref="Y50" ca="1">IFERROR(IF(LEFT($H50,FIND(")",$H50))&amp;I50="エネルギー起源二酸化炭素(CO2)燃料の使用",INDIRECT("排出活動_Master!AT"&amp;MATCH(M50,排出活動_Master!$AN:$AN,0)),IF(OR(LEFT($H50,FIND(")",$H50))&amp;$I50=排出活動_Master!$AW$6,$H50&amp;$I50=排出活動_Master!$AW$7),INDIRECT("排出活動_Master!Q"&amp;MATCH(H50&amp;I50&amp;L50,排出活動_Master!$Y:$Y,0)),INDIRECT("排出活動_Master!Q"&amp;MATCH(LEFT($H50,FIND(")",$H50))&amp;$I50&amp;$L50&amp;$M50,排出活動_Master!$Y:$Y,0)))),"")</f>
        <v/>
      </c>
      <c r="Z50" s="558">
        <f ca="1">IF(AND(H50=排出活動_Master!$B$5,I50=排出活動_Master!$E$5),1,IFERROR(VLOOKUP($H50,排出活動_Master!$AI$5:$AK$38,3,0),0))</f>
        <v>0</v>
      </c>
      <c r="AA50" s="559">
        <f t="shared" ca="1" si="2"/>
        <v>0</v>
      </c>
      <c r="AB50" s="79"/>
      <c r="AC50" s="550" t="str">
        <f t="shared" ca="1" si="3"/>
        <v>-</v>
      </c>
      <c r="AD50" s="80"/>
      <c r="AE50" s="82"/>
      <c r="AF50" s="76"/>
      <c r="AG50" s="550" t="str">
        <f t="shared" ca="1" si="4"/>
        <v/>
      </c>
      <c r="AH50" s="80"/>
      <c r="AI50" s="82"/>
      <c r="AK50" s="355"/>
      <c r="AL50" s="477">
        <f t="shared" ca="1" si="5"/>
        <v>1</v>
      </c>
      <c r="AM50" s="477"/>
      <c r="AN50" s="477">
        <f t="shared" ca="1" si="6"/>
        <v>1</v>
      </c>
      <c r="AO50" s="477"/>
      <c r="AP50" s="477" t="e">
        <f t="shared" ca="1" si="7"/>
        <v>#VALUE!</v>
      </c>
      <c r="AQ50" s="355"/>
      <c r="AR50" s="884"/>
      <c r="AS50" s="905"/>
      <c r="AT50" s="906"/>
      <c r="AU50" s="563"/>
      <c r="AV50" s="564"/>
      <c r="AW50" s="564"/>
      <c r="AX50" s="564"/>
      <c r="AY50" s="564"/>
      <c r="AZ50" s="896" t="s">
        <v>1174</v>
      </c>
      <c r="BA50" s="894"/>
      <c r="BB50" s="894"/>
      <c r="BC50" s="894"/>
      <c r="BD50" s="894"/>
      <c r="BE50" s="894"/>
      <c r="BF50" s="525"/>
      <c r="BG50" s="525"/>
      <c r="BH50" s="543">
        <f t="shared" ca="1" si="0"/>
        <v>0</v>
      </c>
      <c r="BI50" s="543">
        <f t="shared" ca="1" si="1"/>
        <v>0</v>
      </c>
    </row>
    <row r="51" spans="2:62" s="676" customFormat="1">
      <c r="B51" s="554"/>
      <c r="C51" s="555" t="str" cm="1">
        <f t="array" aca="1" ref="C51" ca="1">IFERROR(INDIRECT("'S7-"&amp;$C$5&amp;"'!G"&amp;MATCH('S8-S00010'!B51,INDIRECT("'S7-"&amp;$C$5&amp;"'!F:F"),0)),"")</f>
        <v/>
      </c>
      <c r="D51" s="555" t="str" cm="1">
        <f t="array" aca="1" ref="D51" ca="1">IFERROR(INDIRECT("'S7-"&amp;$C$5&amp;"'!E"&amp;MATCH('S8-S00010'!B51,INDIRECT("'S7-"&amp;$C$5&amp;"'!F:F"),0)),"")</f>
        <v/>
      </c>
      <c r="E51" s="77"/>
      <c r="F51" s="77"/>
      <c r="G51" s="327"/>
      <c r="H51" s="556" t="str" cm="1">
        <f t="array" aca="1" ref="H51" ca="1">IFERROR(INDIRECT("'S7-"&amp;$C$5&amp;"'!$D"&amp;MATCH($B51,INDIRECT("'S7-"&amp;$C$5&amp;"'!$F:$F"),0)),"")</f>
        <v/>
      </c>
      <c r="I51" s="71"/>
      <c r="J51" s="78"/>
      <c r="K51" s="557" t="str">
        <f>IF(I51&lt;&gt;"",IFERROR(VLOOKUP($I51,選択肢①!$D$32:$E$34,2,0),"直接"),"")</f>
        <v/>
      </c>
      <c r="L51" s="71"/>
      <c r="M51" s="71"/>
      <c r="N51" s="104"/>
      <c r="O51" s="81"/>
      <c r="P51" s="334"/>
      <c r="Q51" s="330" t="str">
        <f>IF($I51=選択肢①!$J$31,"tCO2/kWh",IF($I51=選択肢①!$L$31,"tCO2/GJ",""))</f>
        <v/>
      </c>
      <c r="R51" s="101"/>
      <c r="S51" s="440" t="str" cm="1">
        <f t="array" aca="1" ref="S51" ca="1">IFERROR(IF(M51&lt;&gt;"",INDIRECT("排出活動_Master!AQ"&amp;MATCH(M51,排出活動_Master!$AN:$AN,0)),INDIRECT("排出活動_Master!P"&amp;MATCH(LEFT($H51,FIND(")",$H51))&amp;$I51&amp;$L51&amp;$M51,排出活動_Master!$Y:$Y,0))),"")</f>
        <v/>
      </c>
      <c r="T51" s="80"/>
      <c r="U51" s="78"/>
      <c r="V51" s="441" t="str" cm="1">
        <f t="array" aca="1" ref="V51" ca="1">IFERROR(IF(M51&lt;&gt;"",INDIRECT("排出活動_Master!AS"&amp;MATCH(M51,排出活動_Master!$AN:$AN,0)),"-"),"")</f>
        <v>-</v>
      </c>
      <c r="W51" s="440" t="str" cm="1">
        <f t="array" aca="1" ref="W51" ca="1">IFERROR(IF(M51&lt;&gt;"",INDIRECT("排出活動_Master!AR"&amp;MATCH(M51,排出活動_Master!$AN:$AN,0)),"-"),"")</f>
        <v>-</v>
      </c>
      <c r="X51" s="550" t="str" cm="1">
        <f t="array" aca="1" ref="X51" ca="1">IFERROR(IF(OR(I51=選択肢①!$J$31,AND(P51&lt;&gt;"",I51=選択肢①!$L$31)),P51,IF(LEFT($H51,FIND(")",$H51))&amp;$I51="エネルギー起源二酸化炭素(CO2)燃料の使用",INDIRECT("排出活動_Master!AU"&amp;MATCH(M51,排出活動_Master!$AN:$AN,0)),IF(OR(LEFT($H51,FIND(")",$H51))&amp;$I51=排出活動_Master!$AW$6,$H51&amp;$I51=排出活動_Master!$AW$7),INDIRECT("排出活動_Master!R"&amp;MATCH(H51&amp;I51&amp;L51,排出活動_Master!$Y:$Y,0)),INDIRECT("排出活動_Master!R"&amp;MATCH(LEFT($H51,FIND(")",$H51))&amp;$I51&amp;$L51&amp;$M51,排出活動_Master!$Y:$Y,0))))),"")</f>
        <v/>
      </c>
      <c r="Y51" s="386" t="str" cm="1">
        <f t="array" aca="1" ref="Y51" ca="1">IFERROR(IF(LEFT($H51,FIND(")",$H51))&amp;I51="エネルギー起源二酸化炭素(CO2)燃料の使用",INDIRECT("排出活動_Master!AT"&amp;MATCH(M51,排出活動_Master!$AN:$AN,0)),IF(OR(LEFT($H51,FIND(")",$H51))&amp;$I51=排出活動_Master!$AW$6,$H51&amp;$I51=排出活動_Master!$AW$7),INDIRECT("排出活動_Master!Q"&amp;MATCH(H51&amp;I51&amp;L51,排出活動_Master!$Y:$Y,0)),INDIRECT("排出活動_Master!Q"&amp;MATCH(LEFT($H51,FIND(")",$H51))&amp;$I51&amp;$L51&amp;$M51,排出活動_Master!$Y:$Y,0)))),"")</f>
        <v/>
      </c>
      <c r="Z51" s="558">
        <f ca="1">IF(AND(H51=排出活動_Master!$B$5,I51=排出活動_Master!$E$5),1,IFERROR(VLOOKUP($H51,排出活動_Master!$AI$5:$AK$38,3,0),0))</f>
        <v>0</v>
      </c>
      <c r="AA51" s="559">
        <f t="shared" ca="1" si="2"/>
        <v>0</v>
      </c>
      <c r="AB51" s="79"/>
      <c r="AC51" s="550" t="str">
        <f t="shared" ca="1" si="3"/>
        <v>-</v>
      </c>
      <c r="AD51" s="80"/>
      <c r="AE51" s="82"/>
      <c r="AF51" s="76"/>
      <c r="AG51" s="550" t="str">
        <f t="shared" ca="1" si="4"/>
        <v/>
      </c>
      <c r="AH51" s="80"/>
      <c r="AI51" s="82"/>
      <c r="AK51" s="355"/>
      <c r="AL51" s="477">
        <f t="shared" ca="1" si="5"/>
        <v>1</v>
      </c>
      <c r="AM51" s="477"/>
      <c r="AN51" s="477">
        <f t="shared" ca="1" si="6"/>
        <v>1</v>
      </c>
      <c r="AO51" s="477"/>
      <c r="AP51" s="477" t="e">
        <f t="shared" ca="1" si="7"/>
        <v>#VALUE!</v>
      </c>
      <c r="AQ51" s="355"/>
      <c r="AR51" s="884"/>
      <c r="AS51" s="905"/>
      <c r="AT51" s="906"/>
      <c r="AU51" s="563"/>
      <c r="AV51" s="564"/>
      <c r="AW51" s="564"/>
      <c r="AX51" s="564"/>
      <c r="AY51" s="564"/>
      <c r="AZ51" s="894" t="s">
        <v>1175</v>
      </c>
      <c r="BA51" s="894"/>
      <c r="BB51" s="894"/>
      <c r="BC51" s="894"/>
      <c r="BD51" s="894"/>
      <c r="BE51" s="894"/>
      <c r="BF51" s="525"/>
      <c r="BG51" s="525"/>
      <c r="BH51" s="543">
        <f t="shared" ca="1" si="0"/>
        <v>0</v>
      </c>
      <c r="BI51" s="543">
        <f t="shared" ca="1" si="1"/>
        <v>0</v>
      </c>
    </row>
    <row r="52" spans="2:62" s="676" customFormat="1">
      <c r="B52" s="554"/>
      <c r="C52" s="555" t="str" cm="1">
        <f t="array" aca="1" ref="C52" ca="1">IFERROR(INDIRECT("'S7-"&amp;$C$5&amp;"'!G"&amp;MATCH('S8-S00010'!B52,INDIRECT("'S7-"&amp;$C$5&amp;"'!F:F"),0)),"")</f>
        <v/>
      </c>
      <c r="D52" s="555" t="str" cm="1">
        <f t="array" aca="1" ref="D52" ca="1">IFERROR(INDIRECT("'S7-"&amp;$C$5&amp;"'!E"&amp;MATCH('S8-S00010'!B52,INDIRECT("'S7-"&amp;$C$5&amp;"'!F:F"),0)),"")</f>
        <v/>
      </c>
      <c r="E52" s="77"/>
      <c r="F52" s="77"/>
      <c r="G52" s="327"/>
      <c r="H52" s="556" t="str" cm="1">
        <f t="array" aca="1" ref="H52" ca="1">IFERROR(INDIRECT("'S7-"&amp;$C$5&amp;"'!$D"&amp;MATCH($B52,INDIRECT("'S7-"&amp;$C$5&amp;"'!$F:$F"),0)),"")</f>
        <v/>
      </c>
      <c r="I52" s="71"/>
      <c r="J52" s="78"/>
      <c r="K52" s="557" t="str">
        <f>IF(I52&lt;&gt;"",IFERROR(VLOOKUP($I52,選択肢①!$D$32:$E$34,2,0),"直接"),"")</f>
        <v/>
      </c>
      <c r="L52" s="71"/>
      <c r="M52" s="71"/>
      <c r="N52" s="104"/>
      <c r="O52" s="81"/>
      <c r="P52" s="334"/>
      <c r="Q52" s="330" t="str">
        <f>IF($I52=選択肢①!$J$31,"tCO2/kWh",IF($I52=選択肢①!$L$31,"tCO2/GJ",""))</f>
        <v/>
      </c>
      <c r="R52" s="101"/>
      <c r="S52" s="440" t="str" cm="1">
        <f t="array" aca="1" ref="S52" ca="1">IFERROR(IF(M52&lt;&gt;"",INDIRECT("排出活動_Master!AQ"&amp;MATCH(M52,排出活動_Master!$AN:$AN,0)),INDIRECT("排出活動_Master!P"&amp;MATCH(LEFT($H52,FIND(")",$H52))&amp;$I52&amp;$L52&amp;$M52,排出活動_Master!$Y:$Y,0))),"")</f>
        <v/>
      </c>
      <c r="T52" s="80"/>
      <c r="U52" s="78"/>
      <c r="V52" s="441" t="str" cm="1">
        <f t="array" aca="1" ref="V52" ca="1">IFERROR(IF(M52&lt;&gt;"",INDIRECT("排出活動_Master!AS"&amp;MATCH(M52,排出活動_Master!$AN:$AN,0)),"-"),"")</f>
        <v>-</v>
      </c>
      <c r="W52" s="440" t="str" cm="1">
        <f t="array" aca="1" ref="W52" ca="1">IFERROR(IF(M52&lt;&gt;"",INDIRECT("排出活動_Master!AR"&amp;MATCH(M52,排出活動_Master!$AN:$AN,0)),"-"),"")</f>
        <v>-</v>
      </c>
      <c r="X52" s="550" t="str" cm="1">
        <f t="array" aca="1" ref="X52" ca="1">IFERROR(IF(OR(I52=選択肢①!$J$31,AND(P52&lt;&gt;"",I52=選択肢①!$L$31)),P52,IF(LEFT($H52,FIND(")",$H52))&amp;$I52="エネルギー起源二酸化炭素(CO2)燃料の使用",INDIRECT("排出活動_Master!AU"&amp;MATCH(M52,排出活動_Master!$AN:$AN,0)),IF(OR(LEFT($H52,FIND(")",$H52))&amp;$I52=排出活動_Master!$AW$6,$H52&amp;$I52=排出活動_Master!$AW$7),INDIRECT("排出活動_Master!R"&amp;MATCH(H52&amp;I52&amp;L52,排出活動_Master!$Y:$Y,0)),INDIRECT("排出活動_Master!R"&amp;MATCH(LEFT($H52,FIND(")",$H52))&amp;$I52&amp;$L52&amp;$M52,排出活動_Master!$Y:$Y,0))))),"")</f>
        <v/>
      </c>
      <c r="Y52" s="386" t="str" cm="1">
        <f t="array" aca="1" ref="Y52" ca="1">IFERROR(IF(LEFT($H52,FIND(")",$H52))&amp;I52="エネルギー起源二酸化炭素(CO2)燃料の使用",INDIRECT("排出活動_Master!AT"&amp;MATCH(M52,排出活動_Master!$AN:$AN,0)),IF(OR(LEFT($H52,FIND(")",$H52))&amp;$I52=排出活動_Master!$AW$6,$H52&amp;$I52=排出活動_Master!$AW$7),INDIRECT("排出活動_Master!Q"&amp;MATCH(H52&amp;I52&amp;L52,排出活動_Master!$Y:$Y,0)),INDIRECT("排出活動_Master!Q"&amp;MATCH(LEFT($H52,FIND(")",$H52))&amp;$I52&amp;$L52&amp;$M52,排出活動_Master!$Y:$Y,0)))),"")</f>
        <v/>
      </c>
      <c r="Z52" s="558">
        <f ca="1">IF(AND(H52=排出活動_Master!$B$5,I52=排出活動_Master!$E$5),1,IFERROR(VLOOKUP($H52,排出活動_Master!$AI$5:$AK$38,3,0),0))</f>
        <v>0</v>
      </c>
      <c r="AA52" s="559">
        <f t="shared" ca="1" si="2"/>
        <v>0</v>
      </c>
      <c r="AB52" s="79"/>
      <c r="AC52" s="550" t="str">
        <f t="shared" ca="1" si="3"/>
        <v>-</v>
      </c>
      <c r="AD52" s="80"/>
      <c r="AE52" s="82"/>
      <c r="AF52" s="76"/>
      <c r="AG52" s="550" t="str">
        <f t="shared" ca="1" si="4"/>
        <v/>
      </c>
      <c r="AH52" s="80"/>
      <c r="AI52" s="82"/>
      <c r="AK52" s="355"/>
      <c r="AL52" s="477">
        <f t="shared" ca="1" si="5"/>
        <v>1</v>
      </c>
      <c r="AM52" s="477"/>
      <c r="AN52" s="477">
        <f t="shared" ca="1" si="6"/>
        <v>1</v>
      </c>
      <c r="AO52" s="477"/>
      <c r="AP52" s="477" t="e">
        <f t="shared" ca="1" si="7"/>
        <v>#VALUE!</v>
      </c>
      <c r="AQ52" s="355"/>
      <c r="AR52" s="884"/>
      <c r="AS52" s="905"/>
      <c r="AT52" s="906"/>
      <c r="AU52" s="563"/>
      <c r="AV52" s="564"/>
      <c r="AW52" s="564"/>
      <c r="AX52" s="564"/>
      <c r="AY52" s="564"/>
      <c r="AZ52" s="915" t="s">
        <v>1176</v>
      </c>
      <c r="BA52" s="916"/>
      <c r="BB52" s="916"/>
      <c r="BC52" s="916"/>
      <c r="BD52" s="916"/>
      <c r="BE52" s="916"/>
      <c r="BF52" s="525"/>
      <c r="BG52" s="525"/>
      <c r="BH52" s="543">
        <f t="shared" ca="1" si="0"/>
        <v>0</v>
      </c>
      <c r="BI52" s="543">
        <f t="shared" ca="1" si="1"/>
        <v>0</v>
      </c>
    </row>
    <row r="53" spans="2:62" s="676" customFormat="1">
      <c r="B53" s="554"/>
      <c r="C53" s="555" t="str" cm="1">
        <f t="array" aca="1" ref="C53" ca="1">IFERROR(INDIRECT("'S7-"&amp;$C$5&amp;"'!G"&amp;MATCH('S8-S00010'!B53,INDIRECT("'S7-"&amp;$C$5&amp;"'!F:F"),0)),"")</f>
        <v/>
      </c>
      <c r="D53" s="555" t="str" cm="1">
        <f t="array" aca="1" ref="D53" ca="1">IFERROR(INDIRECT("'S7-"&amp;$C$5&amp;"'!E"&amp;MATCH('S8-S00010'!B53,INDIRECT("'S7-"&amp;$C$5&amp;"'!F:F"),0)),"")</f>
        <v/>
      </c>
      <c r="E53" s="77"/>
      <c r="F53" s="77"/>
      <c r="G53" s="327"/>
      <c r="H53" s="556" t="str" cm="1">
        <f t="array" aca="1" ref="H53" ca="1">IFERROR(INDIRECT("'S7-"&amp;$C$5&amp;"'!$D"&amp;MATCH($B53,INDIRECT("'S7-"&amp;$C$5&amp;"'!$F:$F"),0)),"")</f>
        <v/>
      </c>
      <c r="I53" s="71"/>
      <c r="J53" s="78"/>
      <c r="K53" s="557" t="str">
        <f>IF(I53&lt;&gt;"",IFERROR(VLOOKUP($I53,選択肢①!$D$32:$E$34,2,0),"直接"),"")</f>
        <v/>
      </c>
      <c r="L53" s="71"/>
      <c r="M53" s="71"/>
      <c r="N53" s="104"/>
      <c r="O53" s="81"/>
      <c r="P53" s="334"/>
      <c r="Q53" s="330" t="str">
        <f>IF($I53=選択肢①!$J$31,"tCO2/kWh",IF($I53=選択肢①!$L$31,"tCO2/GJ",""))</f>
        <v/>
      </c>
      <c r="R53" s="101"/>
      <c r="S53" s="440" t="str" cm="1">
        <f t="array" aca="1" ref="S53" ca="1">IFERROR(IF(M53&lt;&gt;"",INDIRECT("排出活動_Master!AQ"&amp;MATCH(M53,排出活動_Master!$AN:$AN,0)),INDIRECT("排出活動_Master!P"&amp;MATCH(LEFT($H53,FIND(")",$H53))&amp;$I53&amp;$L53&amp;$M53,排出活動_Master!$Y:$Y,0))),"")</f>
        <v/>
      </c>
      <c r="T53" s="80"/>
      <c r="U53" s="78"/>
      <c r="V53" s="441" t="str" cm="1">
        <f t="array" aca="1" ref="V53" ca="1">IFERROR(IF(M53&lt;&gt;"",INDIRECT("排出活動_Master!AS"&amp;MATCH(M53,排出活動_Master!$AN:$AN,0)),"-"),"")</f>
        <v>-</v>
      </c>
      <c r="W53" s="440" t="str" cm="1">
        <f t="array" aca="1" ref="W53" ca="1">IFERROR(IF(M53&lt;&gt;"",INDIRECT("排出活動_Master!AR"&amp;MATCH(M53,排出活動_Master!$AN:$AN,0)),"-"),"")</f>
        <v>-</v>
      </c>
      <c r="X53" s="550" t="str" cm="1">
        <f t="array" aca="1" ref="X53" ca="1">IFERROR(IF(OR(I53=選択肢①!$J$31,AND(P53&lt;&gt;"",I53=選択肢①!$L$31)),P53,IF(LEFT($H53,FIND(")",$H53))&amp;$I53="エネルギー起源二酸化炭素(CO2)燃料の使用",INDIRECT("排出活動_Master!AU"&amp;MATCH(M53,排出活動_Master!$AN:$AN,0)),IF(OR(LEFT($H53,FIND(")",$H53))&amp;$I53=排出活動_Master!$AW$6,$H53&amp;$I53=排出活動_Master!$AW$7),INDIRECT("排出活動_Master!R"&amp;MATCH(H53&amp;I53&amp;L53,排出活動_Master!$Y:$Y,0)),INDIRECT("排出活動_Master!R"&amp;MATCH(LEFT($H53,FIND(")",$H53))&amp;$I53&amp;$L53&amp;$M53,排出活動_Master!$Y:$Y,0))))),"")</f>
        <v/>
      </c>
      <c r="Y53" s="386" t="str" cm="1">
        <f t="array" aca="1" ref="Y53" ca="1">IFERROR(IF(LEFT($H53,FIND(")",$H53))&amp;I53="エネルギー起源二酸化炭素(CO2)燃料の使用",INDIRECT("排出活動_Master!AT"&amp;MATCH(M53,排出活動_Master!$AN:$AN,0)),IF(OR(LEFT($H53,FIND(")",$H53))&amp;$I53=排出活動_Master!$AW$6,$H53&amp;$I53=排出活動_Master!$AW$7),INDIRECT("排出活動_Master!Q"&amp;MATCH(H53&amp;I53&amp;L53,排出活動_Master!$Y:$Y,0)),INDIRECT("排出活動_Master!Q"&amp;MATCH(LEFT($H53,FIND(")",$H53))&amp;$I53&amp;$L53&amp;$M53,排出活動_Master!$Y:$Y,0)))),"")</f>
        <v/>
      </c>
      <c r="Z53" s="558">
        <f ca="1">IF(AND(H53=排出活動_Master!$B$5,I53=排出活動_Master!$E$5),1,IFERROR(VLOOKUP($H53,排出活動_Master!$AI$5:$AK$38,3,0),0))</f>
        <v>0</v>
      </c>
      <c r="AA53" s="559">
        <f t="shared" ca="1" si="2"/>
        <v>0</v>
      </c>
      <c r="AB53" s="79"/>
      <c r="AC53" s="550" t="str">
        <f t="shared" ca="1" si="3"/>
        <v>-</v>
      </c>
      <c r="AD53" s="80"/>
      <c r="AE53" s="82"/>
      <c r="AF53" s="76"/>
      <c r="AG53" s="550" t="str">
        <f t="shared" ca="1" si="4"/>
        <v/>
      </c>
      <c r="AH53" s="80"/>
      <c r="AI53" s="82"/>
      <c r="AK53" s="355"/>
      <c r="AL53" s="477">
        <f t="shared" ca="1" si="5"/>
        <v>1</v>
      </c>
      <c r="AM53" s="477"/>
      <c r="AN53" s="477">
        <f t="shared" ca="1" si="6"/>
        <v>1</v>
      </c>
      <c r="AO53" s="477"/>
      <c r="AP53" s="477" t="e">
        <f t="shared" ca="1" si="7"/>
        <v>#VALUE!</v>
      </c>
      <c r="AQ53" s="355"/>
      <c r="AR53" s="884"/>
      <c r="AS53" s="905"/>
      <c r="AT53" s="906"/>
      <c r="AU53" s="563"/>
      <c r="AV53" s="564"/>
      <c r="AW53" s="564"/>
      <c r="AX53" s="564"/>
      <c r="AY53" s="564"/>
      <c r="AZ53" s="917" t="s">
        <v>1177</v>
      </c>
      <c r="BA53" s="918"/>
      <c r="BB53" s="918"/>
      <c r="BC53" s="918"/>
      <c r="BD53" s="918"/>
      <c r="BE53" s="918"/>
      <c r="BF53" s="525"/>
      <c r="BG53" s="525"/>
      <c r="BH53" s="543">
        <f t="shared" ca="1" si="0"/>
        <v>0</v>
      </c>
      <c r="BI53" s="543">
        <f t="shared" ca="1" si="1"/>
        <v>0</v>
      </c>
    </row>
    <row r="54" spans="2:62" s="676" customFormat="1">
      <c r="B54" s="554"/>
      <c r="C54" s="555" t="str" cm="1">
        <f t="array" aca="1" ref="C54" ca="1">IFERROR(INDIRECT("'S7-"&amp;$C$5&amp;"'!G"&amp;MATCH('S8-S00010'!B54,INDIRECT("'S7-"&amp;$C$5&amp;"'!F:F"),0)),"")</f>
        <v/>
      </c>
      <c r="D54" s="555" t="str" cm="1">
        <f t="array" aca="1" ref="D54" ca="1">IFERROR(INDIRECT("'S7-"&amp;$C$5&amp;"'!E"&amp;MATCH('S8-S00010'!B54,INDIRECT("'S7-"&amp;$C$5&amp;"'!F:F"),0)),"")</f>
        <v/>
      </c>
      <c r="E54" s="77"/>
      <c r="F54" s="77"/>
      <c r="G54" s="327"/>
      <c r="H54" s="556" t="str" cm="1">
        <f t="array" aca="1" ref="H54" ca="1">IFERROR(INDIRECT("'S7-"&amp;$C$5&amp;"'!$D"&amp;MATCH($B54,INDIRECT("'S7-"&amp;$C$5&amp;"'!$F:$F"),0)),"")</f>
        <v/>
      </c>
      <c r="I54" s="71"/>
      <c r="J54" s="78"/>
      <c r="K54" s="557" t="str">
        <f>IF(I54&lt;&gt;"",IFERROR(VLOOKUP($I54,選択肢①!$D$32:$E$34,2,0),"直接"),"")</f>
        <v/>
      </c>
      <c r="L54" s="71"/>
      <c r="M54" s="71"/>
      <c r="N54" s="104"/>
      <c r="O54" s="81"/>
      <c r="P54" s="334"/>
      <c r="Q54" s="330" t="str">
        <f>IF($I54=選択肢①!$J$31,"tCO2/kWh",IF($I54=選択肢①!$L$31,"tCO2/GJ",""))</f>
        <v/>
      </c>
      <c r="R54" s="101"/>
      <c r="S54" s="440" t="str" cm="1">
        <f t="array" aca="1" ref="S54" ca="1">IFERROR(IF(M54&lt;&gt;"",INDIRECT("排出活動_Master!AQ"&amp;MATCH(M54,排出活動_Master!$AN:$AN,0)),INDIRECT("排出活動_Master!P"&amp;MATCH(LEFT($H54,FIND(")",$H54))&amp;$I54&amp;$L54&amp;$M54,排出活動_Master!$Y:$Y,0))),"")</f>
        <v/>
      </c>
      <c r="T54" s="80"/>
      <c r="U54" s="78"/>
      <c r="V54" s="441" t="str" cm="1">
        <f t="array" aca="1" ref="V54" ca="1">IFERROR(IF(M54&lt;&gt;"",INDIRECT("排出活動_Master!AS"&amp;MATCH(M54,排出活動_Master!$AN:$AN,0)),"-"),"")</f>
        <v>-</v>
      </c>
      <c r="W54" s="440" t="str" cm="1">
        <f t="array" aca="1" ref="W54" ca="1">IFERROR(IF(M54&lt;&gt;"",INDIRECT("排出活動_Master!AR"&amp;MATCH(M54,排出活動_Master!$AN:$AN,0)),"-"),"")</f>
        <v>-</v>
      </c>
      <c r="X54" s="550" t="str" cm="1">
        <f t="array" aca="1" ref="X54" ca="1">IFERROR(IF(OR(I54=選択肢①!$J$31,AND(P54&lt;&gt;"",I54=選択肢①!$L$31)),P54,IF(LEFT($H54,FIND(")",$H54))&amp;$I54="エネルギー起源二酸化炭素(CO2)燃料の使用",INDIRECT("排出活動_Master!AU"&amp;MATCH(M54,排出活動_Master!$AN:$AN,0)),IF(OR(LEFT($H54,FIND(")",$H54))&amp;$I54=排出活動_Master!$AW$6,$H54&amp;$I54=排出活動_Master!$AW$7),INDIRECT("排出活動_Master!R"&amp;MATCH(H54&amp;I54&amp;L54,排出活動_Master!$Y:$Y,0)),INDIRECT("排出活動_Master!R"&amp;MATCH(LEFT($H54,FIND(")",$H54))&amp;$I54&amp;$L54&amp;$M54,排出活動_Master!$Y:$Y,0))))),"")</f>
        <v/>
      </c>
      <c r="Y54" s="386" t="str" cm="1">
        <f t="array" aca="1" ref="Y54" ca="1">IFERROR(IF(LEFT($H54,FIND(")",$H54))&amp;I54="エネルギー起源二酸化炭素(CO2)燃料の使用",INDIRECT("排出活動_Master!AT"&amp;MATCH(M54,排出活動_Master!$AN:$AN,0)),IF(OR(LEFT($H54,FIND(")",$H54))&amp;$I54=排出活動_Master!$AW$6,$H54&amp;$I54=排出活動_Master!$AW$7),INDIRECT("排出活動_Master!Q"&amp;MATCH(H54&amp;I54&amp;L54,排出活動_Master!$Y:$Y,0)),INDIRECT("排出活動_Master!Q"&amp;MATCH(LEFT($H54,FIND(")",$H54))&amp;$I54&amp;$L54&amp;$M54,排出活動_Master!$Y:$Y,0)))),"")</f>
        <v/>
      </c>
      <c r="Z54" s="558">
        <f ca="1">IF(AND(H54=排出活動_Master!$B$5,I54=排出活動_Master!$E$5),1,IFERROR(VLOOKUP($H54,排出活動_Master!$AI$5:$AK$38,3,0),0))</f>
        <v>0</v>
      </c>
      <c r="AA54" s="559">
        <f t="shared" ca="1" si="2"/>
        <v>0</v>
      </c>
      <c r="AB54" s="79"/>
      <c r="AC54" s="550" t="str">
        <f t="shared" ca="1" si="3"/>
        <v>-</v>
      </c>
      <c r="AD54" s="80"/>
      <c r="AE54" s="82"/>
      <c r="AF54" s="76"/>
      <c r="AG54" s="550" t="str">
        <f t="shared" ca="1" si="4"/>
        <v/>
      </c>
      <c r="AH54" s="80"/>
      <c r="AI54" s="82"/>
      <c r="AK54" s="355"/>
      <c r="AL54" s="477">
        <f t="shared" ca="1" si="5"/>
        <v>1</v>
      </c>
      <c r="AM54" s="477"/>
      <c r="AN54" s="477">
        <f t="shared" ca="1" si="6"/>
        <v>1</v>
      </c>
      <c r="AO54" s="477"/>
      <c r="AP54" s="477" t="e">
        <f t="shared" ca="1" si="7"/>
        <v>#VALUE!</v>
      </c>
      <c r="AQ54" s="355"/>
      <c r="AR54" s="884"/>
      <c r="AS54" s="905"/>
      <c r="AT54" s="906"/>
      <c r="AU54" s="563"/>
      <c r="AV54" s="564"/>
      <c r="AW54" s="564"/>
      <c r="AX54" s="564"/>
      <c r="AY54" s="564"/>
      <c r="AZ54" s="911" t="s">
        <v>123</v>
      </c>
      <c r="BA54" s="912"/>
      <c r="BB54" s="565" t="s">
        <v>1160</v>
      </c>
      <c r="BC54" s="566"/>
      <c r="BD54" s="566"/>
      <c r="BE54" s="566"/>
      <c r="BF54" s="525"/>
      <c r="BG54" s="525"/>
      <c r="BH54" s="543">
        <f t="shared" ca="1" si="0"/>
        <v>0</v>
      </c>
      <c r="BI54" s="543">
        <f t="shared" ca="1" si="1"/>
        <v>0</v>
      </c>
    </row>
    <row r="55" spans="2:62" s="676" customFormat="1">
      <c r="B55" s="554"/>
      <c r="C55" s="555" t="str" cm="1">
        <f t="array" aca="1" ref="C55" ca="1">IFERROR(INDIRECT("'S7-"&amp;$C$5&amp;"'!G"&amp;MATCH('S8-S00010'!B55,INDIRECT("'S7-"&amp;$C$5&amp;"'!F:F"),0)),"")</f>
        <v/>
      </c>
      <c r="D55" s="555" t="str" cm="1">
        <f t="array" aca="1" ref="D55" ca="1">IFERROR(INDIRECT("'S7-"&amp;$C$5&amp;"'!E"&amp;MATCH('S8-S00010'!B55,INDIRECT("'S7-"&amp;$C$5&amp;"'!F:F"),0)),"")</f>
        <v/>
      </c>
      <c r="E55" s="77"/>
      <c r="F55" s="77"/>
      <c r="G55" s="327"/>
      <c r="H55" s="556" t="str" cm="1">
        <f t="array" aca="1" ref="H55" ca="1">IFERROR(INDIRECT("'S7-"&amp;$C$5&amp;"'!$D"&amp;MATCH($B55,INDIRECT("'S7-"&amp;$C$5&amp;"'!$F:$F"),0)),"")</f>
        <v/>
      </c>
      <c r="I55" s="71"/>
      <c r="J55" s="78"/>
      <c r="K55" s="557" t="str">
        <f>IF(I55&lt;&gt;"",IFERROR(VLOOKUP($I55,選択肢①!$D$32:$E$34,2,0),"直接"),"")</f>
        <v/>
      </c>
      <c r="L55" s="71"/>
      <c r="M55" s="71"/>
      <c r="N55" s="104"/>
      <c r="O55" s="81"/>
      <c r="P55" s="334"/>
      <c r="Q55" s="330" t="str">
        <f>IF($I55=選択肢①!$J$31,"tCO2/kWh",IF($I55=選択肢①!$L$31,"tCO2/GJ",""))</f>
        <v/>
      </c>
      <c r="R55" s="101"/>
      <c r="S55" s="440" t="str" cm="1">
        <f t="array" aca="1" ref="S55" ca="1">IFERROR(IF(M55&lt;&gt;"",INDIRECT("排出活動_Master!AQ"&amp;MATCH(M55,排出活動_Master!$AN:$AN,0)),INDIRECT("排出活動_Master!P"&amp;MATCH(LEFT($H55,FIND(")",$H55))&amp;$I55&amp;$L55&amp;$M55,排出活動_Master!$Y:$Y,0))),"")</f>
        <v/>
      </c>
      <c r="T55" s="80"/>
      <c r="U55" s="78"/>
      <c r="V55" s="441" t="str" cm="1">
        <f t="array" aca="1" ref="V55" ca="1">IFERROR(IF(M55&lt;&gt;"",INDIRECT("排出活動_Master!AS"&amp;MATCH(M55,排出活動_Master!$AN:$AN,0)),"-"),"")</f>
        <v>-</v>
      </c>
      <c r="W55" s="440" t="str" cm="1">
        <f t="array" aca="1" ref="W55" ca="1">IFERROR(IF(M55&lt;&gt;"",INDIRECT("排出活動_Master!AR"&amp;MATCH(M55,排出活動_Master!$AN:$AN,0)),"-"),"")</f>
        <v>-</v>
      </c>
      <c r="X55" s="550" t="str" cm="1">
        <f t="array" aca="1" ref="X55" ca="1">IFERROR(IF(OR(I55=選択肢①!$J$31,AND(P55&lt;&gt;"",I55=選択肢①!$L$31)),P55,IF(LEFT($H55,FIND(")",$H55))&amp;$I55="エネルギー起源二酸化炭素(CO2)燃料の使用",INDIRECT("排出活動_Master!AU"&amp;MATCH(M55,排出活動_Master!$AN:$AN,0)),IF(OR(LEFT($H55,FIND(")",$H55))&amp;$I55=排出活動_Master!$AW$6,$H55&amp;$I55=排出活動_Master!$AW$7),INDIRECT("排出活動_Master!R"&amp;MATCH(H55&amp;I55&amp;L55,排出活動_Master!$Y:$Y,0)),INDIRECT("排出活動_Master!R"&amp;MATCH(LEFT($H55,FIND(")",$H55))&amp;$I55&amp;$L55&amp;$M55,排出活動_Master!$Y:$Y,0))))),"")</f>
        <v/>
      </c>
      <c r="Y55" s="386" t="str" cm="1">
        <f t="array" aca="1" ref="Y55" ca="1">IFERROR(IF(LEFT($H55,FIND(")",$H55))&amp;I55="エネルギー起源二酸化炭素(CO2)燃料の使用",INDIRECT("排出活動_Master!AT"&amp;MATCH(M55,排出活動_Master!$AN:$AN,0)),IF(OR(LEFT($H55,FIND(")",$H55))&amp;$I55=排出活動_Master!$AW$6,$H55&amp;$I55=排出活動_Master!$AW$7),INDIRECT("排出活動_Master!Q"&amp;MATCH(H55&amp;I55&amp;L55,排出活動_Master!$Y:$Y,0)),INDIRECT("排出活動_Master!Q"&amp;MATCH(LEFT($H55,FIND(")",$H55))&amp;$I55&amp;$L55&amp;$M55,排出活動_Master!$Y:$Y,0)))),"")</f>
        <v/>
      </c>
      <c r="Z55" s="558">
        <f ca="1">IF(AND(H55=排出活動_Master!$B$5,I55=排出活動_Master!$E$5),1,IFERROR(VLOOKUP($H55,排出活動_Master!$AI$5:$AK$38,3,0),0))</f>
        <v>0</v>
      </c>
      <c r="AA55" s="559">
        <f t="shared" ca="1" si="2"/>
        <v>0</v>
      </c>
      <c r="AB55" s="79"/>
      <c r="AC55" s="550" t="str">
        <f t="shared" ca="1" si="3"/>
        <v>-</v>
      </c>
      <c r="AD55" s="80"/>
      <c r="AE55" s="82"/>
      <c r="AF55" s="76"/>
      <c r="AG55" s="550" t="str">
        <f t="shared" ca="1" si="4"/>
        <v/>
      </c>
      <c r="AH55" s="80"/>
      <c r="AI55" s="82"/>
      <c r="AK55" s="355"/>
      <c r="AL55" s="477">
        <f t="shared" ca="1" si="5"/>
        <v>1</v>
      </c>
      <c r="AM55" s="477"/>
      <c r="AN55" s="477">
        <f t="shared" ca="1" si="6"/>
        <v>1</v>
      </c>
      <c r="AO55" s="477"/>
      <c r="AP55" s="477" t="e">
        <f t="shared" ca="1" si="7"/>
        <v>#VALUE!</v>
      </c>
      <c r="AQ55" s="355"/>
      <c r="AR55" s="884"/>
      <c r="AS55" s="907"/>
      <c r="AT55" s="908"/>
      <c r="AU55" s="567"/>
      <c r="AV55" s="568"/>
      <c r="AW55" s="568"/>
      <c r="AX55" s="568"/>
      <c r="AY55" s="568"/>
      <c r="AZ55" s="913"/>
      <c r="BA55" s="914"/>
      <c r="BB55" s="565" t="s">
        <v>1160</v>
      </c>
      <c r="BC55" s="566"/>
      <c r="BD55" s="566"/>
      <c r="BE55" s="566"/>
      <c r="BF55" s="525"/>
      <c r="BG55" s="525"/>
      <c r="BH55" s="543">
        <f t="shared" ca="1" si="0"/>
        <v>0</v>
      </c>
      <c r="BI55" s="543">
        <f t="shared" ca="1" si="1"/>
        <v>0</v>
      </c>
    </row>
    <row r="56" spans="2:62" s="676" customFormat="1" ht="19.5" thickBot="1">
      <c r="B56" s="554"/>
      <c r="C56" s="555" t="str" cm="1">
        <f t="array" aca="1" ref="C56" ca="1">IFERROR(INDIRECT("'S7-"&amp;$C$5&amp;"'!G"&amp;MATCH('S8-S00010'!B56,INDIRECT("'S7-"&amp;$C$5&amp;"'!F:F"),0)),"")</f>
        <v/>
      </c>
      <c r="D56" s="555" t="str" cm="1">
        <f t="array" aca="1" ref="D56" ca="1">IFERROR(INDIRECT("'S7-"&amp;$C$5&amp;"'!E"&amp;MATCH('S8-S00010'!B56,INDIRECT("'S7-"&amp;$C$5&amp;"'!F:F"),0)),"")</f>
        <v/>
      </c>
      <c r="E56" s="77"/>
      <c r="F56" s="77"/>
      <c r="G56" s="327"/>
      <c r="H56" s="556" t="str" cm="1">
        <f t="array" aca="1" ref="H56" ca="1">IFERROR(INDIRECT("'S7-"&amp;$C$5&amp;"'!$D"&amp;MATCH($B56,INDIRECT("'S7-"&amp;$C$5&amp;"'!$F:$F"),0)),"")</f>
        <v/>
      </c>
      <c r="I56" s="71"/>
      <c r="J56" s="78"/>
      <c r="K56" s="557" t="str">
        <f>IF(I56&lt;&gt;"",IFERROR(VLOOKUP($I56,選択肢①!$D$32:$E$34,2,0),"直接"),"")</f>
        <v/>
      </c>
      <c r="L56" s="71"/>
      <c r="M56" s="71"/>
      <c r="N56" s="104"/>
      <c r="O56" s="81"/>
      <c r="P56" s="334"/>
      <c r="Q56" s="330" t="str">
        <f>IF($I56=選択肢①!$J$31,"tCO2/kWh",IF($I56=選択肢①!$L$31,"tCO2/GJ",""))</f>
        <v/>
      </c>
      <c r="R56" s="101"/>
      <c r="S56" s="440" t="str" cm="1">
        <f t="array" aca="1" ref="S56" ca="1">IFERROR(IF(M56&lt;&gt;"",INDIRECT("排出活動_Master!AQ"&amp;MATCH(M56,排出活動_Master!$AN:$AN,0)),INDIRECT("排出活動_Master!P"&amp;MATCH(LEFT($H56,FIND(")",$H56))&amp;$I56&amp;$L56&amp;$M56,排出活動_Master!$Y:$Y,0))),"")</f>
        <v/>
      </c>
      <c r="T56" s="80"/>
      <c r="U56" s="78"/>
      <c r="V56" s="441" t="str" cm="1">
        <f t="array" aca="1" ref="V56" ca="1">IFERROR(IF(M56&lt;&gt;"",INDIRECT("排出活動_Master!AS"&amp;MATCH(M56,排出活動_Master!$AN:$AN,0)),"-"),"")</f>
        <v>-</v>
      </c>
      <c r="W56" s="440" t="str" cm="1">
        <f t="array" aca="1" ref="W56" ca="1">IFERROR(IF(M56&lt;&gt;"",INDIRECT("排出活動_Master!AR"&amp;MATCH(M56,排出活動_Master!$AN:$AN,0)),"-"),"")</f>
        <v>-</v>
      </c>
      <c r="X56" s="550" t="str" cm="1">
        <f t="array" aca="1" ref="X56" ca="1">IFERROR(IF(OR(I56=選択肢①!$J$31,AND(P56&lt;&gt;"",I56=選択肢①!$L$31)),P56,IF(LEFT($H56,FIND(")",$H56))&amp;$I56="エネルギー起源二酸化炭素(CO2)燃料の使用",INDIRECT("排出活動_Master!AU"&amp;MATCH(M56,排出活動_Master!$AN:$AN,0)),IF(OR(LEFT($H56,FIND(")",$H56))&amp;$I56=排出活動_Master!$AW$6,$H56&amp;$I56=排出活動_Master!$AW$7),INDIRECT("排出活動_Master!R"&amp;MATCH(H56&amp;I56&amp;L56,排出活動_Master!$Y:$Y,0)),INDIRECT("排出活動_Master!R"&amp;MATCH(LEFT($H56,FIND(")",$H56))&amp;$I56&amp;$L56&amp;$M56,排出活動_Master!$Y:$Y,0))))),"")</f>
        <v/>
      </c>
      <c r="Y56" s="386" t="str" cm="1">
        <f t="array" aca="1" ref="Y56" ca="1">IFERROR(IF(LEFT($H56,FIND(")",$H56))&amp;I56="エネルギー起源二酸化炭素(CO2)燃料の使用",INDIRECT("排出活動_Master!AT"&amp;MATCH(M56,排出活動_Master!$AN:$AN,0)),IF(OR(LEFT($H56,FIND(")",$H56))&amp;$I56=排出活動_Master!$AW$6,$H56&amp;$I56=排出活動_Master!$AW$7),INDIRECT("排出活動_Master!Q"&amp;MATCH(H56&amp;I56&amp;L56,排出活動_Master!$Y:$Y,0)),INDIRECT("排出活動_Master!Q"&amp;MATCH(LEFT($H56,FIND(")",$H56))&amp;$I56&amp;$L56&amp;$M56,排出活動_Master!$Y:$Y,0)))),"")</f>
        <v/>
      </c>
      <c r="Z56" s="558">
        <f ca="1">IF(AND(H56=排出活動_Master!$B$5,I56=排出活動_Master!$E$5),1,IFERROR(VLOOKUP($H56,排出活動_Master!$AI$5:$AK$38,3,0),0))</f>
        <v>0</v>
      </c>
      <c r="AA56" s="559">
        <f t="shared" ca="1" si="2"/>
        <v>0</v>
      </c>
      <c r="AB56" s="79"/>
      <c r="AC56" s="550" t="str">
        <f t="shared" ca="1" si="3"/>
        <v>-</v>
      </c>
      <c r="AD56" s="80"/>
      <c r="AE56" s="82"/>
      <c r="AF56" s="76"/>
      <c r="AG56" s="550" t="str">
        <f t="shared" ca="1" si="4"/>
        <v/>
      </c>
      <c r="AH56" s="80"/>
      <c r="AI56" s="82"/>
      <c r="AK56" s="355"/>
      <c r="AL56" s="477">
        <f t="shared" ca="1" si="5"/>
        <v>1</v>
      </c>
      <c r="AM56" s="477"/>
      <c r="AN56" s="477">
        <f t="shared" ca="1" si="6"/>
        <v>1</v>
      </c>
      <c r="AO56" s="477"/>
      <c r="AP56" s="477" t="e">
        <f t="shared" ca="1" si="7"/>
        <v>#VALUE!</v>
      </c>
      <c r="AQ56" s="355"/>
      <c r="AR56" s="884"/>
      <c r="AS56" s="679"/>
      <c r="AT56" s="680"/>
      <c r="AU56" s="903" t="s">
        <v>1161</v>
      </c>
      <c r="AV56" s="904"/>
      <c r="AW56" s="904"/>
      <c r="AX56" s="904"/>
      <c r="AY56" s="904"/>
      <c r="AZ56" s="904"/>
      <c r="BA56" s="904"/>
      <c r="BB56" s="904"/>
      <c r="BC56" s="904"/>
      <c r="BD56" s="904"/>
      <c r="BE56" s="904"/>
      <c r="BF56" s="571"/>
      <c r="BG56" s="571"/>
      <c r="BH56" s="572"/>
      <c r="BI56" s="572"/>
    </row>
    <row r="57" spans="2:62" s="676" customFormat="1" ht="19.5" thickBot="1">
      <c r="B57" s="554"/>
      <c r="C57" s="555" t="str" cm="1">
        <f t="array" aca="1" ref="C57" ca="1">IFERROR(INDIRECT("'S7-"&amp;$C$5&amp;"'!G"&amp;MATCH('S8-S00010'!B57,INDIRECT("'S7-"&amp;$C$5&amp;"'!F:F"),0)),"")</f>
        <v/>
      </c>
      <c r="D57" s="555" t="str" cm="1">
        <f t="array" aca="1" ref="D57" ca="1">IFERROR(INDIRECT("'S7-"&amp;$C$5&amp;"'!E"&amp;MATCH('S8-S00010'!B57,INDIRECT("'S7-"&amp;$C$5&amp;"'!F:F"),0)),"")</f>
        <v/>
      </c>
      <c r="E57" s="77"/>
      <c r="F57" s="77"/>
      <c r="G57" s="327"/>
      <c r="H57" s="556" t="str" cm="1">
        <f t="array" aca="1" ref="H57" ca="1">IFERROR(INDIRECT("'S7-"&amp;$C$5&amp;"'!$D"&amp;MATCH($B57,INDIRECT("'S7-"&amp;$C$5&amp;"'!$F:$F"),0)),"")</f>
        <v/>
      </c>
      <c r="I57" s="71"/>
      <c r="J57" s="78"/>
      <c r="K57" s="557" t="str">
        <f>IF(I57&lt;&gt;"",IFERROR(VLOOKUP($I57,選択肢①!$D$32:$E$34,2,0),"直接"),"")</f>
        <v/>
      </c>
      <c r="L57" s="71"/>
      <c r="M57" s="71"/>
      <c r="N57" s="104"/>
      <c r="O57" s="81"/>
      <c r="P57" s="334"/>
      <c r="Q57" s="330" t="str">
        <f>IF($I57=選択肢①!$J$31,"tCO2/kWh",IF($I57=選択肢①!$L$31,"tCO2/GJ",""))</f>
        <v/>
      </c>
      <c r="R57" s="101"/>
      <c r="S57" s="440" t="str" cm="1">
        <f t="array" aca="1" ref="S57" ca="1">IFERROR(IF(M57&lt;&gt;"",INDIRECT("排出活動_Master!AQ"&amp;MATCH(M57,排出活動_Master!$AN:$AN,0)),INDIRECT("排出活動_Master!P"&amp;MATCH(LEFT($H57,FIND(")",$H57))&amp;$I57&amp;$L57&amp;$M57,排出活動_Master!$Y:$Y,0))),"")</f>
        <v/>
      </c>
      <c r="T57" s="80"/>
      <c r="U57" s="78"/>
      <c r="V57" s="441" t="str" cm="1">
        <f t="array" aca="1" ref="V57" ca="1">IFERROR(IF(M57&lt;&gt;"",INDIRECT("排出活動_Master!AS"&amp;MATCH(M57,排出活動_Master!$AN:$AN,0)),"-"),"")</f>
        <v>-</v>
      </c>
      <c r="W57" s="440" t="str" cm="1">
        <f t="array" aca="1" ref="W57" ca="1">IFERROR(IF(M57&lt;&gt;"",INDIRECT("排出活動_Master!AR"&amp;MATCH(M57,排出活動_Master!$AN:$AN,0)),"-"),"")</f>
        <v>-</v>
      </c>
      <c r="X57" s="550" t="str" cm="1">
        <f t="array" aca="1" ref="X57" ca="1">IFERROR(IF(OR(I57=選択肢①!$J$31,AND(P57&lt;&gt;"",I57=選択肢①!$L$31)),P57,IF(LEFT($H57,FIND(")",$H57))&amp;$I57="エネルギー起源二酸化炭素(CO2)燃料の使用",INDIRECT("排出活動_Master!AU"&amp;MATCH(M57,排出活動_Master!$AN:$AN,0)),IF(OR(LEFT($H57,FIND(")",$H57))&amp;$I57=排出活動_Master!$AW$6,$H57&amp;$I57=排出活動_Master!$AW$7),INDIRECT("排出活動_Master!R"&amp;MATCH(H57&amp;I57&amp;L57,排出活動_Master!$Y:$Y,0)),INDIRECT("排出活動_Master!R"&amp;MATCH(LEFT($H57,FIND(")",$H57))&amp;$I57&amp;$L57&amp;$M57,排出活動_Master!$Y:$Y,0))))),"")</f>
        <v/>
      </c>
      <c r="Y57" s="386" t="str" cm="1">
        <f t="array" aca="1" ref="Y57" ca="1">IFERROR(IF(LEFT($H57,FIND(")",$H57))&amp;I57="エネルギー起源二酸化炭素(CO2)燃料の使用",INDIRECT("排出活動_Master!AT"&amp;MATCH(M57,排出活動_Master!$AN:$AN,0)),IF(OR(LEFT($H57,FIND(")",$H57))&amp;$I57=排出活動_Master!$AW$6,$H57&amp;$I57=排出活動_Master!$AW$7),INDIRECT("排出活動_Master!Q"&amp;MATCH(H57&amp;I57&amp;L57,排出活動_Master!$Y:$Y,0)),INDIRECT("排出活動_Master!Q"&amp;MATCH(LEFT($H57,FIND(")",$H57))&amp;$I57&amp;$L57&amp;$M57,排出活動_Master!$Y:$Y,0)))),"")</f>
        <v/>
      </c>
      <c r="Z57" s="558">
        <f ca="1">IF(AND(H57=排出活動_Master!$B$5,I57=排出活動_Master!$E$5),1,IFERROR(VLOOKUP($H57,排出活動_Master!$AI$5:$AK$38,3,0),0))</f>
        <v>0</v>
      </c>
      <c r="AA57" s="559">
        <f t="shared" ca="1" si="2"/>
        <v>0</v>
      </c>
      <c r="AB57" s="79"/>
      <c r="AC57" s="550" t="str">
        <f t="shared" ca="1" si="3"/>
        <v>-</v>
      </c>
      <c r="AD57" s="80"/>
      <c r="AE57" s="82"/>
      <c r="AF57" s="76"/>
      <c r="AG57" s="550" t="str">
        <f t="shared" ca="1" si="4"/>
        <v/>
      </c>
      <c r="AH57" s="80"/>
      <c r="AI57" s="82"/>
      <c r="AK57" s="355"/>
      <c r="AL57" s="477">
        <f t="shared" ca="1" si="5"/>
        <v>1</v>
      </c>
      <c r="AM57" s="477"/>
      <c r="AN57" s="477">
        <f t="shared" ca="1" si="6"/>
        <v>1</v>
      </c>
      <c r="AO57" s="477"/>
      <c r="AP57" s="477" t="e">
        <f t="shared" ca="1" si="7"/>
        <v>#VALUE!</v>
      </c>
      <c r="AQ57" s="355"/>
      <c r="AR57" s="885"/>
      <c r="AS57" s="923" t="s">
        <v>1188</v>
      </c>
      <c r="AT57" s="924"/>
      <c r="AU57" s="924"/>
      <c r="AV57" s="924"/>
      <c r="AW57" s="924"/>
      <c r="AX57" s="924"/>
      <c r="AY57" s="924"/>
      <c r="AZ57" s="924"/>
      <c r="BA57" s="924"/>
      <c r="BB57" s="924"/>
      <c r="BC57" s="924"/>
      <c r="BD57" s="924"/>
      <c r="BE57" s="924"/>
      <c r="BF57" s="571"/>
      <c r="BG57" s="571"/>
      <c r="BH57" s="572"/>
      <c r="BI57" s="572"/>
    </row>
    <row r="58" spans="2:62" s="676" customFormat="1">
      <c r="B58" s="554"/>
      <c r="C58" s="555" t="str" cm="1">
        <f t="array" aca="1" ref="C58" ca="1">IFERROR(INDIRECT("'S7-"&amp;$C$5&amp;"'!G"&amp;MATCH('S8-S00010'!B58,INDIRECT("'S7-"&amp;$C$5&amp;"'!F:F"),0)),"")</f>
        <v/>
      </c>
      <c r="D58" s="555" t="str" cm="1">
        <f t="array" aca="1" ref="D58" ca="1">IFERROR(INDIRECT("'S7-"&amp;$C$5&amp;"'!E"&amp;MATCH('S8-S00010'!B58,INDIRECT("'S7-"&amp;$C$5&amp;"'!F:F"),0)),"")</f>
        <v/>
      </c>
      <c r="E58" s="77"/>
      <c r="F58" s="77"/>
      <c r="G58" s="327"/>
      <c r="H58" s="556" t="str" cm="1">
        <f t="array" aca="1" ref="H58" ca="1">IFERROR(INDIRECT("'S7-"&amp;$C$5&amp;"'!$D"&amp;MATCH($B58,INDIRECT("'S7-"&amp;$C$5&amp;"'!$F:$F"),0)),"")</f>
        <v/>
      </c>
      <c r="I58" s="71"/>
      <c r="J58" s="78"/>
      <c r="K58" s="557" t="str">
        <f>IF(I58&lt;&gt;"",IFERROR(VLOOKUP($I58,選択肢①!$D$32:$E$34,2,0),"直接"),"")</f>
        <v/>
      </c>
      <c r="L58" s="71"/>
      <c r="M58" s="71"/>
      <c r="N58" s="104"/>
      <c r="O58" s="81"/>
      <c r="P58" s="334"/>
      <c r="Q58" s="330" t="str">
        <f>IF($I58=選択肢①!$J$31,"tCO2/kWh",IF($I58=選択肢①!$L$31,"tCO2/GJ",""))</f>
        <v/>
      </c>
      <c r="R58" s="101"/>
      <c r="S58" s="440" t="str" cm="1">
        <f t="array" aca="1" ref="S58" ca="1">IFERROR(IF(M58&lt;&gt;"",INDIRECT("排出活動_Master!AQ"&amp;MATCH(M58,排出活動_Master!$AN:$AN,0)),INDIRECT("排出活動_Master!P"&amp;MATCH(LEFT($H58,FIND(")",$H58))&amp;$I58&amp;$L58&amp;$M58,排出活動_Master!$Y:$Y,0))),"")</f>
        <v/>
      </c>
      <c r="T58" s="80"/>
      <c r="U58" s="78"/>
      <c r="V58" s="441" t="str" cm="1">
        <f t="array" aca="1" ref="V58" ca="1">IFERROR(IF(M58&lt;&gt;"",INDIRECT("排出活動_Master!AS"&amp;MATCH(M58,排出活動_Master!$AN:$AN,0)),"-"),"")</f>
        <v>-</v>
      </c>
      <c r="W58" s="440" t="str" cm="1">
        <f t="array" aca="1" ref="W58" ca="1">IFERROR(IF(M58&lt;&gt;"",INDIRECT("排出活動_Master!AR"&amp;MATCH(M58,排出活動_Master!$AN:$AN,0)),"-"),"")</f>
        <v>-</v>
      </c>
      <c r="X58" s="550" t="str" cm="1">
        <f t="array" aca="1" ref="X58" ca="1">IFERROR(IF(OR(I58=選択肢①!$J$31,AND(P58&lt;&gt;"",I58=選択肢①!$L$31)),P58,IF(LEFT($H58,FIND(")",$H58))&amp;$I58="エネルギー起源二酸化炭素(CO2)燃料の使用",INDIRECT("排出活動_Master!AU"&amp;MATCH(M58,排出活動_Master!$AN:$AN,0)),IF(OR(LEFT($H58,FIND(")",$H58))&amp;$I58=排出活動_Master!$AW$6,$H58&amp;$I58=排出活動_Master!$AW$7),INDIRECT("排出活動_Master!R"&amp;MATCH(H58&amp;I58&amp;L58,排出活動_Master!$Y:$Y,0)),INDIRECT("排出活動_Master!R"&amp;MATCH(LEFT($H58,FIND(")",$H58))&amp;$I58&amp;$L58&amp;$M58,排出活動_Master!$Y:$Y,0))))),"")</f>
        <v/>
      </c>
      <c r="Y58" s="386" t="str" cm="1">
        <f t="array" aca="1" ref="Y58" ca="1">IFERROR(IF(LEFT($H58,FIND(")",$H58))&amp;I58="エネルギー起源二酸化炭素(CO2)燃料の使用",INDIRECT("排出活動_Master!AT"&amp;MATCH(M58,排出活動_Master!$AN:$AN,0)),IF(OR(LEFT($H58,FIND(")",$H58))&amp;$I58=排出活動_Master!$AW$6,$H58&amp;$I58=排出活動_Master!$AW$7),INDIRECT("排出活動_Master!Q"&amp;MATCH(H58&amp;I58&amp;L58,排出活動_Master!$Y:$Y,0)),INDIRECT("排出活動_Master!Q"&amp;MATCH(LEFT($H58,FIND(")",$H58))&amp;$I58&amp;$L58&amp;$M58,排出活動_Master!$Y:$Y,0)))),"")</f>
        <v/>
      </c>
      <c r="Z58" s="558">
        <f ca="1">IF(AND(H58=排出活動_Master!$B$5,I58=排出活動_Master!$E$5),1,IFERROR(VLOOKUP($H58,排出活動_Master!$AI$5:$AK$38,3,0),0))</f>
        <v>0</v>
      </c>
      <c r="AA58" s="559">
        <f t="shared" ca="1" si="2"/>
        <v>0</v>
      </c>
      <c r="AB58" s="79"/>
      <c r="AC58" s="550" t="str">
        <f t="shared" ca="1" si="3"/>
        <v>-</v>
      </c>
      <c r="AD58" s="80"/>
      <c r="AE58" s="82"/>
      <c r="AF58" s="76"/>
      <c r="AG58" s="550" t="str">
        <f t="shared" ca="1" si="4"/>
        <v/>
      </c>
      <c r="AH58" s="80"/>
      <c r="AI58" s="82"/>
      <c r="AK58" s="355"/>
      <c r="AL58" s="477">
        <f t="shared" ca="1" si="5"/>
        <v>1</v>
      </c>
      <c r="AM58" s="477"/>
      <c r="AN58" s="477">
        <f t="shared" ca="1" si="6"/>
        <v>1</v>
      </c>
      <c r="AO58" s="477"/>
      <c r="AP58" s="477" t="e">
        <f t="shared" ca="1" si="7"/>
        <v>#VALUE!</v>
      </c>
      <c r="AQ58" s="355"/>
      <c r="AR58" s="355"/>
      <c r="AS58" s="355"/>
      <c r="AT58" s="355"/>
      <c r="AU58" s="355"/>
      <c r="AV58" s="355"/>
      <c r="AW58" s="355"/>
      <c r="AX58" s="355"/>
      <c r="AY58" s="355"/>
      <c r="AZ58" s="355"/>
      <c r="BA58" s="355"/>
      <c r="BB58" s="355"/>
      <c r="BC58" s="355"/>
      <c r="BD58" s="355"/>
      <c r="BE58" s="355"/>
      <c r="BF58" s="355"/>
      <c r="BG58" s="355"/>
      <c r="BH58" s="482"/>
      <c r="BI58" s="482"/>
      <c r="BJ58" s="355"/>
    </row>
    <row r="59" spans="2:62" s="676" customFormat="1">
      <c r="B59" s="554"/>
      <c r="C59" s="555" t="str" cm="1">
        <f t="array" aca="1" ref="C59" ca="1">IFERROR(INDIRECT("'S7-"&amp;$C$5&amp;"'!G"&amp;MATCH('S8-S00010'!B59,INDIRECT("'S7-"&amp;$C$5&amp;"'!F:F"),0)),"")</f>
        <v/>
      </c>
      <c r="D59" s="555" t="str" cm="1">
        <f t="array" aca="1" ref="D59" ca="1">IFERROR(INDIRECT("'S7-"&amp;$C$5&amp;"'!E"&amp;MATCH('S8-S00010'!B59,INDIRECT("'S7-"&amp;$C$5&amp;"'!F:F"),0)),"")</f>
        <v/>
      </c>
      <c r="E59" s="77"/>
      <c r="F59" s="77"/>
      <c r="G59" s="327"/>
      <c r="H59" s="556" t="str" cm="1">
        <f t="array" aca="1" ref="H59" ca="1">IFERROR(INDIRECT("'S7-"&amp;$C$5&amp;"'!$D"&amp;MATCH($B59,INDIRECT("'S7-"&amp;$C$5&amp;"'!$F:$F"),0)),"")</f>
        <v/>
      </c>
      <c r="I59" s="71"/>
      <c r="J59" s="78"/>
      <c r="K59" s="557" t="str">
        <f>IF(I59&lt;&gt;"",IFERROR(VLOOKUP($I59,選択肢①!$D$32:$E$34,2,0),"直接"),"")</f>
        <v/>
      </c>
      <c r="L59" s="71"/>
      <c r="M59" s="71"/>
      <c r="N59" s="104"/>
      <c r="O59" s="81"/>
      <c r="P59" s="334"/>
      <c r="Q59" s="330" t="str">
        <f>IF($I59=選択肢①!$J$31,"tCO2/kWh",IF($I59=選択肢①!$L$31,"tCO2/GJ",""))</f>
        <v/>
      </c>
      <c r="R59" s="101"/>
      <c r="S59" s="440" t="str" cm="1">
        <f t="array" aca="1" ref="S59" ca="1">IFERROR(IF(M59&lt;&gt;"",INDIRECT("排出活動_Master!AQ"&amp;MATCH(M59,排出活動_Master!$AN:$AN,0)),INDIRECT("排出活動_Master!P"&amp;MATCH(LEFT($H59,FIND(")",$H59))&amp;$I59&amp;$L59&amp;$M59,排出活動_Master!$Y:$Y,0))),"")</f>
        <v/>
      </c>
      <c r="T59" s="80"/>
      <c r="U59" s="78"/>
      <c r="V59" s="441" t="str" cm="1">
        <f t="array" aca="1" ref="V59" ca="1">IFERROR(IF(M59&lt;&gt;"",INDIRECT("排出活動_Master!AS"&amp;MATCH(M59,排出活動_Master!$AN:$AN,0)),"-"),"")</f>
        <v>-</v>
      </c>
      <c r="W59" s="440" t="str" cm="1">
        <f t="array" aca="1" ref="W59" ca="1">IFERROR(IF(M59&lt;&gt;"",INDIRECT("排出活動_Master!AR"&amp;MATCH(M59,排出活動_Master!$AN:$AN,0)),"-"),"")</f>
        <v>-</v>
      </c>
      <c r="X59" s="550" t="str" cm="1">
        <f t="array" aca="1" ref="X59" ca="1">IFERROR(IF(OR(I59=選択肢①!$J$31,AND(P59&lt;&gt;"",I59=選択肢①!$L$31)),P59,IF(LEFT($H59,FIND(")",$H59))&amp;$I59="エネルギー起源二酸化炭素(CO2)燃料の使用",INDIRECT("排出活動_Master!AU"&amp;MATCH(M59,排出活動_Master!$AN:$AN,0)),IF(OR(LEFT($H59,FIND(")",$H59))&amp;$I59=排出活動_Master!$AW$6,$H59&amp;$I59=排出活動_Master!$AW$7),INDIRECT("排出活動_Master!R"&amp;MATCH(H59&amp;I59&amp;L59,排出活動_Master!$Y:$Y,0)),INDIRECT("排出活動_Master!R"&amp;MATCH(LEFT($H59,FIND(")",$H59))&amp;$I59&amp;$L59&amp;$M59,排出活動_Master!$Y:$Y,0))))),"")</f>
        <v/>
      </c>
      <c r="Y59" s="386" t="str" cm="1">
        <f t="array" aca="1" ref="Y59" ca="1">IFERROR(IF(LEFT($H59,FIND(")",$H59))&amp;I59="エネルギー起源二酸化炭素(CO2)燃料の使用",INDIRECT("排出活動_Master!AT"&amp;MATCH(M59,排出活動_Master!$AN:$AN,0)),IF(OR(LEFT($H59,FIND(")",$H59))&amp;$I59=排出活動_Master!$AW$6,$H59&amp;$I59=排出活動_Master!$AW$7),INDIRECT("排出活動_Master!Q"&amp;MATCH(H59&amp;I59&amp;L59,排出活動_Master!$Y:$Y,0)),INDIRECT("排出活動_Master!Q"&amp;MATCH(LEFT($H59,FIND(")",$H59))&amp;$I59&amp;$L59&amp;$M59,排出活動_Master!$Y:$Y,0)))),"")</f>
        <v/>
      </c>
      <c r="Z59" s="558">
        <f ca="1">IF(AND(H59=排出活動_Master!$B$5,I59=排出活動_Master!$E$5),1,IFERROR(VLOOKUP($H59,排出活動_Master!$AI$5:$AK$38,3,0),0))</f>
        <v>0</v>
      </c>
      <c r="AA59" s="559">
        <f t="shared" ca="1" si="2"/>
        <v>0</v>
      </c>
      <c r="AB59" s="79"/>
      <c r="AC59" s="550" t="str">
        <f t="shared" ca="1" si="3"/>
        <v>-</v>
      </c>
      <c r="AD59" s="80"/>
      <c r="AE59" s="82"/>
      <c r="AF59" s="76"/>
      <c r="AG59" s="550" t="str">
        <f t="shared" ca="1" si="4"/>
        <v/>
      </c>
      <c r="AH59" s="80"/>
      <c r="AI59" s="82"/>
      <c r="AK59" s="355"/>
      <c r="AL59" s="477">
        <f t="shared" ca="1" si="5"/>
        <v>1</v>
      </c>
      <c r="AM59" s="477"/>
      <c r="AN59" s="477">
        <f t="shared" ca="1" si="6"/>
        <v>1</v>
      </c>
      <c r="AO59" s="477"/>
      <c r="AP59" s="477" t="e">
        <f t="shared" ca="1" si="7"/>
        <v>#VALUE!</v>
      </c>
      <c r="AQ59" s="355"/>
      <c r="AR59" s="355"/>
      <c r="AS59" s="355"/>
      <c r="AT59" s="355"/>
      <c r="AU59" s="355"/>
      <c r="AV59" s="355"/>
      <c r="AW59" s="355"/>
      <c r="AX59" s="355"/>
      <c r="AY59" s="355"/>
      <c r="AZ59" s="355"/>
      <c r="BA59" s="355"/>
      <c r="BB59" s="355"/>
      <c r="BC59" s="355"/>
      <c r="BD59" s="355"/>
      <c r="BE59" s="355"/>
      <c r="BF59" s="355"/>
      <c r="BG59" s="355"/>
      <c r="BH59" s="482"/>
      <c r="BI59" s="482"/>
      <c r="BJ59" s="355"/>
    </row>
    <row r="60" spans="2:62" s="676" customFormat="1">
      <c r="B60" s="554"/>
      <c r="C60" s="555" t="str" cm="1">
        <f t="array" aca="1" ref="C60" ca="1">IFERROR(INDIRECT("'S7-"&amp;$C$5&amp;"'!G"&amp;MATCH('S8-S00010'!B60,INDIRECT("'S7-"&amp;$C$5&amp;"'!F:F"),0)),"")</f>
        <v/>
      </c>
      <c r="D60" s="555" t="str" cm="1">
        <f t="array" aca="1" ref="D60" ca="1">IFERROR(INDIRECT("'S7-"&amp;$C$5&amp;"'!E"&amp;MATCH('S8-S00010'!B60,INDIRECT("'S7-"&amp;$C$5&amp;"'!F:F"),0)),"")</f>
        <v/>
      </c>
      <c r="E60" s="77"/>
      <c r="F60" s="77"/>
      <c r="G60" s="327"/>
      <c r="H60" s="556" t="str" cm="1">
        <f t="array" aca="1" ref="H60" ca="1">IFERROR(INDIRECT("'S7-"&amp;$C$5&amp;"'!$D"&amp;MATCH($B60,INDIRECT("'S7-"&amp;$C$5&amp;"'!$F:$F"),0)),"")</f>
        <v/>
      </c>
      <c r="I60" s="71"/>
      <c r="J60" s="78"/>
      <c r="K60" s="557" t="str">
        <f>IF(I60&lt;&gt;"",IFERROR(VLOOKUP($I60,選択肢①!$D$32:$E$34,2,0),"直接"),"")</f>
        <v/>
      </c>
      <c r="L60" s="71"/>
      <c r="M60" s="71"/>
      <c r="N60" s="104"/>
      <c r="O60" s="81"/>
      <c r="P60" s="334"/>
      <c r="Q60" s="330" t="str">
        <f>IF($I60=選択肢①!$J$31,"tCO2/kWh",IF($I60=選択肢①!$L$31,"tCO2/GJ",""))</f>
        <v/>
      </c>
      <c r="R60" s="101"/>
      <c r="S60" s="440" t="str" cm="1">
        <f t="array" aca="1" ref="S60" ca="1">IFERROR(IF(M60&lt;&gt;"",INDIRECT("排出活動_Master!AQ"&amp;MATCH(M60,排出活動_Master!$AN:$AN,0)),INDIRECT("排出活動_Master!P"&amp;MATCH(LEFT($H60,FIND(")",$H60))&amp;$I60&amp;$L60&amp;$M60,排出活動_Master!$Y:$Y,0))),"")</f>
        <v/>
      </c>
      <c r="T60" s="80"/>
      <c r="U60" s="78"/>
      <c r="V60" s="441" t="str" cm="1">
        <f t="array" aca="1" ref="V60" ca="1">IFERROR(IF(M60&lt;&gt;"",INDIRECT("排出活動_Master!AS"&amp;MATCH(M60,排出活動_Master!$AN:$AN,0)),"-"),"")</f>
        <v>-</v>
      </c>
      <c r="W60" s="440" t="str" cm="1">
        <f t="array" aca="1" ref="W60" ca="1">IFERROR(IF(M60&lt;&gt;"",INDIRECT("排出活動_Master!AR"&amp;MATCH(M60,排出活動_Master!$AN:$AN,0)),"-"),"")</f>
        <v>-</v>
      </c>
      <c r="X60" s="550" t="str" cm="1">
        <f t="array" aca="1" ref="X60" ca="1">IFERROR(IF(OR(I60=選択肢①!$J$31,AND(P60&lt;&gt;"",I60=選択肢①!$L$31)),P60,IF(LEFT($H60,FIND(")",$H60))&amp;$I60="エネルギー起源二酸化炭素(CO2)燃料の使用",INDIRECT("排出活動_Master!AU"&amp;MATCH(M60,排出活動_Master!$AN:$AN,0)),IF(OR(LEFT($H60,FIND(")",$H60))&amp;$I60=排出活動_Master!$AW$6,$H60&amp;$I60=排出活動_Master!$AW$7),INDIRECT("排出活動_Master!R"&amp;MATCH(H60&amp;I60&amp;L60,排出活動_Master!$Y:$Y,0)),INDIRECT("排出活動_Master!R"&amp;MATCH(LEFT($H60,FIND(")",$H60))&amp;$I60&amp;$L60&amp;$M60,排出活動_Master!$Y:$Y,0))))),"")</f>
        <v/>
      </c>
      <c r="Y60" s="386" t="str" cm="1">
        <f t="array" aca="1" ref="Y60" ca="1">IFERROR(IF(LEFT($H60,FIND(")",$H60))&amp;I60="エネルギー起源二酸化炭素(CO2)燃料の使用",INDIRECT("排出活動_Master!AT"&amp;MATCH(M60,排出活動_Master!$AN:$AN,0)),IF(OR(LEFT($H60,FIND(")",$H60))&amp;$I60=排出活動_Master!$AW$6,$H60&amp;$I60=排出活動_Master!$AW$7),INDIRECT("排出活動_Master!Q"&amp;MATCH(H60&amp;I60&amp;L60,排出活動_Master!$Y:$Y,0)),INDIRECT("排出活動_Master!Q"&amp;MATCH(LEFT($H60,FIND(")",$H60))&amp;$I60&amp;$L60&amp;$M60,排出活動_Master!$Y:$Y,0)))),"")</f>
        <v/>
      </c>
      <c r="Z60" s="558">
        <f ca="1">IF(AND(H60=排出活動_Master!$B$5,I60=排出活動_Master!$E$5),1,IFERROR(VLOOKUP($H60,排出活動_Master!$AI$5:$AK$38,3,0),0))</f>
        <v>0</v>
      </c>
      <c r="AA60" s="559">
        <f t="shared" ca="1" si="2"/>
        <v>0</v>
      </c>
      <c r="AB60" s="79"/>
      <c r="AC60" s="550" t="str">
        <f t="shared" ca="1" si="3"/>
        <v>-</v>
      </c>
      <c r="AD60" s="80"/>
      <c r="AE60" s="82"/>
      <c r="AF60" s="76"/>
      <c r="AG60" s="550" t="str">
        <f t="shared" ref="AG60:AG69" ca="1" si="8">Y70</f>
        <v/>
      </c>
      <c r="AH60" s="80"/>
      <c r="AI60" s="82"/>
      <c r="AK60" s="355"/>
      <c r="AL60" s="477">
        <f t="shared" ca="1" si="5"/>
        <v>1</v>
      </c>
      <c r="AM60" s="477"/>
      <c r="AN60" s="477">
        <f t="shared" ca="1" si="6"/>
        <v>1</v>
      </c>
      <c r="AO60" s="477"/>
      <c r="AP60" s="477" t="e">
        <f t="shared" ca="1" si="7"/>
        <v>#VALUE!</v>
      </c>
      <c r="AQ60" s="355"/>
      <c r="AR60" s="355"/>
      <c r="AS60" s="925" t="s">
        <v>1178</v>
      </c>
      <c r="AT60" s="925"/>
      <c r="AU60" s="876" t="s">
        <v>1179</v>
      </c>
      <c r="AV60" s="876"/>
      <c r="AW60" s="876"/>
      <c r="AX60" s="876"/>
      <c r="AY60" s="876"/>
      <c r="AZ60" s="876" t="s">
        <v>1180</v>
      </c>
      <c r="BA60" s="876"/>
      <c r="BB60" s="876"/>
      <c r="BC60" s="876"/>
      <c r="BD60" s="876"/>
      <c r="BE60" s="876"/>
      <c r="BF60" s="571" t="s">
        <v>235</v>
      </c>
      <c r="BG60" s="571"/>
      <c r="BH60" s="572"/>
      <c r="BI60" s="572">
        <f t="shared" ref="BI60:BI66" ca="1" si="9">SUMIF($AP:$AP,$BF60,$AA:$AA)</f>
        <v>0</v>
      </c>
      <c r="BJ60" s="355"/>
    </row>
    <row r="61" spans="2:62" s="676" customFormat="1">
      <c r="B61" s="554"/>
      <c r="C61" s="555" t="str" cm="1">
        <f t="array" aca="1" ref="C61" ca="1">IFERROR(INDIRECT("'S7-"&amp;$C$5&amp;"'!G"&amp;MATCH('S8-S00010'!B61,INDIRECT("'S7-"&amp;$C$5&amp;"'!F:F"),0)),"")</f>
        <v/>
      </c>
      <c r="D61" s="555" t="str" cm="1">
        <f t="array" aca="1" ref="D61" ca="1">IFERROR(INDIRECT("'S7-"&amp;$C$5&amp;"'!E"&amp;MATCH('S8-S00010'!B61,INDIRECT("'S7-"&amp;$C$5&amp;"'!F:F"),0)),"")</f>
        <v/>
      </c>
      <c r="E61" s="77"/>
      <c r="F61" s="77"/>
      <c r="G61" s="327"/>
      <c r="H61" s="556" t="str" cm="1">
        <f t="array" aca="1" ref="H61" ca="1">IFERROR(INDIRECT("'S7-"&amp;$C$5&amp;"'!$D"&amp;MATCH($B61,INDIRECT("'S7-"&amp;$C$5&amp;"'!$F:$F"),0)),"")</f>
        <v/>
      </c>
      <c r="I61" s="71"/>
      <c r="J61" s="78"/>
      <c r="K61" s="557" t="str">
        <f>IF(I61&lt;&gt;"",IFERROR(VLOOKUP($I61,選択肢①!$D$32:$E$34,2,0),"直接"),"")</f>
        <v/>
      </c>
      <c r="L61" s="71"/>
      <c r="M61" s="71"/>
      <c r="N61" s="104"/>
      <c r="O61" s="81"/>
      <c r="P61" s="334"/>
      <c r="Q61" s="330" t="str">
        <f>IF($I61=選択肢①!$J$31,"tCO2/kWh",IF($I61=選択肢①!$L$31,"tCO2/GJ",""))</f>
        <v/>
      </c>
      <c r="R61" s="101"/>
      <c r="S61" s="440" t="str" cm="1">
        <f t="array" aca="1" ref="S61" ca="1">IFERROR(IF(M61&lt;&gt;"",INDIRECT("排出活動_Master!AQ"&amp;MATCH(M61,排出活動_Master!$AN:$AN,0)),INDIRECT("排出活動_Master!P"&amp;MATCH(LEFT($H61,FIND(")",$H61))&amp;$I61&amp;$L61&amp;$M61,排出活動_Master!$Y:$Y,0))),"")</f>
        <v/>
      </c>
      <c r="T61" s="80"/>
      <c r="U61" s="78"/>
      <c r="V61" s="441" t="str" cm="1">
        <f t="array" aca="1" ref="V61" ca="1">IFERROR(IF(M61&lt;&gt;"",INDIRECT("排出活動_Master!AS"&amp;MATCH(M61,排出活動_Master!$AN:$AN,0)),"-"),"")</f>
        <v>-</v>
      </c>
      <c r="W61" s="440" t="str" cm="1">
        <f t="array" aca="1" ref="W61" ca="1">IFERROR(IF(M61&lt;&gt;"",INDIRECT("排出活動_Master!AR"&amp;MATCH(M61,排出活動_Master!$AN:$AN,0)),"-"),"")</f>
        <v>-</v>
      </c>
      <c r="X61" s="550" t="str" cm="1">
        <f t="array" aca="1" ref="X61" ca="1">IFERROR(IF(OR(I61=選択肢①!$J$31,AND(P61&lt;&gt;"",I61=選択肢①!$L$31)),P61,IF(LEFT($H61,FIND(")",$H61))&amp;$I61="エネルギー起源二酸化炭素(CO2)燃料の使用",INDIRECT("排出活動_Master!AU"&amp;MATCH(M61,排出活動_Master!$AN:$AN,0)),IF(OR(LEFT($H61,FIND(")",$H61))&amp;$I61=排出活動_Master!$AW$6,$H61&amp;$I61=排出活動_Master!$AW$7),INDIRECT("排出活動_Master!R"&amp;MATCH(H61&amp;I61&amp;L61,排出活動_Master!$Y:$Y,0)),INDIRECT("排出活動_Master!R"&amp;MATCH(LEFT($H61,FIND(")",$H61))&amp;$I61&amp;$L61&amp;$M61,排出活動_Master!$Y:$Y,0))))),"")</f>
        <v/>
      </c>
      <c r="Y61" s="386" t="str" cm="1">
        <f t="array" aca="1" ref="Y61" ca="1">IFERROR(IF(LEFT($H61,FIND(")",$H61))&amp;I61="エネルギー起源二酸化炭素(CO2)燃料の使用",INDIRECT("排出活動_Master!AT"&amp;MATCH(M61,排出活動_Master!$AN:$AN,0)),IF(OR(LEFT($H61,FIND(")",$H61))&amp;$I61=排出活動_Master!$AW$6,$H61&amp;$I61=排出活動_Master!$AW$7),INDIRECT("排出活動_Master!Q"&amp;MATCH(H61&amp;I61&amp;L61,排出活動_Master!$Y:$Y,0)),INDIRECT("排出活動_Master!Q"&amp;MATCH(LEFT($H61,FIND(")",$H61))&amp;$I61&amp;$L61&amp;$M61,排出活動_Master!$Y:$Y,0)))),"")</f>
        <v/>
      </c>
      <c r="Z61" s="558">
        <f ca="1">IF(AND(H61=排出活動_Master!$B$5,I61=排出活動_Master!$E$5),1,IFERROR(VLOOKUP($H61,排出活動_Master!$AI$5:$AK$38,3,0),0))</f>
        <v>0</v>
      </c>
      <c r="AA61" s="559">
        <f t="shared" ca="1" si="2"/>
        <v>0</v>
      </c>
      <c r="AB61" s="79"/>
      <c r="AC61" s="550" t="str">
        <f t="shared" ca="1" si="3"/>
        <v>-</v>
      </c>
      <c r="AD61" s="80"/>
      <c r="AE61" s="82"/>
      <c r="AF61" s="76"/>
      <c r="AG61" s="550" t="str">
        <f t="shared" ca="1" si="8"/>
        <v/>
      </c>
      <c r="AH61" s="80"/>
      <c r="AI61" s="82"/>
      <c r="AK61" s="355"/>
      <c r="AL61" s="477">
        <f t="shared" ca="1" si="5"/>
        <v>1</v>
      </c>
      <c r="AM61" s="477"/>
      <c r="AN61" s="477">
        <f t="shared" ca="1" si="6"/>
        <v>1</v>
      </c>
      <c r="AO61" s="477"/>
      <c r="AP61" s="477" t="e">
        <f t="shared" ca="1" si="7"/>
        <v>#VALUE!</v>
      </c>
      <c r="AQ61" s="355"/>
      <c r="AR61" s="355"/>
      <c r="AS61" s="925"/>
      <c r="AT61" s="925"/>
      <c r="AU61" s="876"/>
      <c r="AV61" s="876"/>
      <c r="AW61" s="876"/>
      <c r="AX61" s="876"/>
      <c r="AY61" s="876"/>
      <c r="AZ61" s="876" t="s">
        <v>1181</v>
      </c>
      <c r="BA61" s="876"/>
      <c r="BB61" s="876"/>
      <c r="BC61" s="876"/>
      <c r="BD61" s="876"/>
      <c r="BE61" s="876"/>
      <c r="BF61" s="571" t="s">
        <v>214</v>
      </c>
      <c r="BG61" s="571"/>
      <c r="BH61" s="572"/>
      <c r="BI61" s="572">
        <f t="shared" ca="1" si="9"/>
        <v>0</v>
      </c>
      <c r="BJ61" s="355"/>
    </row>
    <row r="62" spans="2:62" s="676" customFormat="1">
      <c r="B62" s="554"/>
      <c r="C62" s="555" t="str" cm="1">
        <f t="array" aca="1" ref="C62" ca="1">IFERROR(INDIRECT("'S7-"&amp;$C$5&amp;"'!G"&amp;MATCH('S8-S00010'!B62,INDIRECT("'S7-"&amp;$C$5&amp;"'!F:F"),0)),"")</f>
        <v/>
      </c>
      <c r="D62" s="555" t="str" cm="1">
        <f t="array" aca="1" ref="D62" ca="1">IFERROR(INDIRECT("'S7-"&amp;$C$5&amp;"'!E"&amp;MATCH('S8-S00010'!B62,INDIRECT("'S7-"&amp;$C$5&amp;"'!F:F"),0)),"")</f>
        <v/>
      </c>
      <c r="E62" s="77"/>
      <c r="F62" s="77"/>
      <c r="G62" s="327"/>
      <c r="H62" s="556" t="str" cm="1">
        <f t="array" aca="1" ref="H62" ca="1">IFERROR(INDIRECT("'S7-"&amp;$C$5&amp;"'!$D"&amp;MATCH($B62,INDIRECT("'S7-"&amp;$C$5&amp;"'!$F:$F"),0)),"")</f>
        <v/>
      </c>
      <c r="I62" s="71"/>
      <c r="J62" s="78"/>
      <c r="K62" s="557" t="str">
        <f>IF(I62&lt;&gt;"",IFERROR(VLOOKUP($I62,選択肢①!$D$32:$E$34,2,0),"直接"),"")</f>
        <v/>
      </c>
      <c r="L62" s="71"/>
      <c r="M62" s="71"/>
      <c r="N62" s="104"/>
      <c r="O62" s="81"/>
      <c r="P62" s="334"/>
      <c r="Q62" s="330" t="str">
        <f>IF($I62=選択肢①!$J$31,"tCO2/kWh",IF($I62=選択肢①!$L$31,"tCO2/GJ",""))</f>
        <v/>
      </c>
      <c r="R62" s="101"/>
      <c r="S62" s="440" t="str" cm="1">
        <f t="array" aca="1" ref="S62" ca="1">IFERROR(IF(M62&lt;&gt;"",INDIRECT("排出活動_Master!AQ"&amp;MATCH(M62,排出活動_Master!$AN:$AN,0)),INDIRECT("排出活動_Master!P"&amp;MATCH(LEFT($H62,FIND(")",$H62))&amp;$I62&amp;$L62&amp;$M62,排出活動_Master!$Y:$Y,0))),"")</f>
        <v/>
      </c>
      <c r="T62" s="80"/>
      <c r="U62" s="78"/>
      <c r="V62" s="441" t="str" cm="1">
        <f t="array" aca="1" ref="V62" ca="1">IFERROR(IF(M62&lt;&gt;"",INDIRECT("排出活動_Master!AS"&amp;MATCH(M62,排出活動_Master!$AN:$AN,0)),"-"),"")</f>
        <v>-</v>
      </c>
      <c r="W62" s="440" t="str" cm="1">
        <f t="array" aca="1" ref="W62" ca="1">IFERROR(IF(M62&lt;&gt;"",INDIRECT("排出活動_Master!AR"&amp;MATCH(M62,排出活動_Master!$AN:$AN,0)),"-"),"")</f>
        <v>-</v>
      </c>
      <c r="X62" s="550" t="str" cm="1">
        <f t="array" aca="1" ref="X62" ca="1">IFERROR(IF(OR(I62=選択肢①!$J$31,AND(P62&lt;&gt;"",I62=選択肢①!$L$31)),P62,IF(LEFT($H62,FIND(")",$H62))&amp;$I62="エネルギー起源二酸化炭素(CO2)燃料の使用",INDIRECT("排出活動_Master!AU"&amp;MATCH(M62,排出活動_Master!$AN:$AN,0)),IF(OR(LEFT($H62,FIND(")",$H62))&amp;$I62=排出活動_Master!$AW$6,$H62&amp;$I62=排出活動_Master!$AW$7),INDIRECT("排出活動_Master!R"&amp;MATCH(H62&amp;I62&amp;L62,排出活動_Master!$Y:$Y,0)),INDIRECT("排出活動_Master!R"&amp;MATCH(LEFT($H62,FIND(")",$H62))&amp;$I62&amp;$L62&amp;$M62,排出活動_Master!$Y:$Y,0))))),"")</f>
        <v/>
      </c>
      <c r="Y62" s="386" t="str" cm="1">
        <f t="array" aca="1" ref="Y62" ca="1">IFERROR(IF(LEFT($H62,FIND(")",$H62))&amp;I62="エネルギー起源二酸化炭素(CO2)燃料の使用",INDIRECT("排出活動_Master!AT"&amp;MATCH(M62,排出活動_Master!$AN:$AN,0)),IF(OR(LEFT($H62,FIND(")",$H62))&amp;$I62=排出活動_Master!$AW$6,$H62&amp;$I62=排出活動_Master!$AW$7),INDIRECT("排出活動_Master!Q"&amp;MATCH(H62&amp;I62&amp;L62,排出活動_Master!$Y:$Y,0)),INDIRECT("排出活動_Master!Q"&amp;MATCH(LEFT($H62,FIND(")",$H62))&amp;$I62&amp;$L62&amp;$M62,排出活動_Master!$Y:$Y,0)))),"")</f>
        <v/>
      </c>
      <c r="Z62" s="558">
        <f ca="1">IF(AND(H62=排出活動_Master!$B$5,I62=排出活動_Master!$E$5),1,IFERROR(VLOOKUP($H62,排出活動_Master!$AI$5:$AK$38,3,0),0))</f>
        <v>0</v>
      </c>
      <c r="AA62" s="559">
        <f t="shared" ca="1" si="2"/>
        <v>0</v>
      </c>
      <c r="AB62" s="79"/>
      <c r="AC62" s="550" t="str">
        <f t="shared" ca="1" si="3"/>
        <v>-</v>
      </c>
      <c r="AD62" s="80"/>
      <c r="AE62" s="82"/>
      <c r="AF62" s="76"/>
      <c r="AG62" s="550" t="str">
        <f t="shared" ca="1" si="8"/>
        <v/>
      </c>
      <c r="AH62" s="80"/>
      <c r="AI62" s="82"/>
      <c r="AK62" s="355"/>
      <c r="AL62" s="477">
        <f t="shared" ca="1" si="5"/>
        <v>1</v>
      </c>
      <c r="AM62" s="477"/>
      <c r="AN62" s="477">
        <f t="shared" ca="1" si="6"/>
        <v>1</v>
      </c>
      <c r="AO62" s="477"/>
      <c r="AP62" s="477" t="e">
        <f t="shared" ca="1" si="7"/>
        <v>#VALUE!</v>
      </c>
      <c r="AQ62" s="355"/>
      <c r="AR62" s="355"/>
      <c r="AS62" s="925"/>
      <c r="AT62" s="925"/>
      <c r="AU62" s="876"/>
      <c r="AV62" s="876"/>
      <c r="AW62" s="876"/>
      <c r="AX62" s="876"/>
      <c r="AY62" s="876"/>
      <c r="AZ62" s="876" t="s">
        <v>1182</v>
      </c>
      <c r="BA62" s="876"/>
      <c r="BB62" s="876"/>
      <c r="BC62" s="876"/>
      <c r="BD62" s="876"/>
      <c r="BE62" s="876"/>
      <c r="BF62" s="571" t="s">
        <v>857</v>
      </c>
      <c r="BG62" s="571"/>
      <c r="BH62" s="572"/>
      <c r="BI62" s="572">
        <f t="shared" ca="1" si="9"/>
        <v>0</v>
      </c>
      <c r="BJ62" s="355"/>
    </row>
    <row r="63" spans="2:62" s="676" customFormat="1">
      <c r="B63" s="554"/>
      <c r="C63" s="555" t="str" cm="1">
        <f t="array" aca="1" ref="C63" ca="1">IFERROR(INDIRECT("'S7-"&amp;$C$5&amp;"'!G"&amp;MATCH('S8-S00010'!B63,INDIRECT("'S7-"&amp;$C$5&amp;"'!F:F"),0)),"")</f>
        <v/>
      </c>
      <c r="D63" s="555" t="str" cm="1">
        <f t="array" aca="1" ref="D63" ca="1">IFERROR(INDIRECT("'S7-"&amp;$C$5&amp;"'!E"&amp;MATCH('S8-S00010'!B63,INDIRECT("'S7-"&amp;$C$5&amp;"'!F:F"),0)),"")</f>
        <v/>
      </c>
      <c r="E63" s="77"/>
      <c r="F63" s="77"/>
      <c r="G63" s="327"/>
      <c r="H63" s="556" t="str" cm="1">
        <f t="array" aca="1" ref="H63" ca="1">IFERROR(INDIRECT("'S7-"&amp;$C$5&amp;"'!$D"&amp;MATCH($B63,INDIRECT("'S7-"&amp;$C$5&amp;"'!$F:$F"),0)),"")</f>
        <v/>
      </c>
      <c r="I63" s="71"/>
      <c r="J63" s="78"/>
      <c r="K63" s="557" t="str">
        <f>IF(I63&lt;&gt;"",IFERROR(VLOOKUP($I63,選択肢①!$D$32:$E$34,2,0),"直接"),"")</f>
        <v/>
      </c>
      <c r="L63" s="71"/>
      <c r="M63" s="71"/>
      <c r="N63" s="104"/>
      <c r="O63" s="81"/>
      <c r="P63" s="334"/>
      <c r="Q63" s="330" t="str">
        <f>IF($I63=選択肢①!$J$31,"tCO2/kWh",IF($I63=選択肢①!$L$31,"tCO2/GJ",""))</f>
        <v/>
      </c>
      <c r="R63" s="101"/>
      <c r="S63" s="440" t="str" cm="1">
        <f t="array" aca="1" ref="S63" ca="1">IFERROR(IF(M63&lt;&gt;"",INDIRECT("排出活動_Master!AQ"&amp;MATCH(M63,排出活動_Master!$AN:$AN,0)),INDIRECT("排出活動_Master!P"&amp;MATCH(LEFT($H63,FIND(")",$H63))&amp;$I63&amp;$L63&amp;$M63,排出活動_Master!$Y:$Y,0))),"")</f>
        <v/>
      </c>
      <c r="T63" s="80"/>
      <c r="U63" s="78"/>
      <c r="V63" s="441" t="str" cm="1">
        <f t="array" aca="1" ref="V63" ca="1">IFERROR(IF(M63&lt;&gt;"",INDIRECT("排出活動_Master!AS"&amp;MATCH(M63,排出活動_Master!$AN:$AN,0)),"-"),"")</f>
        <v>-</v>
      </c>
      <c r="W63" s="440" t="str" cm="1">
        <f t="array" aca="1" ref="W63" ca="1">IFERROR(IF(M63&lt;&gt;"",INDIRECT("排出活動_Master!AR"&amp;MATCH(M63,排出活動_Master!$AN:$AN,0)),"-"),"")</f>
        <v>-</v>
      </c>
      <c r="X63" s="550" t="str" cm="1">
        <f t="array" aca="1" ref="X63" ca="1">IFERROR(IF(OR(I63=選択肢①!$J$31,AND(P63&lt;&gt;"",I63=選択肢①!$L$31)),P63,IF(LEFT($H63,FIND(")",$H63))&amp;$I63="エネルギー起源二酸化炭素(CO2)燃料の使用",INDIRECT("排出活動_Master!AU"&amp;MATCH(M63,排出活動_Master!$AN:$AN,0)),IF(OR(LEFT($H63,FIND(")",$H63))&amp;$I63=排出活動_Master!$AW$6,$H63&amp;$I63=排出活動_Master!$AW$7),INDIRECT("排出活動_Master!R"&amp;MATCH(H63&amp;I63&amp;L63,排出活動_Master!$Y:$Y,0)),INDIRECT("排出活動_Master!R"&amp;MATCH(LEFT($H63,FIND(")",$H63))&amp;$I63&amp;$L63&amp;$M63,排出活動_Master!$Y:$Y,0))))),"")</f>
        <v/>
      </c>
      <c r="Y63" s="386" t="str" cm="1">
        <f t="array" aca="1" ref="Y63" ca="1">IFERROR(IF(LEFT($H63,FIND(")",$H63))&amp;I63="エネルギー起源二酸化炭素(CO2)燃料の使用",INDIRECT("排出活動_Master!AT"&amp;MATCH(M63,排出活動_Master!$AN:$AN,0)),IF(OR(LEFT($H63,FIND(")",$H63))&amp;$I63=排出活動_Master!$AW$6,$H63&amp;$I63=排出活動_Master!$AW$7),INDIRECT("排出活動_Master!Q"&amp;MATCH(H63&amp;I63&amp;L63,排出活動_Master!$Y:$Y,0)),INDIRECT("排出活動_Master!Q"&amp;MATCH(LEFT($H63,FIND(")",$H63))&amp;$I63&amp;$L63&amp;$M63,排出活動_Master!$Y:$Y,0)))),"")</f>
        <v/>
      </c>
      <c r="Z63" s="558">
        <f ca="1">IF(AND(H63=排出活動_Master!$B$5,I63=排出活動_Master!$E$5),1,IFERROR(VLOOKUP($H63,排出活動_Master!$AI$5:$AK$38,3,0),0))</f>
        <v>0</v>
      </c>
      <c r="AA63" s="559">
        <f t="shared" ca="1" si="2"/>
        <v>0</v>
      </c>
      <c r="AB63" s="79"/>
      <c r="AC63" s="550" t="str">
        <f t="shared" ca="1" si="3"/>
        <v>-</v>
      </c>
      <c r="AD63" s="80"/>
      <c r="AE63" s="82"/>
      <c r="AF63" s="76"/>
      <c r="AG63" s="550" t="str">
        <f t="shared" ca="1" si="8"/>
        <v/>
      </c>
      <c r="AH63" s="80"/>
      <c r="AI63" s="82"/>
      <c r="AK63" s="355"/>
      <c r="AL63" s="477">
        <f t="shared" ca="1" si="5"/>
        <v>1</v>
      </c>
      <c r="AM63" s="477"/>
      <c r="AN63" s="477">
        <f t="shared" ca="1" si="6"/>
        <v>1</v>
      </c>
      <c r="AO63" s="477"/>
      <c r="AP63" s="477" t="e">
        <f t="shared" ca="1" si="7"/>
        <v>#VALUE!</v>
      </c>
      <c r="AQ63" s="355"/>
      <c r="AR63" s="355"/>
      <c r="AS63" s="925"/>
      <c r="AT63" s="925"/>
      <c r="AU63" s="876"/>
      <c r="AV63" s="876"/>
      <c r="AW63" s="876"/>
      <c r="AX63" s="876"/>
      <c r="AY63" s="876"/>
      <c r="AZ63" s="876" t="s">
        <v>1183</v>
      </c>
      <c r="BA63" s="876"/>
      <c r="BB63" s="876"/>
      <c r="BC63" s="876"/>
      <c r="BD63" s="876"/>
      <c r="BE63" s="876"/>
      <c r="BF63" s="571" t="s">
        <v>397</v>
      </c>
      <c r="BG63" s="571"/>
      <c r="BH63" s="572"/>
      <c r="BI63" s="572">
        <f t="shared" ca="1" si="9"/>
        <v>0</v>
      </c>
      <c r="BJ63" s="355"/>
    </row>
    <row r="64" spans="2:62" s="676" customFormat="1">
      <c r="B64" s="554"/>
      <c r="C64" s="555" t="str" cm="1">
        <f t="array" aca="1" ref="C64" ca="1">IFERROR(INDIRECT("'S7-"&amp;$C$5&amp;"'!G"&amp;MATCH('S8-S00010'!B64,INDIRECT("'S7-"&amp;$C$5&amp;"'!F:F"),0)),"")</f>
        <v/>
      </c>
      <c r="D64" s="555" t="str" cm="1">
        <f t="array" aca="1" ref="D64" ca="1">IFERROR(INDIRECT("'S7-"&amp;$C$5&amp;"'!E"&amp;MATCH('S8-S00010'!B64,INDIRECT("'S7-"&amp;$C$5&amp;"'!F:F"),0)),"")</f>
        <v/>
      </c>
      <c r="E64" s="77"/>
      <c r="F64" s="77"/>
      <c r="G64" s="327"/>
      <c r="H64" s="556" t="str" cm="1">
        <f t="array" aca="1" ref="H64" ca="1">IFERROR(INDIRECT("'S7-"&amp;$C$5&amp;"'!$D"&amp;MATCH($B64,INDIRECT("'S7-"&amp;$C$5&amp;"'!$F:$F"),0)),"")</f>
        <v/>
      </c>
      <c r="I64" s="71"/>
      <c r="J64" s="78"/>
      <c r="K64" s="557" t="str">
        <f>IF(I64&lt;&gt;"",IFERROR(VLOOKUP($I64,選択肢①!$D$32:$E$34,2,0),"直接"),"")</f>
        <v/>
      </c>
      <c r="L64" s="71"/>
      <c r="M64" s="71"/>
      <c r="N64" s="104"/>
      <c r="O64" s="81"/>
      <c r="P64" s="334"/>
      <c r="Q64" s="330" t="str">
        <f>IF($I64=選択肢①!$J$31,"tCO2/kWh",IF($I64=選択肢①!$L$31,"tCO2/GJ",""))</f>
        <v/>
      </c>
      <c r="R64" s="101"/>
      <c r="S64" s="440" t="str" cm="1">
        <f t="array" aca="1" ref="S64" ca="1">IFERROR(IF(M64&lt;&gt;"",INDIRECT("排出活動_Master!AQ"&amp;MATCH(M64,排出活動_Master!$AN:$AN,0)),INDIRECT("排出活動_Master!P"&amp;MATCH(LEFT($H64,FIND(")",$H64))&amp;$I64&amp;$L64&amp;$M64,排出活動_Master!$Y:$Y,0))),"")</f>
        <v/>
      </c>
      <c r="T64" s="80"/>
      <c r="U64" s="78"/>
      <c r="V64" s="441" t="str" cm="1">
        <f t="array" aca="1" ref="V64" ca="1">IFERROR(IF(M64&lt;&gt;"",INDIRECT("排出活動_Master!AS"&amp;MATCH(M64,排出活動_Master!$AN:$AN,0)),"-"),"")</f>
        <v>-</v>
      </c>
      <c r="W64" s="440" t="str" cm="1">
        <f t="array" aca="1" ref="W64" ca="1">IFERROR(IF(M64&lt;&gt;"",INDIRECT("排出活動_Master!AR"&amp;MATCH(M64,排出活動_Master!$AN:$AN,0)),"-"),"")</f>
        <v>-</v>
      </c>
      <c r="X64" s="550" t="str" cm="1">
        <f t="array" aca="1" ref="X64" ca="1">IFERROR(IF(OR(I64=選択肢①!$J$31,AND(P64&lt;&gt;"",I64=選択肢①!$L$31)),P64,IF(LEFT($H64,FIND(")",$H64))&amp;$I64="エネルギー起源二酸化炭素(CO2)燃料の使用",INDIRECT("排出活動_Master!AU"&amp;MATCH(M64,排出活動_Master!$AN:$AN,0)),IF(OR(LEFT($H64,FIND(")",$H64))&amp;$I64=排出活動_Master!$AW$6,$H64&amp;$I64=排出活動_Master!$AW$7),INDIRECT("排出活動_Master!R"&amp;MATCH(H64&amp;I64&amp;L64,排出活動_Master!$Y:$Y,0)),INDIRECT("排出活動_Master!R"&amp;MATCH(LEFT($H64,FIND(")",$H64))&amp;$I64&amp;$L64&amp;$M64,排出活動_Master!$Y:$Y,0))))),"")</f>
        <v/>
      </c>
      <c r="Y64" s="386" t="str" cm="1">
        <f t="array" aca="1" ref="Y64" ca="1">IFERROR(IF(LEFT($H64,FIND(")",$H64))&amp;I64="エネルギー起源二酸化炭素(CO2)燃料の使用",INDIRECT("排出活動_Master!AT"&amp;MATCH(M64,排出活動_Master!$AN:$AN,0)),IF(OR(LEFT($H64,FIND(")",$H64))&amp;$I64=排出活動_Master!$AW$6,$H64&amp;$I64=排出活動_Master!$AW$7),INDIRECT("排出活動_Master!Q"&amp;MATCH(H64&amp;I64&amp;L64,排出活動_Master!$Y:$Y,0)),INDIRECT("排出活動_Master!Q"&amp;MATCH(LEFT($H64,FIND(")",$H64))&amp;$I64&amp;$L64&amp;$M64,排出活動_Master!$Y:$Y,0)))),"")</f>
        <v/>
      </c>
      <c r="Z64" s="558">
        <f ca="1">IF(AND(H64=排出活動_Master!$B$5,I64=排出活動_Master!$E$5),1,IFERROR(VLOOKUP($H64,排出活動_Master!$AI$5:$AK$38,3,0),0))</f>
        <v>0</v>
      </c>
      <c r="AA64" s="559">
        <f t="shared" ca="1" si="2"/>
        <v>0</v>
      </c>
      <c r="AB64" s="79"/>
      <c r="AC64" s="550" t="str">
        <f t="shared" ca="1" si="3"/>
        <v>-</v>
      </c>
      <c r="AD64" s="80"/>
      <c r="AE64" s="82"/>
      <c r="AF64" s="76"/>
      <c r="AG64" s="550" t="str">
        <f t="shared" ca="1" si="8"/>
        <v/>
      </c>
      <c r="AH64" s="80"/>
      <c r="AI64" s="82"/>
      <c r="AK64" s="355"/>
      <c r="AL64" s="477">
        <f t="shared" ca="1" si="5"/>
        <v>1</v>
      </c>
      <c r="AM64" s="477"/>
      <c r="AN64" s="477">
        <f t="shared" ca="1" si="6"/>
        <v>1</v>
      </c>
      <c r="AO64" s="477"/>
      <c r="AP64" s="477" t="e">
        <f t="shared" ca="1" si="7"/>
        <v>#VALUE!</v>
      </c>
      <c r="AQ64" s="355"/>
      <c r="AR64" s="355"/>
      <c r="AS64" s="925"/>
      <c r="AT64" s="925"/>
      <c r="AU64" s="876"/>
      <c r="AV64" s="876"/>
      <c r="AW64" s="876"/>
      <c r="AX64" s="876"/>
      <c r="AY64" s="876"/>
      <c r="AZ64" s="876" t="s">
        <v>1185</v>
      </c>
      <c r="BA64" s="876"/>
      <c r="BB64" s="876"/>
      <c r="BC64" s="876"/>
      <c r="BD64" s="876"/>
      <c r="BE64" s="876"/>
      <c r="BF64" s="571" t="s">
        <v>863</v>
      </c>
      <c r="BG64" s="571"/>
      <c r="BH64" s="572"/>
      <c r="BI64" s="572">
        <f t="shared" ca="1" si="9"/>
        <v>0</v>
      </c>
      <c r="BJ64" s="355"/>
    </row>
    <row r="65" spans="2:62" s="676" customFormat="1">
      <c r="B65" s="554"/>
      <c r="C65" s="555" t="str" cm="1">
        <f t="array" aca="1" ref="C65" ca="1">IFERROR(INDIRECT("'S7-"&amp;$C$5&amp;"'!G"&amp;MATCH('S8-S00010'!B65,INDIRECT("'S7-"&amp;$C$5&amp;"'!F:F"),0)),"")</f>
        <v/>
      </c>
      <c r="D65" s="555" t="str" cm="1">
        <f t="array" aca="1" ref="D65" ca="1">IFERROR(INDIRECT("'S7-"&amp;$C$5&amp;"'!E"&amp;MATCH('S8-S00010'!B65,INDIRECT("'S7-"&amp;$C$5&amp;"'!F:F"),0)),"")</f>
        <v/>
      </c>
      <c r="E65" s="77"/>
      <c r="F65" s="77"/>
      <c r="G65" s="327"/>
      <c r="H65" s="556" t="str" cm="1">
        <f t="array" aca="1" ref="H65" ca="1">IFERROR(INDIRECT("'S7-"&amp;$C$5&amp;"'!$D"&amp;MATCH($B65,INDIRECT("'S7-"&amp;$C$5&amp;"'!$F:$F"),0)),"")</f>
        <v/>
      </c>
      <c r="I65" s="71"/>
      <c r="J65" s="78"/>
      <c r="K65" s="557" t="str">
        <f>IF(I65&lt;&gt;"",IFERROR(VLOOKUP($I65,選択肢①!$D$32:$E$34,2,0),"直接"),"")</f>
        <v/>
      </c>
      <c r="L65" s="71"/>
      <c r="M65" s="71"/>
      <c r="N65" s="104"/>
      <c r="O65" s="81"/>
      <c r="P65" s="334"/>
      <c r="Q65" s="330" t="str">
        <f>IF($I65=選択肢①!$J$31,"tCO2/kWh",IF($I65=選択肢①!$L$31,"tCO2/GJ",""))</f>
        <v/>
      </c>
      <c r="R65" s="101"/>
      <c r="S65" s="440" t="str" cm="1">
        <f t="array" aca="1" ref="S65" ca="1">IFERROR(IF(M65&lt;&gt;"",INDIRECT("排出活動_Master!AQ"&amp;MATCH(M65,排出活動_Master!$AN:$AN,0)),INDIRECT("排出活動_Master!P"&amp;MATCH(LEFT($H65,FIND(")",$H65))&amp;$I65&amp;$L65&amp;$M65,排出活動_Master!$Y:$Y,0))),"")</f>
        <v/>
      </c>
      <c r="T65" s="80"/>
      <c r="U65" s="78"/>
      <c r="V65" s="441" t="str" cm="1">
        <f t="array" aca="1" ref="V65" ca="1">IFERROR(IF(M65&lt;&gt;"",INDIRECT("排出活動_Master!AS"&amp;MATCH(M65,排出活動_Master!$AN:$AN,0)),"-"),"")</f>
        <v>-</v>
      </c>
      <c r="W65" s="440" t="str" cm="1">
        <f t="array" aca="1" ref="W65" ca="1">IFERROR(IF(M65&lt;&gt;"",INDIRECT("排出活動_Master!AR"&amp;MATCH(M65,排出活動_Master!$AN:$AN,0)),"-"),"")</f>
        <v>-</v>
      </c>
      <c r="X65" s="550" t="str" cm="1">
        <f t="array" aca="1" ref="X65" ca="1">IFERROR(IF(OR(I65=選択肢①!$J$31,AND(P65&lt;&gt;"",I65=選択肢①!$L$31)),P65,IF(LEFT($H65,FIND(")",$H65))&amp;$I65="エネルギー起源二酸化炭素(CO2)燃料の使用",INDIRECT("排出活動_Master!AU"&amp;MATCH(M65,排出活動_Master!$AN:$AN,0)),IF(OR(LEFT($H65,FIND(")",$H65))&amp;$I65=排出活動_Master!$AW$6,$H65&amp;$I65=排出活動_Master!$AW$7),INDIRECT("排出活動_Master!R"&amp;MATCH(H65&amp;I65&amp;L65,排出活動_Master!$Y:$Y,0)),INDIRECT("排出活動_Master!R"&amp;MATCH(LEFT($H65,FIND(")",$H65))&amp;$I65&amp;$L65&amp;$M65,排出活動_Master!$Y:$Y,0))))),"")</f>
        <v/>
      </c>
      <c r="Y65" s="386" t="str" cm="1">
        <f t="array" aca="1" ref="Y65" ca="1">IFERROR(IF(LEFT($H65,FIND(")",$H65))&amp;I65="エネルギー起源二酸化炭素(CO2)燃料の使用",INDIRECT("排出活動_Master!AT"&amp;MATCH(M65,排出活動_Master!$AN:$AN,0)),IF(OR(LEFT($H65,FIND(")",$H65))&amp;$I65=排出活動_Master!$AW$6,$H65&amp;$I65=排出活動_Master!$AW$7),INDIRECT("排出活動_Master!Q"&amp;MATCH(H65&amp;I65&amp;L65,排出活動_Master!$Y:$Y,0)),INDIRECT("排出活動_Master!Q"&amp;MATCH(LEFT($H65,FIND(")",$H65))&amp;$I65&amp;$L65&amp;$M65,排出活動_Master!$Y:$Y,0)))),"")</f>
        <v/>
      </c>
      <c r="Z65" s="558">
        <f ca="1">IF(AND(H65=排出活動_Master!$B$5,I65=排出活動_Master!$E$5),1,IFERROR(VLOOKUP($H65,排出活動_Master!$AI$5:$AK$38,3,0),0))</f>
        <v>0</v>
      </c>
      <c r="AA65" s="559">
        <f t="shared" ca="1" si="2"/>
        <v>0</v>
      </c>
      <c r="AB65" s="79"/>
      <c r="AC65" s="550" t="str">
        <f t="shared" ca="1" si="3"/>
        <v>-</v>
      </c>
      <c r="AD65" s="80"/>
      <c r="AE65" s="82"/>
      <c r="AF65" s="76"/>
      <c r="AG65" s="550" t="str">
        <f t="shared" ca="1" si="8"/>
        <v/>
      </c>
      <c r="AH65" s="80"/>
      <c r="AI65" s="82"/>
      <c r="AK65" s="355"/>
      <c r="AL65" s="477">
        <f t="shared" ca="1" si="5"/>
        <v>1</v>
      </c>
      <c r="AM65" s="477"/>
      <c r="AN65" s="477">
        <f t="shared" ca="1" si="6"/>
        <v>1</v>
      </c>
      <c r="AO65" s="477"/>
      <c r="AP65" s="477" t="e">
        <f t="shared" ca="1" si="7"/>
        <v>#VALUE!</v>
      </c>
      <c r="AQ65" s="355"/>
      <c r="AR65" s="355"/>
      <c r="AS65" s="925"/>
      <c r="AT65" s="925"/>
      <c r="AU65" s="876"/>
      <c r="AV65" s="876"/>
      <c r="AW65" s="876"/>
      <c r="AX65" s="876"/>
      <c r="AY65" s="876"/>
      <c r="AZ65" s="876" t="s">
        <v>1186</v>
      </c>
      <c r="BA65" s="876"/>
      <c r="BB65" s="876"/>
      <c r="BC65" s="876"/>
      <c r="BD65" s="876"/>
      <c r="BE65" s="876"/>
      <c r="BF65" s="571" t="s">
        <v>174</v>
      </c>
      <c r="BG65" s="571"/>
      <c r="BH65" s="572"/>
      <c r="BI65" s="572">
        <f t="shared" ca="1" si="9"/>
        <v>0</v>
      </c>
      <c r="BJ65" s="355"/>
    </row>
    <row r="66" spans="2:62" s="676" customFormat="1" ht="18.75" customHeight="1">
      <c r="B66" s="554"/>
      <c r="C66" s="555" t="str" cm="1">
        <f t="array" aca="1" ref="C66" ca="1">IFERROR(INDIRECT("'S7-"&amp;$C$5&amp;"'!G"&amp;MATCH('S8-S00010'!B66,INDIRECT("'S7-"&amp;$C$5&amp;"'!F:F"),0)),"")</f>
        <v/>
      </c>
      <c r="D66" s="555" t="str" cm="1">
        <f t="array" aca="1" ref="D66" ca="1">IFERROR(INDIRECT("'S7-"&amp;$C$5&amp;"'!E"&amp;MATCH('S8-S00010'!B66,INDIRECT("'S7-"&amp;$C$5&amp;"'!F:F"),0)),"")</f>
        <v/>
      </c>
      <c r="E66" s="77"/>
      <c r="F66" s="77"/>
      <c r="G66" s="327"/>
      <c r="H66" s="556" t="str" cm="1">
        <f t="array" aca="1" ref="H66" ca="1">IFERROR(INDIRECT("'S7-"&amp;$C$5&amp;"'!$D"&amp;MATCH($B66,INDIRECT("'S7-"&amp;$C$5&amp;"'!$F:$F"),0)),"")</f>
        <v/>
      </c>
      <c r="I66" s="71"/>
      <c r="J66" s="78"/>
      <c r="K66" s="557" t="str">
        <f>IF(I66&lt;&gt;"",IFERROR(VLOOKUP($I66,選択肢①!$D$32:$E$34,2,0),"直接"),"")</f>
        <v/>
      </c>
      <c r="L66" s="71"/>
      <c r="M66" s="71"/>
      <c r="N66" s="104"/>
      <c r="O66" s="81"/>
      <c r="P66" s="334"/>
      <c r="Q66" s="330" t="str">
        <f>IF($I66=選択肢①!$J$31,"tCO2/kWh",IF($I66=選択肢①!$L$31,"tCO2/GJ",""))</f>
        <v/>
      </c>
      <c r="R66" s="101"/>
      <c r="S66" s="440" t="str" cm="1">
        <f t="array" aca="1" ref="S66" ca="1">IFERROR(IF(M66&lt;&gt;"",INDIRECT("排出活動_Master!AQ"&amp;MATCH(M66,排出活動_Master!$AN:$AN,0)),INDIRECT("排出活動_Master!P"&amp;MATCH(LEFT($H66,FIND(")",$H66))&amp;$I66&amp;$L66&amp;$M66,排出活動_Master!$Y:$Y,0))),"")</f>
        <v/>
      </c>
      <c r="T66" s="80"/>
      <c r="U66" s="78"/>
      <c r="V66" s="441" t="str" cm="1">
        <f t="array" aca="1" ref="V66" ca="1">IFERROR(IF(M66&lt;&gt;"",INDIRECT("排出活動_Master!AS"&amp;MATCH(M66,排出活動_Master!$AN:$AN,0)),"-"),"")</f>
        <v>-</v>
      </c>
      <c r="W66" s="440" t="str" cm="1">
        <f t="array" aca="1" ref="W66" ca="1">IFERROR(IF(M66&lt;&gt;"",INDIRECT("排出活動_Master!AR"&amp;MATCH(M66,排出活動_Master!$AN:$AN,0)),"-"),"")</f>
        <v>-</v>
      </c>
      <c r="X66" s="550" t="str" cm="1">
        <f t="array" aca="1" ref="X66" ca="1">IFERROR(IF(OR(I66=選択肢①!$J$31,AND(P66&lt;&gt;"",I66=選択肢①!$L$31)),P66,IF(LEFT($H66,FIND(")",$H66))&amp;$I66="エネルギー起源二酸化炭素(CO2)燃料の使用",INDIRECT("排出活動_Master!AU"&amp;MATCH(M66,排出活動_Master!$AN:$AN,0)),IF(OR(LEFT($H66,FIND(")",$H66))&amp;$I66=排出活動_Master!$AW$6,$H66&amp;$I66=排出活動_Master!$AW$7),INDIRECT("排出活動_Master!R"&amp;MATCH(H66&amp;I66&amp;L66,排出活動_Master!$Y:$Y,0)),INDIRECT("排出活動_Master!R"&amp;MATCH(LEFT($H66,FIND(")",$H66))&amp;$I66&amp;$L66&amp;$M66,排出活動_Master!$Y:$Y,0))))),"")</f>
        <v/>
      </c>
      <c r="Y66" s="386" t="str" cm="1">
        <f t="array" aca="1" ref="Y66" ca="1">IFERROR(IF(LEFT($H66,FIND(")",$H66))&amp;I66="エネルギー起源二酸化炭素(CO2)燃料の使用",INDIRECT("排出活動_Master!AT"&amp;MATCH(M66,排出活動_Master!$AN:$AN,0)),IF(OR(LEFT($H66,FIND(")",$H66))&amp;$I66=排出活動_Master!$AW$6,$H66&amp;$I66=排出活動_Master!$AW$7),INDIRECT("排出活動_Master!Q"&amp;MATCH(H66&amp;I66&amp;L66,排出活動_Master!$Y:$Y,0)),INDIRECT("排出活動_Master!Q"&amp;MATCH(LEFT($H66,FIND(")",$H66))&amp;$I66&amp;$L66&amp;$M66,排出活動_Master!$Y:$Y,0)))),"")</f>
        <v/>
      </c>
      <c r="Z66" s="558">
        <f ca="1">IF(AND(H66=排出活動_Master!$B$5,I66=排出活動_Master!$E$5),1,IFERROR(VLOOKUP($H66,排出活動_Master!$AI$5:$AK$38,3,0),0))</f>
        <v>0</v>
      </c>
      <c r="AA66" s="559">
        <f t="shared" ca="1" si="2"/>
        <v>0</v>
      </c>
      <c r="AB66" s="79"/>
      <c r="AC66" s="550" t="str">
        <f t="shared" ca="1" si="3"/>
        <v>-</v>
      </c>
      <c r="AD66" s="80"/>
      <c r="AE66" s="82"/>
      <c r="AF66" s="76"/>
      <c r="AG66" s="550" t="str">
        <f t="shared" ca="1" si="8"/>
        <v/>
      </c>
      <c r="AH66" s="80"/>
      <c r="AI66" s="82"/>
      <c r="AK66" s="355"/>
      <c r="AL66" s="477">
        <f t="shared" ca="1" si="5"/>
        <v>1</v>
      </c>
      <c r="AM66" s="477"/>
      <c r="AN66" s="477">
        <f t="shared" ca="1" si="6"/>
        <v>1</v>
      </c>
      <c r="AO66" s="477"/>
      <c r="AP66" s="477" t="e">
        <f t="shared" ca="1" si="7"/>
        <v>#VALUE!</v>
      </c>
      <c r="AQ66" s="355"/>
      <c r="AR66" s="355"/>
      <c r="AS66" s="925"/>
      <c r="AT66" s="925"/>
      <c r="AU66" s="876"/>
      <c r="AV66" s="876"/>
      <c r="AW66" s="876"/>
      <c r="AX66" s="876"/>
      <c r="AY66" s="876"/>
      <c r="AZ66" s="876" t="s">
        <v>1187</v>
      </c>
      <c r="BA66" s="876"/>
      <c r="BB66" s="876"/>
      <c r="BC66" s="876"/>
      <c r="BD66" s="876"/>
      <c r="BE66" s="876"/>
      <c r="BF66" s="571" t="s">
        <v>168</v>
      </c>
      <c r="BG66" s="571"/>
      <c r="BH66" s="572"/>
      <c r="BI66" s="572">
        <f t="shared" ca="1" si="9"/>
        <v>0</v>
      </c>
      <c r="BJ66" s="355"/>
    </row>
    <row r="67" spans="2:62" s="676" customFormat="1">
      <c r="B67" s="554"/>
      <c r="C67" s="555" t="str" cm="1">
        <f t="array" aca="1" ref="C67" ca="1">IFERROR(INDIRECT("'S7-"&amp;$C$5&amp;"'!G"&amp;MATCH('S8-S00010'!B67,INDIRECT("'S7-"&amp;$C$5&amp;"'!F:F"),0)),"")</f>
        <v/>
      </c>
      <c r="D67" s="555" t="str" cm="1">
        <f t="array" aca="1" ref="D67" ca="1">IFERROR(INDIRECT("'S7-"&amp;$C$5&amp;"'!E"&amp;MATCH('S8-S00010'!B67,INDIRECT("'S7-"&amp;$C$5&amp;"'!F:F"),0)),"")</f>
        <v/>
      </c>
      <c r="E67" s="77"/>
      <c r="F67" s="77"/>
      <c r="G67" s="327"/>
      <c r="H67" s="556" t="str" cm="1">
        <f t="array" aca="1" ref="H67" ca="1">IFERROR(INDIRECT("'S7-"&amp;$C$5&amp;"'!$D"&amp;MATCH($B67,INDIRECT("'S7-"&amp;$C$5&amp;"'!$F:$F"),0)),"")</f>
        <v/>
      </c>
      <c r="I67" s="71"/>
      <c r="J67" s="78"/>
      <c r="K67" s="557" t="str">
        <f>IF(I67&lt;&gt;"",IFERROR(VLOOKUP($I67,選択肢①!$D$32:$E$34,2,0),"直接"),"")</f>
        <v/>
      </c>
      <c r="L67" s="71"/>
      <c r="M67" s="71"/>
      <c r="N67" s="104"/>
      <c r="O67" s="81"/>
      <c r="P67" s="334"/>
      <c r="Q67" s="330" t="str">
        <f>IF($I67=選択肢①!$J$31,"tCO2/kWh",IF($I67=選択肢①!$L$31,"tCO2/GJ",""))</f>
        <v/>
      </c>
      <c r="R67" s="101"/>
      <c r="S67" s="440" t="str" cm="1">
        <f t="array" aca="1" ref="S67" ca="1">IFERROR(IF(M67&lt;&gt;"",INDIRECT("排出活動_Master!AQ"&amp;MATCH(M67,排出活動_Master!$AN:$AN,0)),INDIRECT("排出活動_Master!P"&amp;MATCH(LEFT($H67,FIND(")",$H67))&amp;$I67&amp;$L67&amp;$M67,排出活動_Master!$Y:$Y,0))),"")</f>
        <v/>
      </c>
      <c r="T67" s="80"/>
      <c r="U67" s="78"/>
      <c r="V67" s="441" t="str" cm="1">
        <f t="array" aca="1" ref="V67" ca="1">IFERROR(IF(M67&lt;&gt;"",INDIRECT("排出活動_Master!AS"&amp;MATCH(M67,排出活動_Master!$AN:$AN,0)),"-"),"")</f>
        <v>-</v>
      </c>
      <c r="W67" s="440" t="str" cm="1">
        <f t="array" aca="1" ref="W67" ca="1">IFERROR(IF(M67&lt;&gt;"",INDIRECT("排出活動_Master!AR"&amp;MATCH(M67,排出活動_Master!$AN:$AN,0)),"-"),"")</f>
        <v>-</v>
      </c>
      <c r="X67" s="550" t="str" cm="1">
        <f t="array" aca="1" ref="X67" ca="1">IFERROR(IF(OR(I67=選択肢①!$J$31,AND(P67&lt;&gt;"",I67=選択肢①!$L$31)),P67,IF(LEFT($H67,FIND(")",$H67))&amp;$I67="エネルギー起源二酸化炭素(CO2)燃料の使用",INDIRECT("排出活動_Master!AU"&amp;MATCH(M67,排出活動_Master!$AN:$AN,0)),IF(OR(LEFT($H67,FIND(")",$H67))&amp;$I67=排出活動_Master!$AW$6,$H67&amp;$I67=排出活動_Master!$AW$7),INDIRECT("排出活動_Master!R"&amp;MATCH(H67&amp;I67&amp;L67,排出活動_Master!$Y:$Y,0)),INDIRECT("排出活動_Master!R"&amp;MATCH(LEFT($H67,FIND(")",$H67))&amp;$I67&amp;$L67&amp;$M67,排出活動_Master!$Y:$Y,0))))),"")</f>
        <v/>
      </c>
      <c r="Y67" s="386" t="str" cm="1">
        <f t="array" aca="1" ref="Y67" ca="1">IFERROR(IF(LEFT($H67,FIND(")",$H67))&amp;I67="エネルギー起源二酸化炭素(CO2)燃料の使用",INDIRECT("排出活動_Master!AT"&amp;MATCH(M67,排出活動_Master!$AN:$AN,0)),IF(OR(LEFT($H67,FIND(")",$H67))&amp;$I67=排出活動_Master!$AW$6,$H67&amp;$I67=排出活動_Master!$AW$7),INDIRECT("排出活動_Master!Q"&amp;MATCH(H67&amp;I67&amp;L67,排出活動_Master!$Y:$Y,0)),INDIRECT("排出活動_Master!Q"&amp;MATCH(LEFT($H67,FIND(")",$H67))&amp;$I67&amp;$L67&amp;$M67,排出活動_Master!$Y:$Y,0)))),"")</f>
        <v/>
      </c>
      <c r="Z67" s="558">
        <f ca="1">IF(AND(H67=排出活動_Master!$B$5,I67=排出活動_Master!$E$5),1,IFERROR(VLOOKUP($H67,排出活動_Master!$AI$5:$AK$38,3,0),0))</f>
        <v>0</v>
      </c>
      <c r="AA67" s="559">
        <f t="shared" ca="1" si="2"/>
        <v>0</v>
      </c>
      <c r="AB67" s="79"/>
      <c r="AC67" s="550" t="str">
        <f t="shared" ca="1" si="3"/>
        <v>-</v>
      </c>
      <c r="AD67" s="80"/>
      <c r="AE67" s="82"/>
      <c r="AF67" s="76"/>
      <c r="AG67" s="550" t="str">
        <f t="shared" ca="1" si="8"/>
        <v/>
      </c>
      <c r="AH67" s="80"/>
      <c r="AI67" s="82"/>
      <c r="AK67" s="355"/>
      <c r="AL67" s="477">
        <f t="shared" ca="1" si="5"/>
        <v>1</v>
      </c>
      <c r="AM67" s="477"/>
      <c r="AN67" s="477">
        <f t="shared" ca="1" si="6"/>
        <v>1</v>
      </c>
      <c r="AO67" s="477"/>
      <c r="AP67" s="477" t="e">
        <f t="shared" ca="1" si="7"/>
        <v>#VALUE!</v>
      </c>
      <c r="AQ67" s="355"/>
      <c r="AR67" s="355"/>
      <c r="AS67" s="355"/>
      <c r="AT67" s="355"/>
      <c r="AU67" s="355"/>
      <c r="AV67" s="355"/>
      <c r="AW67" s="355"/>
      <c r="AX67" s="355"/>
      <c r="AY67" s="355"/>
      <c r="AZ67" s="355"/>
      <c r="BA67" s="355"/>
      <c r="BB67" s="355"/>
      <c r="BC67" s="355"/>
      <c r="BD67" s="355"/>
      <c r="BE67" s="355"/>
      <c r="BF67" s="355"/>
      <c r="BG67" s="355"/>
      <c r="BH67" s="482"/>
      <c r="BI67" s="482"/>
      <c r="BJ67" s="355"/>
    </row>
    <row r="68" spans="2:62" s="676" customFormat="1" ht="19.5" thickBot="1">
      <c r="B68" s="554"/>
      <c r="C68" s="555" t="str" cm="1">
        <f t="array" aca="1" ref="C68" ca="1">IFERROR(INDIRECT("'S7-"&amp;$C$5&amp;"'!G"&amp;MATCH('S8-S00010'!B68,INDIRECT("'S7-"&amp;$C$5&amp;"'!F:F"),0)),"")</f>
        <v/>
      </c>
      <c r="D68" s="555" t="str" cm="1">
        <f t="array" aca="1" ref="D68" ca="1">IFERROR(INDIRECT("'S7-"&amp;$C$5&amp;"'!E"&amp;MATCH('S8-S00010'!B68,INDIRECT("'S7-"&amp;$C$5&amp;"'!F:F"),0)),"")</f>
        <v/>
      </c>
      <c r="E68" s="77"/>
      <c r="F68" s="77"/>
      <c r="G68" s="327"/>
      <c r="H68" s="556" t="str" cm="1">
        <f t="array" aca="1" ref="H68" ca="1">IFERROR(INDIRECT("'S7-"&amp;$C$5&amp;"'!$D"&amp;MATCH($B68,INDIRECT("'S7-"&amp;$C$5&amp;"'!$F:$F"),0)),"")</f>
        <v/>
      </c>
      <c r="I68" s="71"/>
      <c r="J68" s="78"/>
      <c r="K68" s="557" t="str">
        <f>IF(I68&lt;&gt;"",IFERROR(VLOOKUP($I68,選択肢①!$D$32:$E$34,2,0),"直接"),"")</f>
        <v/>
      </c>
      <c r="L68" s="71"/>
      <c r="M68" s="71"/>
      <c r="N68" s="104"/>
      <c r="O68" s="81"/>
      <c r="P68" s="334"/>
      <c r="Q68" s="330" t="str">
        <f>IF($I68=選択肢①!$J$31,"tCO2/kWh",IF($I68=選択肢①!$L$31,"tCO2/GJ",""))</f>
        <v/>
      </c>
      <c r="R68" s="101"/>
      <c r="S68" s="440" t="str" cm="1">
        <f t="array" aca="1" ref="S68" ca="1">IFERROR(IF(M68&lt;&gt;"",INDIRECT("排出活動_Master!AQ"&amp;MATCH(M68,排出活動_Master!$AN:$AN,0)),INDIRECT("排出活動_Master!P"&amp;MATCH(LEFT($H68,FIND(")",$H68))&amp;$I68&amp;$L68&amp;$M68,排出活動_Master!$Y:$Y,0))),"")</f>
        <v/>
      </c>
      <c r="T68" s="80"/>
      <c r="U68" s="78"/>
      <c r="V68" s="441" t="str" cm="1">
        <f t="array" aca="1" ref="V68" ca="1">IFERROR(IF(M68&lt;&gt;"",INDIRECT("排出活動_Master!AS"&amp;MATCH(M68,排出活動_Master!$AN:$AN,0)),"-"),"")</f>
        <v>-</v>
      </c>
      <c r="W68" s="440" t="str" cm="1">
        <f t="array" aca="1" ref="W68" ca="1">IFERROR(IF(M68&lt;&gt;"",INDIRECT("排出活動_Master!AR"&amp;MATCH(M68,排出活動_Master!$AN:$AN,0)),"-"),"")</f>
        <v>-</v>
      </c>
      <c r="X68" s="550" t="str" cm="1">
        <f t="array" aca="1" ref="X68" ca="1">IFERROR(IF(OR(I68=選択肢①!$J$31,AND(P68&lt;&gt;"",I68=選択肢①!$L$31)),P68,IF(LEFT($H68,FIND(")",$H68))&amp;$I68="エネルギー起源二酸化炭素(CO2)燃料の使用",INDIRECT("排出活動_Master!AU"&amp;MATCH(M68,排出活動_Master!$AN:$AN,0)),IF(OR(LEFT($H68,FIND(")",$H68))&amp;$I68=排出活動_Master!$AW$6,$H68&amp;$I68=排出活動_Master!$AW$7),INDIRECT("排出活動_Master!R"&amp;MATCH(H68&amp;I68&amp;L68,排出活動_Master!$Y:$Y,0)),INDIRECT("排出活動_Master!R"&amp;MATCH(LEFT($H68,FIND(")",$H68))&amp;$I68&amp;$L68&amp;$M68,排出活動_Master!$Y:$Y,0))))),"")</f>
        <v/>
      </c>
      <c r="Y68" s="386" t="str" cm="1">
        <f t="array" aca="1" ref="Y68" ca="1">IFERROR(IF(LEFT($H68,FIND(")",$H68))&amp;I68="エネルギー起源二酸化炭素(CO2)燃料の使用",INDIRECT("排出活動_Master!AT"&amp;MATCH(M68,排出活動_Master!$AN:$AN,0)),IF(OR(LEFT($H68,FIND(")",$H68))&amp;$I68=排出活動_Master!$AW$6,$H68&amp;$I68=排出活動_Master!$AW$7),INDIRECT("排出活動_Master!Q"&amp;MATCH(H68&amp;I68&amp;L68,排出活動_Master!$Y:$Y,0)),INDIRECT("排出活動_Master!Q"&amp;MATCH(LEFT($H68,FIND(")",$H68))&amp;$I68&amp;$L68&amp;$M68,排出活動_Master!$Y:$Y,0)))),"")</f>
        <v/>
      </c>
      <c r="Z68" s="558">
        <f ca="1">IF(AND(H68=排出活動_Master!$B$5,I68=排出活動_Master!$E$5),1,IFERROR(VLOOKUP($H68,排出活動_Master!$AI$5:$AK$38,3,0),0))</f>
        <v>0</v>
      </c>
      <c r="AA68" s="559">
        <f t="shared" ca="1" si="2"/>
        <v>0</v>
      </c>
      <c r="AB68" s="79"/>
      <c r="AC68" s="550" t="str">
        <f t="shared" ca="1" si="3"/>
        <v>-</v>
      </c>
      <c r="AD68" s="80"/>
      <c r="AE68" s="82"/>
      <c r="AF68" s="76"/>
      <c r="AG68" s="550" t="str">
        <f t="shared" ca="1" si="8"/>
        <v/>
      </c>
      <c r="AH68" s="80"/>
      <c r="AI68" s="82"/>
      <c r="AK68" s="355"/>
      <c r="AL68" s="477">
        <f t="shared" ca="1" si="5"/>
        <v>1</v>
      </c>
      <c r="AM68" s="477"/>
      <c r="AN68" s="477">
        <f t="shared" ca="1" si="6"/>
        <v>1</v>
      </c>
      <c r="AO68" s="477"/>
      <c r="AP68" s="477" t="e">
        <f t="shared" ca="1" si="7"/>
        <v>#VALUE!</v>
      </c>
      <c r="AQ68" s="355"/>
      <c r="AR68" s="355"/>
      <c r="AS68" s="355"/>
      <c r="AT68" s="355"/>
      <c r="AU68" s="355"/>
      <c r="AV68" s="355"/>
      <c r="AW68" s="355"/>
      <c r="AX68" s="355"/>
      <c r="AY68" s="355"/>
      <c r="AZ68" s="355"/>
      <c r="BA68" s="355"/>
      <c r="BB68" s="355"/>
      <c r="BC68" s="355"/>
      <c r="BD68" s="355"/>
      <c r="BE68" s="355"/>
      <c r="BF68" s="355"/>
      <c r="BG68" s="355"/>
      <c r="BH68" s="482"/>
      <c r="BI68" s="482"/>
      <c r="BJ68" s="355"/>
    </row>
    <row r="69" spans="2:62" s="676" customFormat="1">
      <c r="B69" s="554"/>
      <c r="C69" s="555" t="str" cm="1">
        <f t="array" aca="1" ref="C69" ca="1">IFERROR(INDIRECT("'S7-"&amp;$C$5&amp;"'!G"&amp;MATCH('S8-S00010'!B69,INDIRECT("'S7-"&amp;$C$5&amp;"'!F:F"),0)),"")</f>
        <v/>
      </c>
      <c r="D69" s="555" t="str" cm="1">
        <f t="array" aca="1" ref="D69" ca="1">IFERROR(INDIRECT("'S7-"&amp;$C$5&amp;"'!E"&amp;MATCH('S8-S00010'!B69,INDIRECT("'S7-"&amp;$C$5&amp;"'!F:F"),0)),"")</f>
        <v/>
      </c>
      <c r="E69" s="77"/>
      <c r="F69" s="77"/>
      <c r="G69" s="327"/>
      <c r="H69" s="556" t="str" cm="1">
        <f t="array" aca="1" ref="H69" ca="1">IFERROR(INDIRECT("'S7-"&amp;$C$5&amp;"'!$D"&amp;MATCH($B69,INDIRECT("'S7-"&amp;$C$5&amp;"'!$F:$F"),0)),"")</f>
        <v/>
      </c>
      <c r="I69" s="71"/>
      <c r="J69" s="78"/>
      <c r="K69" s="557" t="str">
        <f>IF(I69&lt;&gt;"",IFERROR(VLOOKUP($I69,選択肢①!$D$32:$E$34,2,0),"直接"),"")</f>
        <v/>
      </c>
      <c r="L69" s="71"/>
      <c r="M69" s="71"/>
      <c r="N69" s="104"/>
      <c r="O69" s="81"/>
      <c r="P69" s="334"/>
      <c r="Q69" s="330" t="str">
        <f>IF($I69=選択肢①!$J$31,"tCO2/kWh",IF($I69=選択肢①!$L$31,"tCO2/GJ",""))</f>
        <v/>
      </c>
      <c r="R69" s="101"/>
      <c r="S69" s="440" t="str" cm="1">
        <f t="array" aca="1" ref="S69" ca="1">IFERROR(IF(M69&lt;&gt;"",INDIRECT("排出活動_Master!AQ"&amp;MATCH(M69,排出活動_Master!$AN:$AN,0)),INDIRECT("排出活動_Master!P"&amp;MATCH(LEFT($H69,FIND(")",$H69))&amp;$I69&amp;$L69&amp;$M69,排出活動_Master!$Y:$Y,0))),"")</f>
        <v/>
      </c>
      <c r="T69" s="80"/>
      <c r="U69" s="78"/>
      <c r="V69" s="441" t="str" cm="1">
        <f t="array" aca="1" ref="V69" ca="1">IFERROR(IF(M69&lt;&gt;"",INDIRECT("排出活動_Master!AS"&amp;MATCH(M69,排出活動_Master!$AN:$AN,0)),"-"),"")</f>
        <v>-</v>
      </c>
      <c r="W69" s="440" t="str" cm="1">
        <f t="array" aca="1" ref="W69" ca="1">IFERROR(IF(M69&lt;&gt;"",INDIRECT("排出活動_Master!AR"&amp;MATCH(M69,排出活動_Master!$AN:$AN,0)),"-"),"")</f>
        <v>-</v>
      </c>
      <c r="X69" s="550" t="str" cm="1">
        <f t="array" aca="1" ref="X69" ca="1">IFERROR(IF(OR(I69=選択肢①!$J$31,AND(P69&lt;&gt;"",I69=選択肢①!$L$31)),P69,IF(LEFT($H69,FIND(")",$H69))&amp;$I69="エネルギー起源二酸化炭素(CO2)燃料の使用",INDIRECT("排出活動_Master!AU"&amp;MATCH(M69,排出活動_Master!$AN:$AN,0)),IF(OR(LEFT($H69,FIND(")",$H69))&amp;$I69=排出活動_Master!$AW$6,$H69&amp;$I69=排出活動_Master!$AW$7),INDIRECT("排出活動_Master!R"&amp;MATCH(H69&amp;I69&amp;L69,排出活動_Master!$Y:$Y,0)),INDIRECT("排出活動_Master!R"&amp;MATCH(LEFT($H69,FIND(")",$H69))&amp;$I69&amp;$L69&amp;$M69,排出活動_Master!$Y:$Y,0))))),"")</f>
        <v/>
      </c>
      <c r="Y69" s="386" t="str" cm="1">
        <f t="array" aca="1" ref="Y69" ca="1">IFERROR(IF(LEFT($H69,FIND(")",$H69))&amp;I69="エネルギー起源二酸化炭素(CO2)燃料の使用",INDIRECT("排出活動_Master!AT"&amp;MATCH(M69,排出活動_Master!$AN:$AN,0)),IF(OR(LEFT($H69,FIND(")",$H69))&amp;$I69=排出活動_Master!$AW$6,$H69&amp;$I69=排出活動_Master!$AW$7),INDIRECT("排出活動_Master!Q"&amp;MATCH(H69&amp;I69&amp;L69,排出活動_Master!$Y:$Y,0)),INDIRECT("排出活動_Master!Q"&amp;MATCH(LEFT($H69,FIND(")",$H69))&amp;$I69&amp;$L69&amp;$M69,排出活動_Master!$Y:$Y,0)))),"")</f>
        <v/>
      </c>
      <c r="Z69" s="558">
        <f ca="1">IF(AND(H69=排出活動_Master!$B$5,I69=排出活動_Master!$E$5),1,IFERROR(VLOOKUP($H69,排出活動_Master!$AI$5:$AK$38,3,0),0))</f>
        <v>0</v>
      </c>
      <c r="AA69" s="559">
        <f t="shared" ca="1" si="2"/>
        <v>0</v>
      </c>
      <c r="AB69" s="79"/>
      <c r="AC69" s="550" t="str">
        <f t="shared" ca="1" si="3"/>
        <v>-</v>
      </c>
      <c r="AD69" s="80"/>
      <c r="AE69" s="82"/>
      <c r="AF69" s="76"/>
      <c r="AG69" s="550" t="str">
        <f t="shared" ca="1" si="8"/>
        <v/>
      </c>
      <c r="AH69" s="80"/>
      <c r="AI69" s="82"/>
      <c r="AK69" s="355"/>
      <c r="AL69" s="477">
        <f t="shared" ca="1" si="5"/>
        <v>1</v>
      </c>
      <c r="AM69" s="477"/>
      <c r="AN69" s="477">
        <f t="shared" ca="1" si="6"/>
        <v>1</v>
      </c>
      <c r="AO69" s="477"/>
      <c r="AP69" s="477" t="e">
        <f t="shared" ca="1" si="7"/>
        <v>#VALUE!</v>
      </c>
      <c r="AQ69" s="355"/>
      <c r="AR69" s="573" t="s">
        <v>1317</v>
      </c>
      <c r="AS69" s="919" t="s">
        <v>1319</v>
      </c>
      <c r="AT69" s="920"/>
      <c r="AU69" s="919" t="s">
        <v>1318</v>
      </c>
      <c r="AV69" s="920"/>
      <c r="AW69" s="921" t="s">
        <v>1205</v>
      </c>
      <c r="AX69" s="922"/>
      <c r="AY69" s="922"/>
      <c r="AZ69" s="922"/>
      <c r="BA69" s="922"/>
      <c r="BB69" s="922"/>
      <c r="BC69" s="922"/>
      <c r="BD69" s="922"/>
      <c r="BE69" s="922"/>
      <c r="BF69" s="574" t="s">
        <v>152</v>
      </c>
      <c r="BG69" s="571" t="s">
        <v>1201</v>
      </c>
      <c r="BH69" s="572">
        <f>SUMIF(I:I,$BF69,$R:$R)/1000</f>
        <v>0</v>
      </c>
      <c r="BJ69" s="355"/>
    </row>
    <row r="70" spans="2:62" s="676" customFormat="1">
      <c r="B70" s="554"/>
      <c r="C70" s="555" t="str" cm="1">
        <f t="array" aca="1" ref="C70" ca="1">IFERROR(INDIRECT("'S7-"&amp;$C$5&amp;"'!G"&amp;MATCH('S8-S00010'!B70,INDIRECT("'S7-"&amp;$C$5&amp;"'!F:F"),0)),"")</f>
        <v/>
      </c>
      <c r="D70" s="555" t="str" cm="1">
        <f t="array" aca="1" ref="D70" ca="1">IFERROR(INDIRECT("'S7-"&amp;$C$5&amp;"'!E"&amp;MATCH('S8-S00010'!B70,INDIRECT("'S7-"&amp;$C$5&amp;"'!F:F"),0)),"")</f>
        <v/>
      </c>
      <c r="E70" s="77"/>
      <c r="F70" s="77"/>
      <c r="G70" s="327"/>
      <c r="H70" s="556" t="str" cm="1">
        <f t="array" aca="1" ref="H70" ca="1">IFERROR(INDIRECT("'S7-"&amp;$C$5&amp;"'!$D"&amp;MATCH($B70,INDIRECT("'S7-"&amp;$C$5&amp;"'!$F:$F"),0)),"")</f>
        <v/>
      </c>
      <c r="I70" s="71"/>
      <c r="J70" s="78"/>
      <c r="K70" s="557" t="str">
        <f>IF(I70&lt;&gt;"",IFERROR(VLOOKUP($I70,選択肢①!$D$32:$E$34,2,0),"直接"),"")</f>
        <v/>
      </c>
      <c r="L70" s="71"/>
      <c r="M70" s="71"/>
      <c r="N70" s="104"/>
      <c r="O70" s="81"/>
      <c r="P70" s="334"/>
      <c r="Q70" s="330" t="str">
        <f>IF($I70=選択肢①!$J$31,"tCO2/kWh",IF($I70=選択肢①!$L$31,"tCO2/GJ",""))</f>
        <v/>
      </c>
      <c r="R70" s="101"/>
      <c r="S70" s="440" t="str" cm="1">
        <f t="array" aca="1" ref="S70" ca="1">IFERROR(IF(M70&lt;&gt;"",INDIRECT("排出活動_Master!AQ"&amp;MATCH(M70,排出活動_Master!$AN:$AN,0)),INDIRECT("排出活動_Master!P"&amp;MATCH(LEFT($H70,FIND(")",$H70))&amp;$I70&amp;$L70&amp;$M70,排出活動_Master!$Y:$Y,0))),"")</f>
        <v/>
      </c>
      <c r="T70" s="80"/>
      <c r="U70" s="78"/>
      <c r="V70" s="441" t="str" cm="1">
        <f t="array" aca="1" ref="V70" ca="1">IFERROR(IF(M70&lt;&gt;"",INDIRECT("排出活動_Master!AS"&amp;MATCH(M70,排出活動_Master!$AN:$AN,0)),"-"),"")</f>
        <v>-</v>
      </c>
      <c r="W70" s="440" t="str" cm="1">
        <f t="array" aca="1" ref="W70" ca="1">IFERROR(IF(M70&lt;&gt;"",INDIRECT("排出活動_Master!AR"&amp;MATCH(M70,排出活動_Master!$AN:$AN,0)),"-"),"")</f>
        <v>-</v>
      </c>
      <c r="X70" s="550" t="str" cm="1">
        <f t="array" aca="1" ref="X70" ca="1">IFERROR(IF(OR(I70=選択肢①!$J$31,AND(P70&lt;&gt;"",I70=選択肢①!$L$31)),P70,IF(LEFT($H70,FIND(")",$H70))&amp;$I70="エネルギー起源二酸化炭素(CO2)燃料の使用",INDIRECT("排出活動_Master!AU"&amp;MATCH(M70,排出活動_Master!$AN:$AN,0)),IF(OR(LEFT($H70,FIND(")",$H70))&amp;$I70=排出活動_Master!$AW$6,$H70&amp;$I70=排出活動_Master!$AW$7),INDIRECT("排出活動_Master!R"&amp;MATCH(H70&amp;I70&amp;L70,排出活動_Master!$Y:$Y,0)),INDIRECT("排出活動_Master!R"&amp;MATCH(LEFT($H70,FIND(")",$H70))&amp;$I70&amp;$L70&amp;$M70,排出活動_Master!$Y:$Y,0))))),"")</f>
        <v/>
      </c>
      <c r="Y70" s="386" t="str" cm="1">
        <f t="array" aca="1" ref="Y70" ca="1">IFERROR(IF(LEFT($H70,FIND(")",$H70))&amp;I70="エネルギー起源二酸化炭素(CO2)燃料の使用",INDIRECT("排出活動_Master!AT"&amp;MATCH(M70,排出活動_Master!$AN:$AN,0)),IF(OR(LEFT($H70,FIND(")",$H70))&amp;$I70=排出活動_Master!$AW$6,$H70&amp;$I70=排出活動_Master!$AW$7),INDIRECT("排出活動_Master!Q"&amp;MATCH(H70&amp;I70&amp;L70,排出活動_Master!$Y:$Y,0)),INDIRECT("排出活動_Master!Q"&amp;MATCH(LEFT($H70,FIND(")",$H70))&amp;$I70&amp;$L70&amp;$M70,排出活動_Master!$Y:$Y,0)))),"")</f>
        <v/>
      </c>
      <c r="Z70" s="558">
        <f ca="1">IF(AND(H70=排出活動_Master!$B$5,I70=排出活動_Master!$E$5),1,IFERROR(VLOOKUP($H70,排出活動_Master!$AI$5:$AK$38,3,0),0))</f>
        <v>0</v>
      </c>
      <c r="AA70" s="559">
        <f t="shared" ca="1" si="2"/>
        <v>0</v>
      </c>
      <c r="AB70" s="79"/>
      <c r="AC70" s="550" t="str">
        <f t="shared" ca="1" si="3"/>
        <v>-</v>
      </c>
      <c r="AD70" s="80"/>
      <c r="AE70" s="82"/>
      <c r="AF70" s="76"/>
      <c r="AG70" s="550" t="str">
        <f t="shared" ref="AG70:AG133" ca="1" si="10">Y70</f>
        <v/>
      </c>
      <c r="AH70" s="80"/>
      <c r="AI70" s="82"/>
      <c r="AK70" s="355"/>
      <c r="AL70" s="477">
        <f t="shared" ca="1" si="5"/>
        <v>1</v>
      </c>
      <c r="AM70" s="477"/>
      <c r="AN70" s="477">
        <f t="shared" ca="1" si="6"/>
        <v>1</v>
      </c>
      <c r="AO70" s="477"/>
      <c r="AP70" s="477" t="e">
        <f t="shared" ca="1" si="7"/>
        <v>#VALUE!</v>
      </c>
      <c r="AQ70" s="355"/>
      <c r="AR70" s="355"/>
      <c r="AS70" s="355"/>
      <c r="AT70" s="355"/>
      <c r="AU70" s="355"/>
      <c r="AV70" s="355"/>
      <c r="AW70" s="355"/>
      <c r="AX70" s="355"/>
      <c r="AY70" s="355"/>
      <c r="AZ70" s="355"/>
      <c r="BA70" s="355"/>
      <c r="BB70" s="355"/>
      <c r="BC70" s="355"/>
      <c r="BD70" s="355"/>
      <c r="BE70" s="355"/>
      <c r="BF70" s="355"/>
      <c r="BG70" s="355"/>
      <c r="BH70" s="482"/>
      <c r="BI70" s="482"/>
      <c r="BJ70" s="355"/>
    </row>
    <row r="71" spans="2:62" s="676" customFormat="1">
      <c r="B71" s="554"/>
      <c r="C71" s="555" t="str" cm="1">
        <f t="array" aca="1" ref="C71" ca="1">IFERROR(INDIRECT("'S7-"&amp;$C$5&amp;"'!G"&amp;MATCH('S8-S00010'!B71,INDIRECT("'S7-"&amp;$C$5&amp;"'!F:F"),0)),"")</f>
        <v/>
      </c>
      <c r="D71" s="555" t="str" cm="1">
        <f t="array" aca="1" ref="D71" ca="1">IFERROR(INDIRECT("'S7-"&amp;$C$5&amp;"'!E"&amp;MATCH('S8-S00010'!B71,INDIRECT("'S7-"&amp;$C$5&amp;"'!F:F"),0)),"")</f>
        <v/>
      </c>
      <c r="E71" s="77"/>
      <c r="F71" s="77"/>
      <c r="G71" s="327"/>
      <c r="H71" s="556" t="str" cm="1">
        <f t="array" aca="1" ref="H71" ca="1">IFERROR(INDIRECT("'S7-"&amp;$C$5&amp;"'!$D"&amp;MATCH($B71,INDIRECT("'S7-"&amp;$C$5&amp;"'!$F:$F"),0)),"")</f>
        <v/>
      </c>
      <c r="I71" s="71"/>
      <c r="J71" s="78"/>
      <c r="K71" s="557" t="str">
        <f>IF(I71&lt;&gt;"",IFERROR(VLOOKUP($I71,選択肢①!$D$32:$E$34,2,0),"直接"),"")</f>
        <v/>
      </c>
      <c r="L71" s="71"/>
      <c r="M71" s="71"/>
      <c r="N71" s="104"/>
      <c r="O71" s="81"/>
      <c r="P71" s="334"/>
      <c r="Q71" s="330" t="str">
        <f>IF($I71=選択肢①!$J$31,"tCO2/kWh",IF($I71=選択肢①!$L$31,"tCO2/GJ",""))</f>
        <v/>
      </c>
      <c r="R71" s="101"/>
      <c r="S71" s="440" t="str" cm="1">
        <f t="array" aca="1" ref="S71" ca="1">IFERROR(IF(M71&lt;&gt;"",INDIRECT("排出活動_Master!AQ"&amp;MATCH(M71,排出活動_Master!$AN:$AN,0)),INDIRECT("排出活動_Master!P"&amp;MATCH(LEFT($H71,FIND(")",$H71))&amp;$I71&amp;$L71&amp;$M71,排出活動_Master!$Y:$Y,0))),"")</f>
        <v/>
      </c>
      <c r="T71" s="80"/>
      <c r="U71" s="78"/>
      <c r="V71" s="441" t="str" cm="1">
        <f t="array" aca="1" ref="V71" ca="1">IFERROR(IF(M71&lt;&gt;"",INDIRECT("排出活動_Master!AS"&amp;MATCH(M71,排出活動_Master!$AN:$AN,0)),"-"),"")</f>
        <v>-</v>
      </c>
      <c r="W71" s="440" t="str" cm="1">
        <f t="array" aca="1" ref="W71" ca="1">IFERROR(IF(M71&lt;&gt;"",INDIRECT("排出活動_Master!AR"&amp;MATCH(M71,排出活動_Master!$AN:$AN,0)),"-"),"")</f>
        <v>-</v>
      </c>
      <c r="X71" s="550" t="str" cm="1">
        <f t="array" aca="1" ref="X71" ca="1">IFERROR(IF(OR(I71=選択肢①!$J$31,AND(P71&lt;&gt;"",I71=選択肢①!$L$31)),P71,IF(LEFT($H71,FIND(")",$H71))&amp;$I71="エネルギー起源二酸化炭素(CO2)燃料の使用",INDIRECT("排出活動_Master!AU"&amp;MATCH(M71,排出活動_Master!$AN:$AN,0)),IF(OR(LEFT($H71,FIND(")",$H71))&amp;$I71=排出活動_Master!$AW$6,$H71&amp;$I71=排出活動_Master!$AW$7),INDIRECT("排出活動_Master!R"&amp;MATCH(H71&amp;I71&amp;L71,排出活動_Master!$Y:$Y,0)),INDIRECT("排出活動_Master!R"&amp;MATCH(LEFT($H71,FIND(")",$H71))&amp;$I71&amp;$L71&amp;$M71,排出活動_Master!$Y:$Y,0))))),"")</f>
        <v/>
      </c>
      <c r="Y71" s="386" t="str" cm="1">
        <f t="array" aca="1" ref="Y71" ca="1">IFERROR(IF(LEFT($H71,FIND(")",$H71))&amp;I71="エネルギー起源二酸化炭素(CO2)燃料の使用",INDIRECT("排出活動_Master!AT"&amp;MATCH(M71,排出活動_Master!$AN:$AN,0)),IF(OR(LEFT($H71,FIND(")",$H71))&amp;$I71=排出活動_Master!$AW$6,$H71&amp;$I71=排出活動_Master!$AW$7),INDIRECT("排出活動_Master!Q"&amp;MATCH(H71&amp;I71&amp;L71,排出活動_Master!$Y:$Y,0)),INDIRECT("排出活動_Master!Q"&amp;MATCH(LEFT($H71,FIND(")",$H71))&amp;$I71&amp;$L71&amp;$M71,排出活動_Master!$Y:$Y,0)))),"")</f>
        <v/>
      </c>
      <c r="Z71" s="558">
        <f ca="1">IF(AND(H71=排出活動_Master!$B$5,I71=排出活動_Master!$E$5),1,IFERROR(VLOOKUP($H71,排出活動_Master!$AI$5:$AK$38,3,0),0))</f>
        <v>0</v>
      </c>
      <c r="AA71" s="559">
        <f t="shared" ca="1" si="2"/>
        <v>0</v>
      </c>
      <c r="AB71" s="79"/>
      <c r="AC71" s="550" t="str">
        <f t="shared" ca="1" si="3"/>
        <v>-</v>
      </c>
      <c r="AD71" s="80"/>
      <c r="AE71" s="82"/>
      <c r="AF71" s="76"/>
      <c r="AG71" s="550" t="str">
        <f t="shared" ca="1" si="10"/>
        <v/>
      </c>
      <c r="AH71" s="80"/>
      <c r="AI71" s="82"/>
      <c r="AK71" s="355"/>
      <c r="AL71" s="477">
        <f t="shared" ca="1" si="5"/>
        <v>1</v>
      </c>
      <c r="AM71" s="477"/>
      <c r="AN71" s="477">
        <f t="shared" ca="1" si="6"/>
        <v>1</v>
      </c>
      <c r="AO71" s="477"/>
      <c r="AP71" s="477" t="e">
        <f t="shared" ca="1" si="7"/>
        <v>#VALUE!</v>
      </c>
      <c r="AQ71" s="355"/>
      <c r="AR71" s="355"/>
      <c r="AS71" s="355"/>
      <c r="AT71" s="355"/>
      <c r="AU71" s="355"/>
      <c r="AV71" s="355"/>
      <c r="AW71" s="355"/>
      <c r="AX71" s="355"/>
      <c r="AY71" s="355"/>
      <c r="AZ71" s="355"/>
      <c r="BA71" s="355"/>
      <c r="BB71" s="355"/>
      <c r="BC71" s="355"/>
      <c r="BD71" s="355"/>
      <c r="BE71" s="355"/>
      <c r="BF71" s="355"/>
      <c r="BG71" s="355"/>
      <c r="BH71" s="482"/>
      <c r="BI71" s="482"/>
      <c r="BJ71" s="355"/>
    </row>
    <row r="72" spans="2:62" s="676" customFormat="1">
      <c r="B72" s="554"/>
      <c r="C72" s="555" t="str" cm="1">
        <f t="array" aca="1" ref="C72" ca="1">IFERROR(INDIRECT("'S7-"&amp;$C$5&amp;"'!G"&amp;MATCH('S8-S00010'!B72,INDIRECT("'S7-"&amp;$C$5&amp;"'!F:F"),0)),"")</f>
        <v/>
      </c>
      <c r="D72" s="555" t="str" cm="1">
        <f t="array" aca="1" ref="D72" ca="1">IFERROR(INDIRECT("'S7-"&amp;$C$5&amp;"'!E"&amp;MATCH('S8-S00010'!B72,INDIRECT("'S7-"&amp;$C$5&amp;"'!F:F"),0)),"")</f>
        <v/>
      </c>
      <c r="E72" s="77"/>
      <c r="F72" s="77"/>
      <c r="G72" s="327"/>
      <c r="H72" s="556" t="str" cm="1">
        <f t="array" aca="1" ref="H72" ca="1">IFERROR(INDIRECT("'S7-"&amp;$C$5&amp;"'!$D"&amp;MATCH($B72,INDIRECT("'S7-"&amp;$C$5&amp;"'!$F:$F"),0)),"")</f>
        <v/>
      </c>
      <c r="I72" s="71"/>
      <c r="J72" s="78"/>
      <c r="K72" s="557" t="str">
        <f>IF(I72&lt;&gt;"",IFERROR(VLOOKUP($I72,選択肢①!$D$32:$E$34,2,0),"直接"),"")</f>
        <v/>
      </c>
      <c r="L72" s="71"/>
      <c r="M72" s="71"/>
      <c r="N72" s="104"/>
      <c r="O72" s="81"/>
      <c r="P72" s="334"/>
      <c r="Q72" s="330" t="str">
        <f>IF($I72=選択肢①!$J$31,"tCO2/kWh",IF($I72=選択肢①!$L$31,"tCO2/GJ",""))</f>
        <v/>
      </c>
      <c r="R72" s="101"/>
      <c r="S72" s="440" t="str" cm="1">
        <f t="array" aca="1" ref="S72" ca="1">IFERROR(IF(M72&lt;&gt;"",INDIRECT("排出活動_Master!AQ"&amp;MATCH(M72,排出活動_Master!$AN:$AN,0)),INDIRECT("排出活動_Master!P"&amp;MATCH(LEFT($H72,FIND(")",$H72))&amp;$I72&amp;$L72&amp;$M72,排出活動_Master!$Y:$Y,0))),"")</f>
        <v/>
      </c>
      <c r="T72" s="80"/>
      <c r="U72" s="78"/>
      <c r="V72" s="441" t="str" cm="1">
        <f t="array" aca="1" ref="V72" ca="1">IFERROR(IF(M72&lt;&gt;"",INDIRECT("排出活動_Master!AS"&amp;MATCH(M72,排出活動_Master!$AN:$AN,0)),"-"),"")</f>
        <v>-</v>
      </c>
      <c r="W72" s="440" t="str" cm="1">
        <f t="array" aca="1" ref="W72" ca="1">IFERROR(IF(M72&lt;&gt;"",INDIRECT("排出活動_Master!AR"&amp;MATCH(M72,排出活動_Master!$AN:$AN,0)),"-"),"")</f>
        <v>-</v>
      </c>
      <c r="X72" s="550" t="str" cm="1">
        <f t="array" aca="1" ref="X72" ca="1">IFERROR(IF(OR(I72=選択肢①!$J$31,AND(P72&lt;&gt;"",I72=選択肢①!$L$31)),P72,IF(LEFT($H72,FIND(")",$H72))&amp;$I72="エネルギー起源二酸化炭素(CO2)燃料の使用",INDIRECT("排出活動_Master!AU"&amp;MATCH(M72,排出活動_Master!$AN:$AN,0)),IF(OR(LEFT($H72,FIND(")",$H72))&amp;$I72=排出活動_Master!$AW$6,$H72&amp;$I72=排出活動_Master!$AW$7),INDIRECT("排出活動_Master!R"&amp;MATCH(H72&amp;I72&amp;L72,排出活動_Master!$Y:$Y,0)),INDIRECT("排出活動_Master!R"&amp;MATCH(LEFT($H72,FIND(")",$H72))&amp;$I72&amp;$L72&amp;$M72,排出活動_Master!$Y:$Y,0))))),"")</f>
        <v/>
      </c>
      <c r="Y72" s="386" t="str" cm="1">
        <f t="array" aca="1" ref="Y72" ca="1">IFERROR(IF(LEFT($H72,FIND(")",$H72))&amp;I72="エネルギー起源二酸化炭素(CO2)燃料の使用",INDIRECT("排出活動_Master!AT"&amp;MATCH(M72,排出活動_Master!$AN:$AN,0)),IF(OR(LEFT($H72,FIND(")",$H72))&amp;$I72=排出活動_Master!$AW$6,$H72&amp;$I72=排出活動_Master!$AW$7),INDIRECT("排出活動_Master!Q"&amp;MATCH(H72&amp;I72&amp;L72,排出活動_Master!$Y:$Y,0)),INDIRECT("排出活動_Master!Q"&amp;MATCH(LEFT($H72,FIND(")",$H72))&amp;$I72&amp;$L72&amp;$M72,排出活動_Master!$Y:$Y,0)))),"")</f>
        <v/>
      </c>
      <c r="Z72" s="558">
        <f ca="1">IF(AND(H72=排出活動_Master!$B$5,I72=排出活動_Master!$E$5),1,IFERROR(VLOOKUP($H72,排出活動_Master!$AI$5:$AK$38,3,0),0))</f>
        <v>0</v>
      </c>
      <c r="AA72" s="559">
        <f t="shared" ca="1" si="2"/>
        <v>0</v>
      </c>
      <c r="AB72" s="79"/>
      <c r="AC72" s="550" t="str">
        <f t="shared" ca="1" si="3"/>
        <v>-</v>
      </c>
      <c r="AD72" s="80"/>
      <c r="AE72" s="82"/>
      <c r="AF72" s="76"/>
      <c r="AG72" s="550" t="str">
        <f t="shared" ca="1" si="10"/>
        <v/>
      </c>
      <c r="AH72" s="80"/>
      <c r="AI72" s="82"/>
      <c r="AK72" s="355"/>
      <c r="AL72" s="477">
        <f t="shared" ca="1" si="5"/>
        <v>1</v>
      </c>
      <c r="AM72" s="477"/>
      <c r="AN72" s="477">
        <f t="shared" ca="1" si="6"/>
        <v>1</v>
      </c>
      <c r="AO72" s="477"/>
      <c r="AP72" s="477" t="e">
        <f t="shared" ca="1" si="7"/>
        <v>#VALUE!</v>
      </c>
      <c r="AQ72" s="355"/>
      <c r="AR72" s="355"/>
      <c r="AS72" s="355"/>
      <c r="AT72" s="355"/>
      <c r="AU72" s="355"/>
      <c r="AV72" s="355"/>
      <c r="AW72" s="355"/>
      <c r="AX72" s="355"/>
      <c r="AY72" s="355"/>
      <c r="AZ72" s="355"/>
      <c r="BA72" s="355"/>
      <c r="BB72" s="355"/>
      <c r="BC72" s="355"/>
      <c r="BD72" s="355"/>
      <c r="BE72" s="355"/>
      <c r="BF72" s="355"/>
      <c r="BG72" s="355"/>
      <c r="BH72" s="482"/>
      <c r="BI72" s="482"/>
      <c r="BJ72" s="355"/>
    </row>
    <row r="73" spans="2:62" s="676" customFormat="1">
      <c r="B73" s="554"/>
      <c r="C73" s="555" t="str" cm="1">
        <f t="array" aca="1" ref="C73" ca="1">IFERROR(INDIRECT("'S7-"&amp;$C$5&amp;"'!G"&amp;MATCH('S8-S00010'!B73,INDIRECT("'S7-"&amp;$C$5&amp;"'!F:F"),0)),"")</f>
        <v/>
      </c>
      <c r="D73" s="555" t="str" cm="1">
        <f t="array" aca="1" ref="D73" ca="1">IFERROR(INDIRECT("'S7-"&amp;$C$5&amp;"'!E"&amp;MATCH('S8-S00010'!B73,INDIRECT("'S7-"&amp;$C$5&amp;"'!F:F"),0)),"")</f>
        <v/>
      </c>
      <c r="E73" s="77"/>
      <c r="F73" s="77"/>
      <c r="G73" s="327"/>
      <c r="H73" s="556" t="str" cm="1">
        <f t="array" aca="1" ref="H73" ca="1">IFERROR(INDIRECT("'S7-"&amp;$C$5&amp;"'!$D"&amp;MATCH($B73,INDIRECT("'S7-"&amp;$C$5&amp;"'!$F:$F"),0)),"")</f>
        <v/>
      </c>
      <c r="I73" s="71"/>
      <c r="J73" s="78"/>
      <c r="K73" s="557" t="str">
        <f>IF(I73&lt;&gt;"",IFERROR(VLOOKUP($I73,選択肢①!$D$32:$E$34,2,0),"直接"),"")</f>
        <v/>
      </c>
      <c r="L73" s="71"/>
      <c r="M73" s="71"/>
      <c r="N73" s="104"/>
      <c r="O73" s="81"/>
      <c r="P73" s="334"/>
      <c r="Q73" s="330" t="str">
        <f>IF($I73=選択肢①!$J$31,"tCO2/kWh",IF($I73=選択肢①!$L$31,"tCO2/GJ",""))</f>
        <v/>
      </c>
      <c r="R73" s="101"/>
      <c r="S73" s="440" t="str" cm="1">
        <f t="array" aca="1" ref="S73" ca="1">IFERROR(IF(M73&lt;&gt;"",INDIRECT("排出活動_Master!AQ"&amp;MATCH(M73,排出活動_Master!$AN:$AN,0)),INDIRECT("排出活動_Master!P"&amp;MATCH(LEFT($H73,FIND(")",$H73))&amp;$I73&amp;$L73&amp;$M73,排出活動_Master!$Y:$Y,0))),"")</f>
        <v/>
      </c>
      <c r="T73" s="80"/>
      <c r="U73" s="78"/>
      <c r="V73" s="441" t="str" cm="1">
        <f t="array" aca="1" ref="V73" ca="1">IFERROR(IF(M73&lt;&gt;"",INDIRECT("排出活動_Master!AS"&amp;MATCH(M73,排出活動_Master!$AN:$AN,0)),"-"),"")</f>
        <v>-</v>
      </c>
      <c r="W73" s="440" t="str" cm="1">
        <f t="array" aca="1" ref="W73" ca="1">IFERROR(IF(M73&lt;&gt;"",INDIRECT("排出活動_Master!AR"&amp;MATCH(M73,排出活動_Master!$AN:$AN,0)),"-"),"")</f>
        <v>-</v>
      </c>
      <c r="X73" s="550" t="str" cm="1">
        <f t="array" aca="1" ref="X73" ca="1">IFERROR(IF(OR(I73=選択肢①!$J$31,AND(P73&lt;&gt;"",I73=選択肢①!$L$31)),P73,IF(LEFT($H73,FIND(")",$H73))&amp;$I73="エネルギー起源二酸化炭素(CO2)燃料の使用",INDIRECT("排出活動_Master!AU"&amp;MATCH(M73,排出活動_Master!$AN:$AN,0)),IF(OR(LEFT($H73,FIND(")",$H73))&amp;$I73=排出活動_Master!$AW$6,$H73&amp;$I73=排出活動_Master!$AW$7),INDIRECT("排出活動_Master!R"&amp;MATCH(H73&amp;I73&amp;L73,排出活動_Master!$Y:$Y,0)),INDIRECT("排出活動_Master!R"&amp;MATCH(LEFT($H73,FIND(")",$H73))&amp;$I73&amp;$L73&amp;$M73,排出活動_Master!$Y:$Y,0))))),"")</f>
        <v/>
      </c>
      <c r="Y73" s="386" t="str" cm="1">
        <f t="array" aca="1" ref="Y73" ca="1">IFERROR(IF(LEFT($H73,FIND(")",$H73))&amp;I73="エネルギー起源二酸化炭素(CO2)燃料の使用",INDIRECT("排出活動_Master!AT"&amp;MATCH(M73,排出活動_Master!$AN:$AN,0)),IF(OR(LEFT($H73,FIND(")",$H73))&amp;$I73=排出活動_Master!$AW$6,$H73&amp;$I73=排出活動_Master!$AW$7),INDIRECT("排出活動_Master!Q"&amp;MATCH(H73&amp;I73&amp;L73,排出活動_Master!$Y:$Y,0)),INDIRECT("排出活動_Master!Q"&amp;MATCH(LEFT($H73,FIND(")",$H73))&amp;$I73&amp;$L73&amp;$M73,排出活動_Master!$Y:$Y,0)))),"")</f>
        <v/>
      </c>
      <c r="Z73" s="558">
        <f ca="1">IF(AND(H73=排出活動_Master!$B$5,I73=排出活動_Master!$E$5),1,IFERROR(VLOOKUP($H73,排出活動_Master!$AI$5:$AK$38,3,0),0))</f>
        <v>0</v>
      </c>
      <c r="AA73" s="559">
        <f t="shared" ca="1" si="2"/>
        <v>0</v>
      </c>
      <c r="AB73" s="79"/>
      <c r="AC73" s="550" t="str">
        <f t="shared" ca="1" si="3"/>
        <v>-</v>
      </c>
      <c r="AD73" s="80"/>
      <c r="AE73" s="82"/>
      <c r="AF73" s="76"/>
      <c r="AG73" s="550" t="str">
        <f t="shared" ca="1" si="10"/>
        <v/>
      </c>
      <c r="AH73" s="80"/>
      <c r="AI73" s="82"/>
      <c r="AK73" s="355"/>
      <c r="AL73" s="477">
        <f t="shared" ca="1" si="5"/>
        <v>1</v>
      </c>
      <c r="AM73" s="477"/>
      <c r="AN73" s="477">
        <f t="shared" ca="1" si="6"/>
        <v>1</v>
      </c>
      <c r="AO73" s="477"/>
      <c r="AP73" s="477" t="e">
        <f t="shared" ca="1" si="7"/>
        <v>#VALUE!</v>
      </c>
      <c r="AQ73" s="355"/>
      <c r="AR73" s="355"/>
      <c r="AS73" s="355"/>
      <c r="AT73" s="355"/>
      <c r="AU73" s="355"/>
      <c r="AV73" s="355"/>
      <c r="AW73" s="355"/>
      <c r="AX73" s="355"/>
      <c r="AY73" s="355"/>
      <c r="AZ73" s="355"/>
      <c r="BA73" s="355"/>
      <c r="BB73" s="355"/>
      <c r="BC73" s="355"/>
      <c r="BD73" s="355"/>
      <c r="BE73" s="355"/>
      <c r="BF73" s="355"/>
      <c r="BG73" s="355"/>
      <c r="BH73" s="482"/>
      <c r="BI73" s="482"/>
      <c r="BJ73" s="355"/>
    </row>
    <row r="74" spans="2:62" s="676" customFormat="1">
      <c r="B74" s="554"/>
      <c r="C74" s="555" t="str" cm="1">
        <f t="array" aca="1" ref="C74" ca="1">IFERROR(INDIRECT("'S7-"&amp;$C$5&amp;"'!G"&amp;MATCH('S8-S00010'!B74,INDIRECT("'S7-"&amp;$C$5&amp;"'!F:F"),0)),"")</f>
        <v/>
      </c>
      <c r="D74" s="555" t="str" cm="1">
        <f t="array" aca="1" ref="D74" ca="1">IFERROR(INDIRECT("'S7-"&amp;$C$5&amp;"'!E"&amp;MATCH('S8-S00010'!B74,INDIRECT("'S7-"&amp;$C$5&amp;"'!F:F"),0)),"")</f>
        <v/>
      </c>
      <c r="E74" s="77"/>
      <c r="F74" s="77"/>
      <c r="G74" s="327"/>
      <c r="H74" s="556" t="str" cm="1">
        <f t="array" aca="1" ref="H74" ca="1">IFERROR(INDIRECT("'S7-"&amp;$C$5&amp;"'!$D"&amp;MATCH($B74,INDIRECT("'S7-"&amp;$C$5&amp;"'!$F:$F"),0)),"")</f>
        <v/>
      </c>
      <c r="I74" s="71"/>
      <c r="J74" s="78"/>
      <c r="K74" s="557" t="str">
        <f>IF(I74&lt;&gt;"",IFERROR(VLOOKUP($I74,選択肢①!$D$32:$E$34,2,0),"直接"),"")</f>
        <v/>
      </c>
      <c r="L74" s="71"/>
      <c r="M74" s="71"/>
      <c r="N74" s="104"/>
      <c r="O74" s="81"/>
      <c r="P74" s="334"/>
      <c r="Q74" s="330" t="str">
        <f>IF($I74=選択肢①!$J$31,"tCO2/kWh",IF($I74=選択肢①!$L$31,"tCO2/GJ",""))</f>
        <v/>
      </c>
      <c r="R74" s="101"/>
      <c r="S74" s="440" t="str" cm="1">
        <f t="array" aca="1" ref="S74" ca="1">IFERROR(IF(M74&lt;&gt;"",INDIRECT("排出活動_Master!AQ"&amp;MATCH(M74,排出活動_Master!$AN:$AN,0)),INDIRECT("排出活動_Master!P"&amp;MATCH(LEFT($H74,FIND(")",$H74))&amp;$I74&amp;$L74&amp;$M74,排出活動_Master!$Y:$Y,0))),"")</f>
        <v/>
      </c>
      <c r="T74" s="80"/>
      <c r="U74" s="78"/>
      <c r="V74" s="441" t="str" cm="1">
        <f t="array" aca="1" ref="V74" ca="1">IFERROR(IF(M74&lt;&gt;"",INDIRECT("排出活動_Master!AS"&amp;MATCH(M74,排出活動_Master!$AN:$AN,0)),"-"),"")</f>
        <v>-</v>
      </c>
      <c r="W74" s="440" t="str" cm="1">
        <f t="array" aca="1" ref="W74" ca="1">IFERROR(IF(M74&lt;&gt;"",INDIRECT("排出活動_Master!AR"&amp;MATCH(M74,排出活動_Master!$AN:$AN,0)),"-"),"")</f>
        <v>-</v>
      </c>
      <c r="X74" s="550" t="str" cm="1">
        <f t="array" aca="1" ref="X74" ca="1">IFERROR(IF(OR(I74=選択肢①!$J$31,AND(P74&lt;&gt;"",I74=選択肢①!$L$31)),P74,IF(LEFT($H74,FIND(")",$H74))&amp;$I74="エネルギー起源二酸化炭素(CO2)燃料の使用",INDIRECT("排出活動_Master!AU"&amp;MATCH(M74,排出活動_Master!$AN:$AN,0)),IF(OR(LEFT($H74,FIND(")",$H74))&amp;$I74=排出活動_Master!$AW$6,$H74&amp;$I74=排出活動_Master!$AW$7),INDIRECT("排出活動_Master!R"&amp;MATCH(H74&amp;I74&amp;L74,排出活動_Master!$Y:$Y,0)),INDIRECT("排出活動_Master!R"&amp;MATCH(LEFT($H74,FIND(")",$H74))&amp;$I74&amp;$L74&amp;$M74,排出活動_Master!$Y:$Y,0))))),"")</f>
        <v/>
      </c>
      <c r="Y74" s="386" t="str" cm="1">
        <f t="array" aca="1" ref="Y74" ca="1">IFERROR(IF(LEFT($H74,FIND(")",$H74))&amp;I74="エネルギー起源二酸化炭素(CO2)燃料の使用",INDIRECT("排出活動_Master!AT"&amp;MATCH(M74,排出活動_Master!$AN:$AN,0)),IF(OR(LEFT($H74,FIND(")",$H74))&amp;$I74=排出活動_Master!$AW$6,$H74&amp;$I74=排出活動_Master!$AW$7),INDIRECT("排出活動_Master!Q"&amp;MATCH(H74&amp;I74&amp;L74,排出活動_Master!$Y:$Y,0)),INDIRECT("排出活動_Master!Q"&amp;MATCH(LEFT($H74,FIND(")",$H74))&amp;$I74&amp;$L74&amp;$M74,排出活動_Master!$Y:$Y,0)))),"")</f>
        <v/>
      </c>
      <c r="Z74" s="558">
        <f ca="1">IF(AND(H74=排出活動_Master!$B$5,I74=排出活動_Master!$E$5),1,IFERROR(VLOOKUP($H74,排出活動_Master!$AI$5:$AK$38,3,0),0))</f>
        <v>0</v>
      </c>
      <c r="AA74" s="559">
        <f t="shared" ca="1" si="2"/>
        <v>0</v>
      </c>
      <c r="AB74" s="79"/>
      <c r="AC74" s="550" t="str">
        <f t="shared" ca="1" si="3"/>
        <v>-</v>
      </c>
      <c r="AD74" s="80"/>
      <c r="AE74" s="82"/>
      <c r="AF74" s="76"/>
      <c r="AG74" s="550" t="str">
        <f t="shared" ca="1" si="10"/>
        <v/>
      </c>
      <c r="AH74" s="80"/>
      <c r="AI74" s="82"/>
      <c r="AK74" s="355"/>
      <c r="AL74" s="477">
        <f t="shared" ca="1" si="5"/>
        <v>1</v>
      </c>
      <c r="AM74" s="477"/>
      <c r="AN74" s="477">
        <f t="shared" ca="1" si="6"/>
        <v>1</v>
      </c>
      <c r="AO74" s="477"/>
      <c r="AP74" s="477" t="e">
        <f t="shared" ca="1" si="7"/>
        <v>#VALUE!</v>
      </c>
      <c r="AQ74" s="355"/>
      <c r="AR74" s="355"/>
      <c r="AS74" s="355"/>
      <c r="AT74" s="355"/>
      <c r="AU74" s="355"/>
      <c r="AV74" s="355"/>
      <c r="AW74" s="355"/>
      <c r="AX74" s="355"/>
      <c r="AY74" s="355"/>
      <c r="AZ74" s="355"/>
      <c r="BA74" s="355"/>
      <c r="BB74" s="355"/>
      <c r="BC74" s="355"/>
      <c r="BD74" s="355"/>
      <c r="BE74" s="355"/>
      <c r="BF74" s="355"/>
      <c r="BG74" s="355"/>
      <c r="BH74" s="482"/>
      <c r="BI74" s="482"/>
      <c r="BJ74" s="355"/>
    </row>
    <row r="75" spans="2:62" s="676" customFormat="1">
      <c r="B75" s="554"/>
      <c r="C75" s="555" t="str" cm="1">
        <f t="array" aca="1" ref="C75" ca="1">IFERROR(INDIRECT("'S7-"&amp;$C$5&amp;"'!G"&amp;MATCH('S8-S00010'!B75,INDIRECT("'S7-"&amp;$C$5&amp;"'!F:F"),0)),"")</f>
        <v/>
      </c>
      <c r="D75" s="555" t="str" cm="1">
        <f t="array" aca="1" ref="D75" ca="1">IFERROR(INDIRECT("'S7-"&amp;$C$5&amp;"'!E"&amp;MATCH('S8-S00010'!B75,INDIRECT("'S7-"&amp;$C$5&amp;"'!F:F"),0)),"")</f>
        <v/>
      </c>
      <c r="E75" s="77"/>
      <c r="F75" s="77"/>
      <c r="G75" s="327"/>
      <c r="H75" s="556" t="str" cm="1">
        <f t="array" aca="1" ref="H75" ca="1">IFERROR(INDIRECT("'S7-"&amp;$C$5&amp;"'!$D"&amp;MATCH($B75,INDIRECT("'S7-"&amp;$C$5&amp;"'!$F:$F"),0)),"")</f>
        <v/>
      </c>
      <c r="I75" s="71"/>
      <c r="J75" s="78"/>
      <c r="K75" s="557" t="str">
        <f>IF(I75&lt;&gt;"",IFERROR(VLOOKUP($I75,選択肢①!$D$32:$E$34,2,0),"直接"),"")</f>
        <v/>
      </c>
      <c r="L75" s="71"/>
      <c r="M75" s="71"/>
      <c r="N75" s="104"/>
      <c r="O75" s="81"/>
      <c r="P75" s="334"/>
      <c r="Q75" s="330" t="str">
        <f>IF($I75=選択肢①!$J$31,"tCO2/kWh",IF($I75=選択肢①!$L$31,"tCO2/GJ",""))</f>
        <v/>
      </c>
      <c r="R75" s="101"/>
      <c r="S75" s="440" t="str" cm="1">
        <f t="array" aca="1" ref="S75" ca="1">IFERROR(IF(M75&lt;&gt;"",INDIRECT("排出活動_Master!AQ"&amp;MATCH(M75,排出活動_Master!$AN:$AN,0)),INDIRECT("排出活動_Master!P"&amp;MATCH(LEFT($H75,FIND(")",$H75))&amp;$I75&amp;$L75&amp;$M75,排出活動_Master!$Y:$Y,0))),"")</f>
        <v/>
      </c>
      <c r="T75" s="80"/>
      <c r="U75" s="78"/>
      <c r="V75" s="441" t="str" cm="1">
        <f t="array" aca="1" ref="V75" ca="1">IFERROR(IF(M75&lt;&gt;"",INDIRECT("排出活動_Master!AS"&amp;MATCH(M75,排出活動_Master!$AN:$AN,0)),"-"),"")</f>
        <v>-</v>
      </c>
      <c r="W75" s="440" t="str" cm="1">
        <f t="array" aca="1" ref="W75" ca="1">IFERROR(IF(M75&lt;&gt;"",INDIRECT("排出活動_Master!AR"&amp;MATCH(M75,排出活動_Master!$AN:$AN,0)),"-"),"")</f>
        <v>-</v>
      </c>
      <c r="X75" s="550" t="str" cm="1">
        <f t="array" aca="1" ref="X75" ca="1">IFERROR(IF(OR(I75=選択肢①!$J$31,AND(P75&lt;&gt;"",I75=選択肢①!$L$31)),P75,IF(LEFT($H75,FIND(")",$H75))&amp;$I75="エネルギー起源二酸化炭素(CO2)燃料の使用",INDIRECT("排出活動_Master!AU"&amp;MATCH(M75,排出活動_Master!$AN:$AN,0)),IF(OR(LEFT($H75,FIND(")",$H75))&amp;$I75=排出活動_Master!$AW$6,$H75&amp;$I75=排出活動_Master!$AW$7),INDIRECT("排出活動_Master!R"&amp;MATCH(H75&amp;I75&amp;L75,排出活動_Master!$Y:$Y,0)),INDIRECT("排出活動_Master!R"&amp;MATCH(LEFT($H75,FIND(")",$H75))&amp;$I75&amp;$L75&amp;$M75,排出活動_Master!$Y:$Y,0))))),"")</f>
        <v/>
      </c>
      <c r="Y75" s="386" t="str" cm="1">
        <f t="array" aca="1" ref="Y75" ca="1">IFERROR(IF(LEFT($H75,FIND(")",$H75))&amp;I75="エネルギー起源二酸化炭素(CO2)燃料の使用",INDIRECT("排出活動_Master!AT"&amp;MATCH(M75,排出活動_Master!$AN:$AN,0)),IF(OR(LEFT($H75,FIND(")",$H75))&amp;$I75=排出活動_Master!$AW$6,$H75&amp;$I75=排出活動_Master!$AW$7),INDIRECT("排出活動_Master!Q"&amp;MATCH(H75&amp;I75&amp;L75,排出活動_Master!$Y:$Y,0)),INDIRECT("排出活動_Master!Q"&amp;MATCH(LEFT($H75,FIND(")",$H75))&amp;$I75&amp;$L75&amp;$M75,排出活動_Master!$Y:$Y,0)))),"")</f>
        <v/>
      </c>
      <c r="Z75" s="558">
        <f ca="1">IF(AND(H75=排出活動_Master!$B$5,I75=排出活動_Master!$E$5),1,IFERROR(VLOOKUP($H75,排出活動_Master!$AI$5:$AK$38,3,0),0))</f>
        <v>0</v>
      </c>
      <c r="AA75" s="559">
        <f t="shared" ref="AA75:AA138" ca="1" si="11">IFERROR(IF($Y75="tC/GJ",44/12*R75*AL75*AN75*Z75,R75*AL75*AN75*Z75),"")</f>
        <v>0</v>
      </c>
      <c r="AB75" s="79"/>
      <c r="AC75" s="550" t="str">
        <f t="shared" ref="AC75:AC138" ca="1" si="12">W75</f>
        <v>-</v>
      </c>
      <c r="AD75" s="80"/>
      <c r="AE75" s="82"/>
      <c r="AF75" s="76"/>
      <c r="AG75" s="550" t="str">
        <f t="shared" ca="1" si="10"/>
        <v/>
      </c>
      <c r="AH75" s="80"/>
      <c r="AI75" s="82"/>
      <c r="AK75" s="355"/>
      <c r="AL75" s="477">
        <f t="shared" ref="AL75:AL138" ca="1" si="13">IF(AB75="",IF(V75="-",1,V75),AB75)</f>
        <v>1</v>
      </c>
      <c r="AM75" s="477"/>
      <c r="AN75" s="477">
        <f t="shared" ref="AN75:AN138" ca="1" si="14">IF(AF75="",IF(X75="",1,X75),AF75)</f>
        <v>1</v>
      </c>
      <c r="AO75" s="477"/>
      <c r="AP75" s="477" t="e">
        <f t="shared" ref="AP75:AP209" ca="1" si="15">LEFT($H75,FIND(")",$H75))</f>
        <v>#VALUE!</v>
      </c>
      <c r="AQ75" s="355"/>
      <c r="AR75" s="355"/>
      <c r="AS75" s="355"/>
      <c r="AT75" s="355"/>
      <c r="AU75" s="355"/>
      <c r="AV75" s="355"/>
      <c r="AW75" s="355"/>
      <c r="AX75" s="355"/>
      <c r="AY75" s="355"/>
      <c r="AZ75" s="355"/>
      <c r="BA75" s="355"/>
      <c r="BB75" s="355"/>
      <c r="BC75" s="355"/>
      <c r="BD75" s="355"/>
      <c r="BE75" s="355"/>
      <c r="BF75" s="355"/>
      <c r="BG75" s="355"/>
      <c r="BH75" s="482"/>
      <c r="BI75" s="482"/>
      <c r="BJ75" s="355"/>
    </row>
    <row r="76" spans="2:62" s="676" customFormat="1">
      <c r="B76" s="554"/>
      <c r="C76" s="555" t="str" cm="1">
        <f t="array" aca="1" ref="C76" ca="1">IFERROR(INDIRECT("'S7-"&amp;$C$5&amp;"'!G"&amp;MATCH('S8-S00010'!B76,INDIRECT("'S7-"&amp;$C$5&amp;"'!F:F"),0)),"")</f>
        <v/>
      </c>
      <c r="D76" s="555" t="str" cm="1">
        <f t="array" aca="1" ref="D76" ca="1">IFERROR(INDIRECT("'S7-"&amp;$C$5&amp;"'!E"&amp;MATCH('S8-S00010'!B76,INDIRECT("'S7-"&amp;$C$5&amp;"'!F:F"),0)),"")</f>
        <v/>
      </c>
      <c r="E76" s="77"/>
      <c r="F76" s="77"/>
      <c r="G76" s="327"/>
      <c r="H76" s="556" t="str" cm="1">
        <f t="array" aca="1" ref="H76" ca="1">IFERROR(INDIRECT("'S7-"&amp;$C$5&amp;"'!$D"&amp;MATCH($B76,INDIRECT("'S7-"&amp;$C$5&amp;"'!$F:$F"),0)),"")</f>
        <v/>
      </c>
      <c r="I76" s="71"/>
      <c r="J76" s="78"/>
      <c r="K76" s="557" t="str">
        <f>IF(I76&lt;&gt;"",IFERROR(VLOOKUP($I76,選択肢①!$D$32:$E$34,2,0),"直接"),"")</f>
        <v/>
      </c>
      <c r="L76" s="71"/>
      <c r="M76" s="71"/>
      <c r="N76" s="104"/>
      <c r="O76" s="81"/>
      <c r="P76" s="334"/>
      <c r="Q76" s="330" t="str">
        <f>IF($I76=選択肢①!$J$31,"tCO2/kWh",IF($I76=選択肢①!$L$31,"tCO2/GJ",""))</f>
        <v/>
      </c>
      <c r="R76" s="101"/>
      <c r="S76" s="440" t="str" cm="1">
        <f t="array" aca="1" ref="S76" ca="1">IFERROR(IF(M76&lt;&gt;"",INDIRECT("排出活動_Master!AQ"&amp;MATCH(M76,排出活動_Master!$AN:$AN,0)),INDIRECT("排出活動_Master!P"&amp;MATCH(LEFT($H76,FIND(")",$H76))&amp;$I76&amp;$L76&amp;$M76,排出活動_Master!$Y:$Y,0))),"")</f>
        <v/>
      </c>
      <c r="T76" s="80"/>
      <c r="U76" s="78"/>
      <c r="V76" s="441" t="str" cm="1">
        <f t="array" aca="1" ref="V76" ca="1">IFERROR(IF(M76&lt;&gt;"",INDIRECT("排出活動_Master!AS"&amp;MATCH(M76,排出活動_Master!$AN:$AN,0)),"-"),"")</f>
        <v>-</v>
      </c>
      <c r="W76" s="440" t="str" cm="1">
        <f t="array" aca="1" ref="W76" ca="1">IFERROR(IF(M76&lt;&gt;"",INDIRECT("排出活動_Master!AR"&amp;MATCH(M76,排出活動_Master!$AN:$AN,0)),"-"),"")</f>
        <v>-</v>
      </c>
      <c r="X76" s="550" t="str" cm="1">
        <f t="array" aca="1" ref="X76" ca="1">IFERROR(IF(OR(I76=選択肢①!$J$31,AND(P76&lt;&gt;"",I76=選択肢①!$L$31)),P76,IF(LEFT($H76,FIND(")",$H76))&amp;$I76="エネルギー起源二酸化炭素(CO2)燃料の使用",INDIRECT("排出活動_Master!AU"&amp;MATCH(M76,排出活動_Master!$AN:$AN,0)),IF(OR(LEFT($H76,FIND(")",$H76))&amp;$I76=排出活動_Master!$AW$6,$H76&amp;$I76=排出活動_Master!$AW$7),INDIRECT("排出活動_Master!R"&amp;MATCH(H76&amp;I76&amp;L76,排出活動_Master!$Y:$Y,0)),INDIRECT("排出活動_Master!R"&amp;MATCH(LEFT($H76,FIND(")",$H76))&amp;$I76&amp;$L76&amp;$M76,排出活動_Master!$Y:$Y,0))))),"")</f>
        <v/>
      </c>
      <c r="Y76" s="386" t="str" cm="1">
        <f t="array" aca="1" ref="Y76" ca="1">IFERROR(IF(LEFT($H76,FIND(")",$H76))&amp;I76="エネルギー起源二酸化炭素(CO2)燃料の使用",INDIRECT("排出活動_Master!AT"&amp;MATCH(M76,排出活動_Master!$AN:$AN,0)),IF(OR(LEFT($H76,FIND(")",$H76))&amp;$I76=排出活動_Master!$AW$6,$H76&amp;$I76=排出活動_Master!$AW$7),INDIRECT("排出活動_Master!Q"&amp;MATCH(H76&amp;I76&amp;L76,排出活動_Master!$Y:$Y,0)),INDIRECT("排出活動_Master!Q"&amp;MATCH(LEFT($H76,FIND(")",$H76))&amp;$I76&amp;$L76&amp;$M76,排出活動_Master!$Y:$Y,0)))),"")</f>
        <v/>
      </c>
      <c r="Z76" s="558">
        <f ca="1">IF(AND(H76=排出活動_Master!$B$5,I76=排出活動_Master!$E$5),1,IFERROR(VLOOKUP($H76,排出活動_Master!$AI$5:$AK$38,3,0),0))</f>
        <v>0</v>
      </c>
      <c r="AA76" s="559">
        <f t="shared" ca="1" si="11"/>
        <v>0</v>
      </c>
      <c r="AB76" s="79"/>
      <c r="AC76" s="550" t="str">
        <f t="shared" ca="1" si="12"/>
        <v>-</v>
      </c>
      <c r="AD76" s="80"/>
      <c r="AE76" s="82"/>
      <c r="AF76" s="76"/>
      <c r="AG76" s="550" t="str">
        <f t="shared" ca="1" si="10"/>
        <v/>
      </c>
      <c r="AH76" s="80"/>
      <c r="AI76" s="82"/>
      <c r="AK76" s="355"/>
      <c r="AL76" s="477">
        <f t="shared" ca="1" si="13"/>
        <v>1</v>
      </c>
      <c r="AM76" s="477"/>
      <c r="AN76" s="477">
        <f t="shared" ca="1" si="14"/>
        <v>1</v>
      </c>
      <c r="AO76" s="477"/>
      <c r="AP76" s="477" t="e">
        <f t="shared" ca="1" si="15"/>
        <v>#VALUE!</v>
      </c>
      <c r="AQ76" s="355"/>
      <c r="AR76" s="355"/>
      <c r="AS76" s="355"/>
      <c r="AT76" s="355"/>
      <c r="AU76" s="355"/>
      <c r="AV76" s="355"/>
      <c r="AW76" s="355"/>
      <c r="AX76" s="355"/>
      <c r="AY76" s="355"/>
      <c r="AZ76" s="355"/>
      <c r="BA76" s="355"/>
      <c r="BB76" s="355"/>
      <c r="BC76" s="355"/>
      <c r="BD76" s="355"/>
      <c r="BE76" s="355"/>
      <c r="BF76" s="355"/>
      <c r="BG76" s="355"/>
      <c r="BH76" s="482"/>
      <c r="BI76" s="482"/>
      <c r="BJ76" s="355"/>
    </row>
    <row r="77" spans="2:62" s="676" customFormat="1">
      <c r="B77" s="554"/>
      <c r="C77" s="555" t="str" cm="1">
        <f t="array" aca="1" ref="C77" ca="1">IFERROR(INDIRECT("'S7-"&amp;$C$5&amp;"'!G"&amp;MATCH('S8-S00010'!B77,INDIRECT("'S7-"&amp;$C$5&amp;"'!F:F"),0)),"")</f>
        <v/>
      </c>
      <c r="D77" s="555" t="str" cm="1">
        <f t="array" aca="1" ref="D77" ca="1">IFERROR(INDIRECT("'S7-"&amp;$C$5&amp;"'!E"&amp;MATCH('S8-S00010'!B77,INDIRECT("'S7-"&amp;$C$5&amp;"'!F:F"),0)),"")</f>
        <v/>
      </c>
      <c r="E77" s="77"/>
      <c r="F77" s="77"/>
      <c r="G77" s="327"/>
      <c r="H77" s="556" t="str" cm="1">
        <f t="array" aca="1" ref="H77" ca="1">IFERROR(INDIRECT("'S7-"&amp;$C$5&amp;"'!$D"&amp;MATCH($B77,INDIRECT("'S7-"&amp;$C$5&amp;"'!$F:$F"),0)),"")</f>
        <v/>
      </c>
      <c r="I77" s="71"/>
      <c r="J77" s="78"/>
      <c r="K77" s="557" t="str">
        <f>IF(I77&lt;&gt;"",IFERROR(VLOOKUP($I77,選択肢①!$D$32:$E$34,2,0),"直接"),"")</f>
        <v/>
      </c>
      <c r="L77" s="71"/>
      <c r="M77" s="71"/>
      <c r="N77" s="104"/>
      <c r="O77" s="81"/>
      <c r="P77" s="334"/>
      <c r="Q77" s="330" t="str">
        <f>IF($I77=選択肢①!$J$31,"tCO2/kWh",IF($I77=選択肢①!$L$31,"tCO2/GJ",""))</f>
        <v/>
      </c>
      <c r="R77" s="101"/>
      <c r="S77" s="440" t="str" cm="1">
        <f t="array" aca="1" ref="S77" ca="1">IFERROR(IF(M77&lt;&gt;"",INDIRECT("排出活動_Master!AQ"&amp;MATCH(M77,排出活動_Master!$AN:$AN,0)),INDIRECT("排出活動_Master!P"&amp;MATCH(LEFT($H77,FIND(")",$H77))&amp;$I77&amp;$L77&amp;$M77,排出活動_Master!$Y:$Y,0))),"")</f>
        <v/>
      </c>
      <c r="T77" s="80"/>
      <c r="U77" s="78"/>
      <c r="V77" s="441" t="str" cm="1">
        <f t="array" aca="1" ref="V77" ca="1">IFERROR(IF(M77&lt;&gt;"",INDIRECT("排出活動_Master!AS"&amp;MATCH(M77,排出活動_Master!$AN:$AN,0)),"-"),"")</f>
        <v>-</v>
      </c>
      <c r="W77" s="440" t="str" cm="1">
        <f t="array" aca="1" ref="W77" ca="1">IFERROR(IF(M77&lt;&gt;"",INDIRECT("排出活動_Master!AR"&amp;MATCH(M77,排出活動_Master!$AN:$AN,0)),"-"),"")</f>
        <v>-</v>
      </c>
      <c r="X77" s="550" t="str" cm="1">
        <f t="array" aca="1" ref="X77" ca="1">IFERROR(IF(OR(I77=選択肢①!$J$31,AND(P77&lt;&gt;"",I77=選択肢①!$L$31)),P77,IF(LEFT($H77,FIND(")",$H77))&amp;$I77="エネルギー起源二酸化炭素(CO2)燃料の使用",INDIRECT("排出活動_Master!AU"&amp;MATCH(M77,排出活動_Master!$AN:$AN,0)),IF(OR(LEFT($H77,FIND(")",$H77))&amp;$I77=排出活動_Master!$AW$6,$H77&amp;$I77=排出活動_Master!$AW$7),INDIRECT("排出活動_Master!R"&amp;MATCH(H77&amp;I77&amp;L77,排出活動_Master!$Y:$Y,0)),INDIRECT("排出活動_Master!R"&amp;MATCH(LEFT($H77,FIND(")",$H77))&amp;$I77&amp;$L77&amp;$M77,排出活動_Master!$Y:$Y,0))))),"")</f>
        <v/>
      </c>
      <c r="Y77" s="386" t="str" cm="1">
        <f t="array" aca="1" ref="Y77" ca="1">IFERROR(IF(LEFT($H77,FIND(")",$H77))&amp;I77="エネルギー起源二酸化炭素(CO2)燃料の使用",INDIRECT("排出活動_Master!AT"&amp;MATCH(M77,排出活動_Master!$AN:$AN,0)),IF(OR(LEFT($H77,FIND(")",$H77))&amp;$I77=排出活動_Master!$AW$6,$H77&amp;$I77=排出活動_Master!$AW$7),INDIRECT("排出活動_Master!Q"&amp;MATCH(H77&amp;I77&amp;L77,排出活動_Master!$Y:$Y,0)),INDIRECT("排出活動_Master!Q"&amp;MATCH(LEFT($H77,FIND(")",$H77))&amp;$I77&amp;$L77&amp;$M77,排出活動_Master!$Y:$Y,0)))),"")</f>
        <v/>
      </c>
      <c r="Z77" s="558">
        <f ca="1">IF(AND(H77=排出活動_Master!$B$5,I77=排出活動_Master!$E$5),1,IFERROR(VLOOKUP($H77,排出活動_Master!$AI$5:$AK$38,3,0),0))</f>
        <v>0</v>
      </c>
      <c r="AA77" s="559">
        <f t="shared" ca="1" si="11"/>
        <v>0</v>
      </c>
      <c r="AB77" s="79"/>
      <c r="AC77" s="550" t="str">
        <f t="shared" ca="1" si="12"/>
        <v>-</v>
      </c>
      <c r="AD77" s="80"/>
      <c r="AE77" s="82"/>
      <c r="AF77" s="76"/>
      <c r="AG77" s="550" t="str">
        <f t="shared" ca="1" si="10"/>
        <v/>
      </c>
      <c r="AH77" s="80"/>
      <c r="AI77" s="82"/>
      <c r="AK77" s="355"/>
      <c r="AL77" s="477">
        <f t="shared" ca="1" si="13"/>
        <v>1</v>
      </c>
      <c r="AM77" s="477"/>
      <c r="AN77" s="477">
        <f t="shared" ca="1" si="14"/>
        <v>1</v>
      </c>
      <c r="AO77" s="477"/>
      <c r="AP77" s="477" t="e">
        <f t="shared" ca="1" si="15"/>
        <v>#VALUE!</v>
      </c>
      <c r="AQ77" s="355"/>
      <c r="AR77" s="355"/>
      <c r="AS77" s="355"/>
      <c r="AT77" s="355"/>
      <c r="AU77" s="355"/>
      <c r="AV77" s="355"/>
      <c r="AW77" s="355"/>
      <c r="AX77" s="355"/>
      <c r="AY77" s="355"/>
      <c r="AZ77" s="355"/>
      <c r="BA77" s="355"/>
      <c r="BB77" s="355"/>
      <c r="BC77" s="355"/>
      <c r="BD77" s="355"/>
      <c r="BE77" s="355"/>
      <c r="BF77" s="355"/>
      <c r="BG77" s="355"/>
      <c r="BH77" s="482"/>
      <c r="BI77" s="482"/>
      <c r="BJ77" s="355"/>
    </row>
    <row r="78" spans="2:62" s="676" customFormat="1">
      <c r="B78" s="554"/>
      <c r="C78" s="555" t="str" cm="1">
        <f t="array" aca="1" ref="C78" ca="1">IFERROR(INDIRECT("'S7-"&amp;$C$5&amp;"'!G"&amp;MATCH('S8-S00010'!B78,INDIRECT("'S7-"&amp;$C$5&amp;"'!F:F"),0)),"")</f>
        <v/>
      </c>
      <c r="D78" s="555" t="str" cm="1">
        <f t="array" aca="1" ref="D78" ca="1">IFERROR(INDIRECT("'S7-"&amp;$C$5&amp;"'!E"&amp;MATCH('S8-S00010'!B78,INDIRECT("'S7-"&amp;$C$5&amp;"'!F:F"),0)),"")</f>
        <v/>
      </c>
      <c r="E78" s="77"/>
      <c r="F78" s="77"/>
      <c r="G78" s="327"/>
      <c r="H78" s="556" t="str" cm="1">
        <f t="array" aca="1" ref="H78" ca="1">IFERROR(INDIRECT("'S7-"&amp;$C$5&amp;"'!$D"&amp;MATCH($B78,INDIRECT("'S7-"&amp;$C$5&amp;"'!$F:$F"),0)),"")</f>
        <v/>
      </c>
      <c r="I78" s="71"/>
      <c r="J78" s="78"/>
      <c r="K78" s="557" t="str">
        <f>IF(I78&lt;&gt;"",IFERROR(VLOOKUP($I78,選択肢①!$D$32:$E$34,2,0),"直接"),"")</f>
        <v/>
      </c>
      <c r="L78" s="71"/>
      <c r="M78" s="71"/>
      <c r="N78" s="104"/>
      <c r="O78" s="81"/>
      <c r="P78" s="334"/>
      <c r="Q78" s="330" t="str">
        <f>IF($I78=選択肢①!$J$31,"tCO2/kWh",IF($I78=選択肢①!$L$31,"tCO2/GJ",""))</f>
        <v/>
      </c>
      <c r="R78" s="101"/>
      <c r="S78" s="440" t="str" cm="1">
        <f t="array" aca="1" ref="S78" ca="1">IFERROR(IF(M78&lt;&gt;"",INDIRECT("排出活動_Master!AQ"&amp;MATCH(M78,排出活動_Master!$AN:$AN,0)),INDIRECT("排出活動_Master!P"&amp;MATCH(LEFT($H78,FIND(")",$H78))&amp;$I78&amp;$L78&amp;$M78,排出活動_Master!$Y:$Y,0))),"")</f>
        <v/>
      </c>
      <c r="T78" s="80"/>
      <c r="U78" s="78"/>
      <c r="V78" s="441" t="str" cm="1">
        <f t="array" aca="1" ref="V78" ca="1">IFERROR(IF(M78&lt;&gt;"",INDIRECT("排出活動_Master!AS"&amp;MATCH(M78,排出活動_Master!$AN:$AN,0)),"-"),"")</f>
        <v>-</v>
      </c>
      <c r="W78" s="440" t="str" cm="1">
        <f t="array" aca="1" ref="W78" ca="1">IFERROR(IF(M78&lt;&gt;"",INDIRECT("排出活動_Master!AR"&amp;MATCH(M78,排出活動_Master!$AN:$AN,0)),"-"),"")</f>
        <v>-</v>
      </c>
      <c r="X78" s="550" t="str" cm="1">
        <f t="array" aca="1" ref="X78" ca="1">IFERROR(IF(OR(I78=選択肢①!$J$31,AND(P78&lt;&gt;"",I78=選択肢①!$L$31)),P78,IF(LEFT($H78,FIND(")",$H78))&amp;$I78="エネルギー起源二酸化炭素(CO2)燃料の使用",INDIRECT("排出活動_Master!AU"&amp;MATCH(M78,排出活動_Master!$AN:$AN,0)),IF(OR(LEFT($H78,FIND(")",$H78))&amp;$I78=排出活動_Master!$AW$6,$H78&amp;$I78=排出活動_Master!$AW$7),INDIRECT("排出活動_Master!R"&amp;MATCH(H78&amp;I78&amp;L78,排出活動_Master!$Y:$Y,0)),INDIRECT("排出活動_Master!R"&amp;MATCH(LEFT($H78,FIND(")",$H78))&amp;$I78&amp;$L78&amp;$M78,排出活動_Master!$Y:$Y,0))))),"")</f>
        <v/>
      </c>
      <c r="Y78" s="386" t="str" cm="1">
        <f t="array" aca="1" ref="Y78" ca="1">IFERROR(IF(LEFT($H78,FIND(")",$H78))&amp;I78="エネルギー起源二酸化炭素(CO2)燃料の使用",INDIRECT("排出活動_Master!AT"&amp;MATCH(M78,排出活動_Master!$AN:$AN,0)),IF(OR(LEFT($H78,FIND(")",$H78))&amp;$I78=排出活動_Master!$AW$6,$H78&amp;$I78=排出活動_Master!$AW$7),INDIRECT("排出活動_Master!Q"&amp;MATCH(H78&amp;I78&amp;L78,排出活動_Master!$Y:$Y,0)),INDIRECT("排出活動_Master!Q"&amp;MATCH(LEFT($H78,FIND(")",$H78))&amp;$I78&amp;$L78&amp;$M78,排出活動_Master!$Y:$Y,0)))),"")</f>
        <v/>
      </c>
      <c r="Z78" s="558">
        <f ca="1">IF(AND(H78=排出活動_Master!$B$5,I78=排出活動_Master!$E$5),1,IFERROR(VLOOKUP($H78,排出活動_Master!$AI$5:$AK$38,3,0),0))</f>
        <v>0</v>
      </c>
      <c r="AA78" s="559">
        <f t="shared" ca="1" si="11"/>
        <v>0</v>
      </c>
      <c r="AB78" s="79"/>
      <c r="AC78" s="550" t="str">
        <f t="shared" ca="1" si="12"/>
        <v>-</v>
      </c>
      <c r="AD78" s="80"/>
      <c r="AE78" s="82"/>
      <c r="AF78" s="76"/>
      <c r="AG78" s="550" t="str">
        <f t="shared" ca="1" si="10"/>
        <v/>
      </c>
      <c r="AH78" s="80"/>
      <c r="AI78" s="82"/>
      <c r="AK78" s="355"/>
      <c r="AL78" s="477">
        <f t="shared" ca="1" si="13"/>
        <v>1</v>
      </c>
      <c r="AM78" s="477"/>
      <c r="AN78" s="477">
        <f t="shared" ca="1" si="14"/>
        <v>1</v>
      </c>
      <c r="AO78" s="477"/>
      <c r="AP78" s="477" t="e">
        <f t="shared" ca="1" si="15"/>
        <v>#VALUE!</v>
      </c>
      <c r="AQ78" s="355"/>
      <c r="AR78" s="355"/>
      <c r="AS78" s="355"/>
      <c r="AT78" s="355"/>
      <c r="AU78" s="355"/>
      <c r="AV78" s="355"/>
      <c r="AW78" s="355"/>
      <c r="AX78" s="355"/>
      <c r="AY78" s="355"/>
      <c r="AZ78" s="355"/>
      <c r="BA78" s="355"/>
      <c r="BB78" s="355"/>
      <c r="BC78" s="355"/>
      <c r="BD78" s="355"/>
      <c r="BE78" s="355"/>
      <c r="BF78" s="355"/>
      <c r="BG78" s="355"/>
      <c r="BH78" s="482"/>
      <c r="BI78" s="482"/>
      <c r="BJ78" s="355"/>
    </row>
    <row r="79" spans="2:62" s="676" customFormat="1">
      <c r="B79" s="554"/>
      <c r="C79" s="555" t="str" cm="1">
        <f t="array" aca="1" ref="C79" ca="1">IFERROR(INDIRECT("'S7-"&amp;$C$5&amp;"'!G"&amp;MATCH('S8-S00010'!B79,INDIRECT("'S7-"&amp;$C$5&amp;"'!F:F"),0)),"")</f>
        <v/>
      </c>
      <c r="D79" s="555" t="str" cm="1">
        <f t="array" aca="1" ref="D79" ca="1">IFERROR(INDIRECT("'S7-"&amp;$C$5&amp;"'!E"&amp;MATCH('S8-S00010'!B79,INDIRECT("'S7-"&amp;$C$5&amp;"'!F:F"),0)),"")</f>
        <v/>
      </c>
      <c r="E79" s="77"/>
      <c r="F79" s="77"/>
      <c r="G79" s="327"/>
      <c r="H79" s="556" t="str" cm="1">
        <f t="array" aca="1" ref="H79" ca="1">IFERROR(INDIRECT("'S7-"&amp;$C$5&amp;"'!$D"&amp;MATCH($B79,INDIRECT("'S7-"&amp;$C$5&amp;"'!$F:$F"),0)),"")</f>
        <v/>
      </c>
      <c r="I79" s="71"/>
      <c r="J79" s="78"/>
      <c r="K79" s="557" t="str">
        <f>IF(I79&lt;&gt;"",IFERROR(VLOOKUP($I79,選択肢①!$D$32:$E$34,2,0),"直接"),"")</f>
        <v/>
      </c>
      <c r="L79" s="71"/>
      <c r="M79" s="71"/>
      <c r="N79" s="104"/>
      <c r="O79" s="81"/>
      <c r="P79" s="334"/>
      <c r="Q79" s="330" t="str">
        <f>IF($I79=選択肢①!$J$31,"tCO2/kWh",IF($I79=選択肢①!$L$31,"tCO2/GJ",""))</f>
        <v/>
      </c>
      <c r="R79" s="101"/>
      <c r="S79" s="440" t="str" cm="1">
        <f t="array" aca="1" ref="S79" ca="1">IFERROR(IF(M79&lt;&gt;"",INDIRECT("排出活動_Master!AQ"&amp;MATCH(M79,排出活動_Master!$AN:$AN,0)),INDIRECT("排出活動_Master!P"&amp;MATCH(LEFT($H79,FIND(")",$H79))&amp;$I79&amp;$L79&amp;$M79,排出活動_Master!$Y:$Y,0))),"")</f>
        <v/>
      </c>
      <c r="T79" s="80"/>
      <c r="U79" s="78"/>
      <c r="V79" s="441" t="str" cm="1">
        <f t="array" aca="1" ref="V79" ca="1">IFERROR(IF(M79&lt;&gt;"",INDIRECT("排出活動_Master!AS"&amp;MATCH(M79,排出活動_Master!$AN:$AN,0)),"-"),"")</f>
        <v>-</v>
      </c>
      <c r="W79" s="440" t="str" cm="1">
        <f t="array" aca="1" ref="W79" ca="1">IFERROR(IF(M79&lt;&gt;"",INDIRECT("排出活動_Master!AR"&amp;MATCH(M79,排出活動_Master!$AN:$AN,0)),"-"),"")</f>
        <v>-</v>
      </c>
      <c r="X79" s="550" t="str" cm="1">
        <f t="array" aca="1" ref="X79" ca="1">IFERROR(IF(OR(I79=選択肢①!$J$31,AND(P79&lt;&gt;"",I79=選択肢①!$L$31)),P79,IF(LEFT($H79,FIND(")",$H79))&amp;$I79="エネルギー起源二酸化炭素(CO2)燃料の使用",INDIRECT("排出活動_Master!AU"&amp;MATCH(M79,排出活動_Master!$AN:$AN,0)),IF(OR(LEFT($H79,FIND(")",$H79))&amp;$I79=排出活動_Master!$AW$6,$H79&amp;$I79=排出活動_Master!$AW$7),INDIRECT("排出活動_Master!R"&amp;MATCH(H79&amp;I79&amp;L79,排出活動_Master!$Y:$Y,0)),INDIRECT("排出活動_Master!R"&amp;MATCH(LEFT($H79,FIND(")",$H79))&amp;$I79&amp;$L79&amp;$M79,排出活動_Master!$Y:$Y,0))))),"")</f>
        <v/>
      </c>
      <c r="Y79" s="386" t="str" cm="1">
        <f t="array" aca="1" ref="Y79" ca="1">IFERROR(IF(LEFT($H79,FIND(")",$H79))&amp;I79="エネルギー起源二酸化炭素(CO2)燃料の使用",INDIRECT("排出活動_Master!AT"&amp;MATCH(M79,排出活動_Master!$AN:$AN,0)),IF(OR(LEFT($H79,FIND(")",$H79))&amp;$I79=排出活動_Master!$AW$6,$H79&amp;$I79=排出活動_Master!$AW$7),INDIRECT("排出活動_Master!Q"&amp;MATCH(H79&amp;I79&amp;L79,排出活動_Master!$Y:$Y,0)),INDIRECT("排出活動_Master!Q"&amp;MATCH(LEFT($H79,FIND(")",$H79))&amp;$I79&amp;$L79&amp;$M79,排出活動_Master!$Y:$Y,0)))),"")</f>
        <v/>
      </c>
      <c r="Z79" s="558">
        <f ca="1">IF(AND(H79=排出活動_Master!$B$5,I79=排出活動_Master!$E$5),1,IFERROR(VLOOKUP($H79,排出活動_Master!$AI$5:$AK$38,3,0),0))</f>
        <v>0</v>
      </c>
      <c r="AA79" s="559">
        <f t="shared" ca="1" si="11"/>
        <v>0</v>
      </c>
      <c r="AB79" s="79"/>
      <c r="AC79" s="550" t="str">
        <f t="shared" ca="1" si="12"/>
        <v>-</v>
      </c>
      <c r="AD79" s="80"/>
      <c r="AE79" s="82"/>
      <c r="AF79" s="76"/>
      <c r="AG79" s="550" t="str">
        <f t="shared" ca="1" si="10"/>
        <v/>
      </c>
      <c r="AH79" s="80"/>
      <c r="AI79" s="82"/>
      <c r="AK79" s="355"/>
      <c r="AL79" s="477">
        <f t="shared" ca="1" si="13"/>
        <v>1</v>
      </c>
      <c r="AM79" s="477"/>
      <c r="AN79" s="477">
        <f t="shared" ca="1" si="14"/>
        <v>1</v>
      </c>
      <c r="AO79" s="477"/>
      <c r="AP79" s="477" t="e">
        <f t="shared" ca="1" si="15"/>
        <v>#VALUE!</v>
      </c>
      <c r="AQ79" s="355"/>
      <c r="AR79" s="355"/>
      <c r="AS79" s="355"/>
      <c r="AT79" s="355"/>
      <c r="AU79" s="355"/>
      <c r="AV79" s="355"/>
      <c r="AW79" s="355"/>
      <c r="AX79" s="355"/>
      <c r="AY79" s="355"/>
      <c r="AZ79" s="355"/>
      <c r="BA79" s="355"/>
      <c r="BB79" s="355"/>
      <c r="BC79" s="355"/>
      <c r="BD79" s="355"/>
      <c r="BE79" s="355"/>
      <c r="BF79" s="355"/>
      <c r="BG79" s="355"/>
      <c r="BH79" s="482"/>
      <c r="BI79" s="482"/>
      <c r="BJ79" s="355"/>
    </row>
    <row r="80" spans="2:62" s="676" customFormat="1">
      <c r="B80" s="554"/>
      <c r="C80" s="555" t="str" cm="1">
        <f t="array" aca="1" ref="C80" ca="1">IFERROR(INDIRECT("'S7-"&amp;$C$5&amp;"'!G"&amp;MATCH('S8-S00010'!B80,INDIRECT("'S7-"&amp;$C$5&amp;"'!F:F"),0)),"")</f>
        <v/>
      </c>
      <c r="D80" s="555" t="str" cm="1">
        <f t="array" aca="1" ref="D80" ca="1">IFERROR(INDIRECT("'S7-"&amp;$C$5&amp;"'!E"&amp;MATCH('S8-S00010'!B80,INDIRECT("'S7-"&amp;$C$5&amp;"'!F:F"),0)),"")</f>
        <v/>
      </c>
      <c r="E80" s="77"/>
      <c r="F80" s="77"/>
      <c r="G80" s="327"/>
      <c r="H80" s="556" t="str" cm="1">
        <f t="array" aca="1" ref="H80" ca="1">IFERROR(INDIRECT("'S7-"&amp;$C$5&amp;"'!$D"&amp;MATCH($B80,INDIRECT("'S7-"&amp;$C$5&amp;"'!$F:$F"),0)),"")</f>
        <v/>
      </c>
      <c r="I80" s="71"/>
      <c r="J80" s="78"/>
      <c r="K80" s="557" t="str">
        <f>IF(I80&lt;&gt;"",IFERROR(VLOOKUP($I80,選択肢①!$D$32:$E$34,2,0),"直接"),"")</f>
        <v/>
      </c>
      <c r="L80" s="71"/>
      <c r="M80" s="71"/>
      <c r="N80" s="104"/>
      <c r="O80" s="81"/>
      <c r="P80" s="334"/>
      <c r="Q80" s="330" t="str">
        <f>IF($I80=選択肢①!$J$31,"tCO2/kWh",IF($I80=選択肢①!$L$31,"tCO2/GJ",""))</f>
        <v/>
      </c>
      <c r="R80" s="101"/>
      <c r="S80" s="440" t="str" cm="1">
        <f t="array" aca="1" ref="S80" ca="1">IFERROR(IF(M80&lt;&gt;"",INDIRECT("排出活動_Master!AQ"&amp;MATCH(M80,排出活動_Master!$AN:$AN,0)),INDIRECT("排出活動_Master!P"&amp;MATCH(LEFT($H80,FIND(")",$H80))&amp;$I80&amp;$L80&amp;$M80,排出活動_Master!$Y:$Y,0))),"")</f>
        <v/>
      </c>
      <c r="T80" s="80"/>
      <c r="U80" s="78"/>
      <c r="V80" s="441" t="str" cm="1">
        <f t="array" aca="1" ref="V80" ca="1">IFERROR(IF(M80&lt;&gt;"",INDIRECT("排出活動_Master!AS"&amp;MATCH(M80,排出活動_Master!$AN:$AN,0)),"-"),"")</f>
        <v>-</v>
      </c>
      <c r="W80" s="440" t="str" cm="1">
        <f t="array" aca="1" ref="W80" ca="1">IFERROR(IF(M80&lt;&gt;"",INDIRECT("排出活動_Master!AR"&amp;MATCH(M80,排出活動_Master!$AN:$AN,0)),"-"),"")</f>
        <v>-</v>
      </c>
      <c r="X80" s="550" t="str" cm="1">
        <f t="array" aca="1" ref="X80" ca="1">IFERROR(IF(OR(I80=選択肢①!$J$31,AND(P80&lt;&gt;"",I80=選択肢①!$L$31)),P80,IF(LEFT($H80,FIND(")",$H80))&amp;$I80="エネルギー起源二酸化炭素(CO2)燃料の使用",INDIRECT("排出活動_Master!AU"&amp;MATCH(M80,排出活動_Master!$AN:$AN,0)),IF(OR(LEFT($H80,FIND(")",$H80))&amp;$I80=排出活動_Master!$AW$6,$H80&amp;$I80=排出活動_Master!$AW$7),INDIRECT("排出活動_Master!R"&amp;MATCH(H80&amp;I80&amp;L80,排出活動_Master!$Y:$Y,0)),INDIRECT("排出活動_Master!R"&amp;MATCH(LEFT($H80,FIND(")",$H80))&amp;$I80&amp;$L80&amp;$M80,排出活動_Master!$Y:$Y,0))))),"")</f>
        <v/>
      </c>
      <c r="Y80" s="386" t="str" cm="1">
        <f t="array" aca="1" ref="Y80" ca="1">IFERROR(IF(LEFT($H80,FIND(")",$H80))&amp;I80="エネルギー起源二酸化炭素(CO2)燃料の使用",INDIRECT("排出活動_Master!AT"&amp;MATCH(M80,排出活動_Master!$AN:$AN,0)),IF(OR(LEFT($H80,FIND(")",$H80))&amp;$I80=排出活動_Master!$AW$6,$H80&amp;$I80=排出活動_Master!$AW$7),INDIRECT("排出活動_Master!Q"&amp;MATCH(H80&amp;I80&amp;L80,排出活動_Master!$Y:$Y,0)),INDIRECT("排出活動_Master!Q"&amp;MATCH(LEFT($H80,FIND(")",$H80))&amp;$I80&amp;$L80&amp;$M80,排出活動_Master!$Y:$Y,0)))),"")</f>
        <v/>
      </c>
      <c r="Z80" s="558">
        <f ca="1">IF(AND(H80=排出活動_Master!$B$5,I80=排出活動_Master!$E$5),1,IFERROR(VLOOKUP($H80,排出活動_Master!$AI$5:$AK$38,3,0),0))</f>
        <v>0</v>
      </c>
      <c r="AA80" s="559">
        <f t="shared" ca="1" si="11"/>
        <v>0</v>
      </c>
      <c r="AB80" s="79"/>
      <c r="AC80" s="550" t="str">
        <f t="shared" ca="1" si="12"/>
        <v>-</v>
      </c>
      <c r="AD80" s="80"/>
      <c r="AE80" s="82"/>
      <c r="AF80" s="76"/>
      <c r="AG80" s="550" t="str">
        <f t="shared" ca="1" si="10"/>
        <v/>
      </c>
      <c r="AH80" s="80"/>
      <c r="AI80" s="82"/>
      <c r="AK80" s="355"/>
      <c r="AL80" s="477">
        <f t="shared" ca="1" si="13"/>
        <v>1</v>
      </c>
      <c r="AM80" s="477"/>
      <c r="AN80" s="477">
        <f t="shared" ca="1" si="14"/>
        <v>1</v>
      </c>
      <c r="AO80" s="477"/>
      <c r="AP80" s="477" t="e">
        <f t="shared" ca="1" si="15"/>
        <v>#VALUE!</v>
      </c>
      <c r="AQ80" s="355"/>
      <c r="AR80" s="355"/>
      <c r="AS80" s="355"/>
      <c r="AT80" s="355"/>
      <c r="AU80" s="355"/>
      <c r="AV80" s="355"/>
      <c r="AW80" s="355"/>
      <c r="AX80" s="355"/>
      <c r="AY80" s="355"/>
      <c r="AZ80" s="355"/>
      <c r="BA80" s="355"/>
      <c r="BB80" s="355"/>
      <c r="BC80" s="355"/>
      <c r="BD80" s="355"/>
      <c r="BE80" s="355"/>
      <c r="BF80" s="355"/>
      <c r="BG80" s="355"/>
      <c r="BH80" s="482"/>
      <c r="BI80" s="482"/>
      <c r="BJ80" s="355"/>
    </row>
    <row r="81" spans="2:62" s="676" customFormat="1">
      <c r="B81" s="554"/>
      <c r="C81" s="555" t="str" cm="1">
        <f t="array" aca="1" ref="C81" ca="1">IFERROR(INDIRECT("'S7-"&amp;$C$5&amp;"'!G"&amp;MATCH('S8-S00010'!B81,INDIRECT("'S7-"&amp;$C$5&amp;"'!F:F"),0)),"")</f>
        <v/>
      </c>
      <c r="D81" s="555" t="str" cm="1">
        <f t="array" aca="1" ref="D81" ca="1">IFERROR(INDIRECT("'S7-"&amp;$C$5&amp;"'!E"&amp;MATCH('S8-S00010'!B81,INDIRECT("'S7-"&amp;$C$5&amp;"'!F:F"),0)),"")</f>
        <v/>
      </c>
      <c r="E81" s="77"/>
      <c r="F81" s="77"/>
      <c r="G81" s="327"/>
      <c r="H81" s="556" t="str" cm="1">
        <f t="array" aca="1" ref="H81" ca="1">IFERROR(INDIRECT("'S7-"&amp;$C$5&amp;"'!$D"&amp;MATCH($B81,INDIRECT("'S7-"&amp;$C$5&amp;"'!$F:$F"),0)),"")</f>
        <v/>
      </c>
      <c r="I81" s="71"/>
      <c r="J81" s="78"/>
      <c r="K81" s="557" t="str">
        <f>IF(I81&lt;&gt;"",IFERROR(VLOOKUP($I81,選択肢①!$D$32:$E$34,2,0),"直接"),"")</f>
        <v/>
      </c>
      <c r="L81" s="71"/>
      <c r="M81" s="71"/>
      <c r="N81" s="104"/>
      <c r="O81" s="81"/>
      <c r="P81" s="334"/>
      <c r="Q81" s="330" t="str">
        <f>IF($I81=選択肢①!$J$31,"tCO2/kWh",IF($I81=選択肢①!$L$31,"tCO2/GJ",""))</f>
        <v/>
      </c>
      <c r="R81" s="101"/>
      <c r="S81" s="440" t="str" cm="1">
        <f t="array" aca="1" ref="S81" ca="1">IFERROR(IF(M81&lt;&gt;"",INDIRECT("排出活動_Master!AQ"&amp;MATCH(M81,排出活動_Master!$AN:$AN,0)),INDIRECT("排出活動_Master!P"&amp;MATCH(LEFT($H81,FIND(")",$H81))&amp;$I81&amp;$L81&amp;$M81,排出活動_Master!$Y:$Y,0))),"")</f>
        <v/>
      </c>
      <c r="T81" s="80"/>
      <c r="U81" s="78"/>
      <c r="V81" s="441" t="str" cm="1">
        <f t="array" aca="1" ref="V81" ca="1">IFERROR(IF(M81&lt;&gt;"",INDIRECT("排出活動_Master!AS"&amp;MATCH(M81,排出活動_Master!$AN:$AN,0)),"-"),"")</f>
        <v>-</v>
      </c>
      <c r="W81" s="440" t="str" cm="1">
        <f t="array" aca="1" ref="W81" ca="1">IFERROR(IF(M81&lt;&gt;"",INDIRECT("排出活動_Master!AR"&amp;MATCH(M81,排出活動_Master!$AN:$AN,0)),"-"),"")</f>
        <v>-</v>
      </c>
      <c r="X81" s="550" t="str" cm="1">
        <f t="array" aca="1" ref="X81" ca="1">IFERROR(IF(OR(I81=選択肢①!$J$31,AND(P81&lt;&gt;"",I81=選択肢①!$L$31)),P81,IF(LEFT($H81,FIND(")",$H81))&amp;$I81="エネルギー起源二酸化炭素(CO2)燃料の使用",INDIRECT("排出活動_Master!AU"&amp;MATCH(M81,排出活動_Master!$AN:$AN,0)),IF(OR(LEFT($H81,FIND(")",$H81))&amp;$I81=排出活動_Master!$AW$6,$H81&amp;$I81=排出活動_Master!$AW$7),INDIRECT("排出活動_Master!R"&amp;MATCH(H81&amp;I81&amp;L81,排出活動_Master!$Y:$Y,0)),INDIRECT("排出活動_Master!R"&amp;MATCH(LEFT($H81,FIND(")",$H81))&amp;$I81&amp;$L81&amp;$M81,排出活動_Master!$Y:$Y,0))))),"")</f>
        <v/>
      </c>
      <c r="Y81" s="386" t="str" cm="1">
        <f t="array" aca="1" ref="Y81" ca="1">IFERROR(IF(LEFT($H81,FIND(")",$H81))&amp;I81="エネルギー起源二酸化炭素(CO2)燃料の使用",INDIRECT("排出活動_Master!AT"&amp;MATCH(M81,排出活動_Master!$AN:$AN,0)),IF(OR(LEFT($H81,FIND(")",$H81))&amp;$I81=排出活動_Master!$AW$6,$H81&amp;$I81=排出活動_Master!$AW$7),INDIRECT("排出活動_Master!Q"&amp;MATCH(H81&amp;I81&amp;L81,排出活動_Master!$Y:$Y,0)),INDIRECT("排出活動_Master!Q"&amp;MATCH(LEFT($H81,FIND(")",$H81))&amp;$I81&amp;$L81&amp;$M81,排出活動_Master!$Y:$Y,0)))),"")</f>
        <v/>
      </c>
      <c r="Z81" s="558">
        <f ca="1">IF(AND(H81=排出活動_Master!$B$5,I81=排出活動_Master!$E$5),1,IFERROR(VLOOKUP($H81,排出活動_Master!$AI$5:$AK$38,3,0),0))</f>
        <v>0</v>
      </c>
      <c r="AA81" s="559">
        <f t="shared" ca="1" si="11"/>
        <v>0</v>
      </c>
      <c r="AB81" s="79"/>
      <c r="AC81" s="550" t="str">
        <f t="shared" ca="1" si="12"/>
        <v>-</v>
      </c>
      <c r="AD81" s="80"/>
      <c r="AE81" s="82"/>
      <c r="AF81" s="76"/>
      <c r="AG81" s="550" t="str">
        <f t="shared" ca="1" si="10"/>
        <v/>
      </c>
      <c r="AH81" s="80"/>
      <c r="AI81" s="82"/>
      <c r="AK81" s="355"/>
      <c r="AL81" s="477">
        <f t="shared" ca="1" si="13"/>
        <v>1</v>
      </c>
      <c r="AM81" s="477"/>
      <c r="AN81" s="477">
        <f t="shared" ca="1" si="14"/>
        <v>1</v>
      </c>
      <c r="AO81" s="477"/>
      <c r="AP81" s="477" t="e">
        <f t="shared" ca="1" si="15"/>
        <v>#VALUE!</v>
      </c>
      <c r="AQ81" s="355"/>
      <c r="AR81" s="355"/>
      <c r="AS81" s="355"/>
      <c r="AT81" s="355"/>
      <c r="AU81" s="355"/>
      <c r="AV81" s="355"/>
      <c r="AW81" s="355"/>
      <c r="AX81" s="355"/>
      <c r="AY81" s="355"/>
      <c r="AZ81" s="355"/>
      <c r="BA81" s="355"/>
      <c r="BB81" s="355"/>
      <c r="BC81" s="355"/>
      <c r="BD81" s="355"/>
      <c r="BE81" s="355"/>
      <c r="BF81" s="355"/>
      <c r="BG81" s="355"/>
      <c r="BH81" s="482"/>
      <c r="BI81" s="482"/>
      <c r="BJ81" s="355"/>
    </row>
    <row r="82" spans="2:62" s="676" customFormat="1">
      <c r="B82" s="554"/>
      <c r="C82" s="555" t="str" cm="1">
        <f t="array" aca="1" ref="C82" ca="1">IFERROR(INDIRECT("'S7-"&amp;$C$5&amp;"'!G"&amp;MATCH('S8-S00010'!B82,INDIRECT("'S7-"&amp;$C$5&amp;"'!F:F"),0)),"")</f>
        <v/>
      </c>
      <c r="D82" s="555" t="str" cm="1">
        <f t="array" aca="1" ref="D82" ca="1">IFERROR(INDIRECT("'S7-"&amp;$C$5&amp;"'!E"&amp;MATCH('S8-S00010'!B82,INDIRECT("'S7-"&amp;$C$5&amp;"'!F:F"),0)),"")</f>
        <v/>
      </c>
      <c r="E82" s="77"/>
      <c r="F82" s="77"/>
      <c r="G82" s="327"/>
      <c r="H82" s="556" t="str" cm="1">
        <f t="array" aca="1" ref="H82" ca="1">IFERROR(INDIRECT("'S7-"&amp;$C$5&amp;"'!$D"&amp;MATCH($B82,INDIRECT("'S7-"&amp;$C$5&amp;"'!$F:$F"),0)),"")</f>
        <v/>
      </c>
      <c r="I82" s="71"/>
      <c r="J82" s="78"/>
      <c r="K82" s="557" t="str">
        <f>IF(I82&lt;&gt;"",IFERROR(VLOOKUP($I82,選択肢①!$D$32:$E$34,2,0),"直接"),"")</f>
        <v/>
      </c>
      <c r="L82" s="71"/>
      <c r="M82" s="71"/>
      <c r="N82" s="104"/>
      <c r="O82" s="81"/>
      <c r="P82" s="334"/>
      <c r="Q82" s="330" t="str">
        <f>IF($I82=選択肢①!$J$31,"tCO2/kWh",IF($I82=選択肢①!$L$31,"tCO2/GJ",""))</f>
        <v/>
      </c>
      <c r="R82" s="101"/>
      <c r="S82" s="440" t="str" cm="1">
        <f t="array" aca="1" ref="S82" ca="1">IFERROR(IF(M82&lt;&gt;"",INDIRECT("排出活動_Master!AQ"&amp;MATCH(M82,排出活動_Master!$AN:$AN,0)),INDIRECT("排出活動_Master!P"&amp;MATCH(LEFT($H82,FIND(")",$H82))&amp;$I82&amp;$L82&amp;$M82,排出活動_Master!$Y:$Y,0))),"")</f>
        <v/>
      </c>
      <c r="T82" s="80"/>
      <c r="U82" s="78"/>
      <c r="V82" s="441" t="str" cm="1">
        <f t="array" aca="1" ref="V82" ca="1">IFERROR(IF(M82&lt;&gt;"",INDIRECT("排出活動_Master!AS"&amp;MATCH(M82,排出活動_Master!$AN:$AN,0)),"-"),"")</f>
        <v>-</v>
      </c>
      <c r="W82" s="440" t="str" cm="1">
        <f t="array" aca="1" ref="W82" ca="1">IFERROR(IF(M82&lt;&gt;"",INDIRECT("排出活動_Master!AR"&amp;MATCH(M82,排出活動_Master!$AN:$AN,0)),"-"),"")</f>
        <v>-</v>
      </c>
      <c r="X82" s="550" t="str" cm="1">
        <f t="array" aca="1" ref="X82" ca="1">IFERROR(IF(OR(I82=選択肢①!$J$31,AND(P82&lt;&gt;"",I82=選択肢①!$L$31)),P82,IF(LEFT($H82,FIND(")",$H82))&amp;$I82="エネルギー起源二酸化炭素(CO2)燃料の使用",INDIRECT("排出活動_Master!AU"&amp;MATCH(M82,排出活動_Master!$AN:$AN,0)),IF(OR(LEFT($H82,FIND(")",$H82))&amp;$I82=排出活動_Master!$AW$6,$H82&amp;$I82=排出活動_Master!$AW$7),INDIRECT("排出活動_Master!R"&amp;MATCH(H82&amp;I82&amp;L82,排出活動_Master!$Y:$Y,0)),INDIRECT("排出活動_Master!R"&amp;MATCH(LEFT($H82,FIND(")",$H82))&amp;$I82&amp;$L82&amp;$M82,排出活動_Master!$Y:$Y,0))))),"")</f>
        <v/>
      </c>
      <c r="Y82" s="386" t="str" cm="1">
        <f t="array" aca="1" ref="Y82" ca="1">IFERROR(IF(LEFT($H82,FIND(")",$H82))&amp;I82="エネルギー起源二酸化炭素(CO2)燃料の使用",INDIRECT("排出活動_Master!AT"&amp;MATCH(M82,排出活動_Master!$AN:$AN,0)),IF(OR(LEFT($H82,FIND(")",$H82))&amp;$I82=排出活動_Master!$AW$6,$H82&amp;$I82=排出活動_Master!$AW$7),INDIRECT("排出活動_Master!Q"&amp;MATCH(H82&amp;I82&amp;L82,排出活動_Master!$Y:$Y,0)),INDIRECT("排出活動_Master!Q"&amp;MATCH(LEFT($H82,FIND(")",$H82))&amp;$I82&amp;$L82&amp;$M82,排出活動_Master!$Y:$Y,0)))),"")</f>
        <v/>
      </c>
      <c r="Z82" s="558">
        <f ca="1">IF(AND(H82=排出活動_Master!$B$5,I82=排出活動_Master!$E$5),1,IFERROR(VLOOKUP($H82,排出活動_Master!$AI$5:$AK$38,3,0),0))</f>
        <v>0</v>
      </c>
      <c r="AA82" s="559">
        <f t="shared" ca="1" si="11"/>
        <v>0</v>
      </c>
      <c r="AB82" s="79"/>
      <c r="AC82" s="550" t="str">
        <f t="shared" ca="1" si="12"/>
        <v>-</v>
      </c>
      <c r="AD82" s="80"/>
      <c r="AE82" s="82"/>
      <c r="AF82" s="76"/>
      <c r="AG82" s="550" t="str">
        <f t="shared" ca="1" si="10"/>
        <v/>
      </c>
      <c r="AH82" s="80"/>
      <c r="AI82" s="82"/>
      <c r="AK82" s="355"/>
      <c r="AL82" s="477">
        <f t="shared" ca="1" si="13"/>
        <v>1</v>
      </c>
      <c r="AM82" s="477"/>
      <c r="AN82" s="477">
        <f t="shared" ca="1" si="14"/>
        <v>1</v>
      </c>
      <c r="AO82" s="477"/>
      <c r="AP82" s="477" t="e">
        <f t="shared" ca="1" si="15"/>
        <v>#VALUE!</v>
      </c>
      <c r="AQ82" s="355"/>
      <c r="AR82" s="355"/>
      <c r="AS82" s="355"/>
      <c r="AT82" s="355"/>
      <c r="AU82" s="355"/>
      <c r="AV82" s="355"/>
      <c r="AW82" s="355"/>
      <c r="AX82" s="355"/>
      <c r="AY82" s="355"/>
      <c r="AZ82" s="355"/>
      <c r="BA82" s="355"/>
      <c r="BB82" s="355"/>
      <c r="BC82" s="355"/>
      <c r="BD82" s="355"/>
      <c r="BE82" s="355"/>
      <c r="BF82" s="355"/>
      <c r="BG82" s="355"/>
      <c r="BH82" s="482"/>
      <c r="BI82" s="482"/>
      <c r="BJ82" s="355"/>
    </row>
    <row r="83" spans="2:62" s="676" customFormat="1">
      <c r="B83" s="554"/>
      <c r="C83" s="555" t="str" cm="1">
        <f t="array" aca="1" ref="C83" ca="1">IFERROR(INDIRECT("'S7-"&amp;$C$5&amp;"'!G"&amp;MATCH('S8-S00010'!B83,INDIRECT("'S7-"&amp;$C$5&amp;"'!F:F"),0)),"")</f>
        <v/>
      </c>
      <c r="D83" s="555" t="str" cm="1">
        <f t="array" aca="1" ref="D83" ca="1">IFERROR(INDIRECT("'S7-"&amp;$C$5&amp;"'!E"&amp;MATCH('S8-S00010'!B83,INDIRECT("'S7-"&amp;$C$5&amp;"'!F:F"),0)),"")</f>
        <v/>
      </c>
      <c r="E83" s="77"/>
      <c r="F83" s="77"/>
      <c r="G83" s="327"/>
      <c r="H83" s="556" t="str" cm="1">
        <f t="array" aca="1" ref="H83" ca="1">IFERROR(INDIRECT("'S7-"&amp;$C$5&amp;"'!$D"&amp;MATCH($B83,INDIRECT("'S7-"&amp;$C$5&amp;"'!$F:$F"),0)),"")</f>
        <v/>
      </c>
      <c r="I83" s="71"/>
      <c r="J83" s="78"/>
      <c r="K83" s="557" t="str">
        <f>IF(I83&lt;&gt;"",IFERROR(VLOOKUP($I83,選択肢①!$D$32:$E$34,2,0),"直接"),"")</f>
        <v/>
      </c>
      <c r="L83" s="71"/>
      <c r="M83" s="71"/>
      <c r="N83" s="104"/>
      <c r="O83" s="81"/>
      <c r="P83" s="334"/>
      <c r="Q83" s="330" t="str">
        <f>IF($I83=選択肢①!$J$31,"tCO2/kWh",IF($I83=選択肢①!$L$31,"tCO2/GJ",""))</f>
        <v/>
      </c>
      <c r="R83" s="101"/>
      <c r="S83" s="440" t="str" cm="1">
        <f t="array" aca="1" ref="S83" ca="1">IFERROR(IF(M83&lt;&gt;"",INDIRECT("排出活動_Master!AQ"&amp;MATCH(M83,排出活動_Master!$AN:$AN,0)),INDIRECT("排出活動_Master!P"&amp;MATCH(LEFT($H83,FIND(")",$H83))&amp;$I83&amp;$L83&amp;$M83,排出活動_Master!$Y:$Y,0))),"")</f>
        <v/>
      </c>
      <c r="T83" s="80"/>
      <c r="U83" s="78"/>
      <c r="V83" s="441" t="str" cm="1">
        <f t="array" aca="1" ref="V83" ca="1">IFERROR(IF(M83&lt;&gt;"",INDIRECT("排出活動_Master!AS"&amp;MATCH(M83,排出活動_Master!$AN:$AN,0)),"-"),"")</f>
        <v>-</v>
      </c>
      <c r="W83" s="440" t="str" cm="1">
        <f t="array" aca="1" ref="W83" ca="1">IFERROR(IF(M83&lt;&gt;"",INDIRECT("排出活動_Master!AR"&amp;MATCH(M83,排出活動_Master!$AN:$AN,0)),"-"),"")</f>
        <v>-</v>
      </c>
      <c r="X83" s="550" t="str" cm="1">
        <f t="array" aca="1" ref="X83" ca="1">IFERROR(IF(OR(I83=選択肢①!$J$31,AND(P83&lt;&gt;"",I83=選択肢①!$L$31)),P83,IF(LEFT($H83,FIND(")",$H83))&amp;$I83="エネルギー起源二酸化炭素(CO2)燃料の使用",INDIRECT("排出活動_Master!AU"&amp;MATCH(M83,排出活動_Master!$AN:$AN,0)),IF(OR(LEFT($H83,FIND(")",$H83))&amp;$I83=排出活動_Master!$AW$6,$H83&amp;$I83=排出活動_Master!$AW$7),INDIRECT("排出活動_Master!R"&amp;MATCH(H83&amp;I83&amp;L83,排出活動_Master!$Y:$Y,0)),INDIRECT("排出活動_Master!R"&amp;MATCH(LEFT($H83,FIND(")",$H83))&amp;$I83&amp;$L83&amp;$M83,排出活動_Master!$Y:$Y,0))))),"")</f>
        <v/>
      </c>
      <c r="Y83" s="386" t="str" cm="1">
        <f t="array" aca="1" ref="Y83" ca="1">IFERROR(IF(LEFT($H83,FIND(")",$H83))&amp;I83="エネルギー起源二酸化炭素(CO2)燃料の使用",INDIRECT("排出活動_Master!AT"&amp;MATCH(M83,排出活動_Master!$AN:$AN,0)),IF(OR(LEFT($H83,FIND(")",$H83))&amp;$I83=排出活動_Master!$AW$6,$H83&amp;$I83=排出活動_Master!$AW$7),INDIRECT("排出活動_Master!Q"&amp;MATCH(H83&amp;I83&amp;L83,排出活動_Master!$Y:$Y,0)),INDIRECT("排出活動_Master!Q"&amp;MATCH(LEFT($H83,FIND(")",$H83))&amp;$I83&amp;$L83&amp;$M83,排出活動_Master!$Y:$Y,0)))),"")</f>
        <v/>
      </c>
      <c r="Z83" s="558">
        <f ca="1">IF(AND(H83=排出活動_Master!$B$5,I83=排出活動_Master!$E$5),1,IFERROR(VLOOKUP($H83,排出活動_Master!$AI$5:$AK$38,3,0),0))</f>
        <v>0</v>
      </c>
      <c r="AA83" s="559">
        <f t="shared" ca="1" si="11"/>
        <v>0</v>
      </c>
      <c r="AB83" s="79"/>
      <c r="AC83" s="550" t="str">
        <f t="shared" ca="1" si="12"/>
        <v>-</v>
      </c>
      <c r="AD83" s="80"/>
      <c r="AE83" s="82"/>
      <c r="AF83" s="76"/>
      <c r="AG83" s="550" t="str">
        <f t="shared" ca="1" si="10"/>
        <v/>
      </c>
      <c r="AH83" s="80"/>
      <c r="AI83" s="82"/>
      <c r="AK83" s="355"/>
      <c r="AL83" s="477">
        <f t="shared" ca="1" si="13"/>
        <v>1</v>
      </c>
      <c r="AM83" s="477"/>
      <c r="AN83" s="477">
        <f t="shared" ca="1" si="14"/>
        <v>1</v>
      </c>
      <c r="AO83" s="477"/>
      <c r="AP83" s="477" t="e">
        <f t="shared" ca="1" si="15"/>
        <v>#VALUE!</v>
      </c>
      <c r="AQ83" s="355"/>
      <c r="AR83" s="355"/>
      <c r="AS83" s="355"/>
      <c r="AT83" s="355"/>
      <c r="AU83" s="355"/>
      <c r="AV83" s="355"/>
      <c r="AW83" s="355"/>
      <c r="AX83" s="355"/>
      <c r="AY83" s="355"/>
      <c r="AZ83" s="355"/>
      <c r="BA83" s="355"/>
      <c r="BB83" s="355"/>
      <c r="BC83" s="355"/>
      <c r="BD83" s="355"/>
      <c r="BE83" s="355"/>
      <c r="BF83" s="355"/>
      <c r="BG83" s="355"/>
      <c r="BH83" s="482"/>
      <c r="BI83" s="482"/>
      <c r="BJ83" s="355"/>
    </row>
    <row r="84" spans="2:62" s="676" customFormat="1">
      <c r="B84" s="554"/>
      <c r="C84" s="555" t="str" cm="1">
        <f t="array" aca="1" ref="C84" ca="1">IFERROR(INDIRECT("'S7-"&amp;$C$5&amp;"'!G"&amp;MATCH('S8-S00010'!B84,INDIRECT("'S7-"&amp;$C$5&amp;"'!F:F"),0)),"")</f>
        <v/>
      </c>
      <c r="D84" s="555" t="str" cm="1">
        <f t="array" aca="1" ref="D84" ca="1">IFERROR(INDIRECT("'S7-"&amp;$C$5&amp;"'!E"&amp;MATCH('S8-S00010'!B84,INDIRECT("'S7-"&amp;$C$5&amp;"'!F:F"),0)),"")</f>
        <v/>
      </c>
      <c r="E84" s="77"/>
      <c r="F84" s="77"/>
      <c r="G84" s="327"/>
      <c r="H84" s="556" t="str" cm="1">
        <f t="array" aca="1" ref="H84" ca="1">IFERROR(INDIRECT("'S7-"&amp;$C$5&amp;"'!$D"&amp;MATCH($B84,INDIRECT("'S7-"&amp;$C$5&amp;"'!$F:$F"),0)),"")</f>
        <v/>
      </c>
      <c r="I84" s="71"/>
      <c r="J84" s="78"/>
      <c r="K84" s="557" t="str">
        <f>IF(I84&lt;&gt;"",IFERROR(VLOOKUP($I84,選択肢①!$D$32:$E$34,2,0),"直接"),"")</f>
        <v/>
      </c>
      <c r="L84" s="71"/>
      <c r="M84" s="71"/>
      <c r="N84" s="104"/>
      <c r="O84" s="81"/>
      <c r="P84" s="334"/>
      <c r="Q84" s="330" t="str">
        <f>IF($I84=選択肢①!$J$31,"tCO2/kWh",IF($I84=選択肢①!$L$31,"tCO2/GJ",""))</f>
        <v/>
      </c>
      <c r="R84" s="101"/>
      <c r="S84" s="440" t="str" cm="1">
        <f t="array" aca="1" ref="S84" ca="1">IFERROR(IF(M84&lt;&gt;"",INDIRECT("排出活動_Master!AQ"&amp;MATCH(M84,排出活動_Master!$AN:$AN,0)),INDIRECT("排出活動_Master!P"&amp;MATCH(LEFT($H84,FIND(")",$H84))&amp;$I84&amp;$L84&amp;$M84,排出活動_Master!$Y:$Y,0))),"")</f>
        <v/>
      </c>
      <c r="T84" s="80"/>
      <c r="U84" s="78"/>
      <c r="V84" s="441" t="str" cm="1">
        <f t="array" aca="1" ref="V84" ca="1">IFERROR(IF(M84&lt;&gt;"",INDIRECT("排出活動_Master!AS"&amp;MATCH(M84,排出活動_Master!$AN:$AN,0)),"-"),"")</f>
        <v>-</v>
      </c>
      <c r="W84" s="440" t="str" cm="1">
        <f t="array" aca="1" ref="W84" ca="1">IFERROR(IF(M84&lt;&gt;"",INDIRECT("排出活動_Master!AR"&amp;MATCH(M84,排出活動_Master!$AN:$AN,0)),"-"),"")</f>
        <v>-</v>
      </c>
      <c r="X84" s="550" t="str" cm="1">
        <f t="array" aca="1" ref="X84" ca="1">IFERROR(IF(OR(I84=選択肢①!$J$31,AND(P84&lt;&gt;"",I84=選択肢①!$L$31)),P84,IF(LEFT($H84,FIND(")",$H84))&amp;$I84="エネルギー起源二酸化炭素(CO2)燃料の使用",INDIRECT("排出活動_Master!AU"&amp;MATCH(M84,排出活動_Master!$AN:$AN,0)),IF(OR(LEFT($H84,FIND(")",$H84))&amp;$I84=排出活動_Master!$AW$6,$H84&amp;$I84=排出活動_Master!$AW$7),INDIRECT("排出活動_Master!R"&amp;MATCH(H84&amp;I84&amp;L84,排出活動_Master!$Y:$Y,0)),INDIRECT("排出活動_Master!R"&amp;MATCH(LEFT($H84,FIND(")",$H84))&amp;$I84&amp;$L84&amp;$M84,排出活動_Master!$Y:$Y,0))))),"")</f>
        <v/>
      </c>
      <c r="Y84" s="386" t="str" cm="1">
        <f t="array" aca="1" ref="Y84" ca="1">IFERROR(IF(LEFT($H84,FIND(")",$H84))&amp;I84="エネルギー起源二酸化炭素(CO2)燃料の使用",INDIRECT("排出活動_Master!AT"&amp;MATCH(M84,排出活動_Master!$AN:$AN,0)),IF(OR(LEFT($H84,FIND(")",$H84))&amp;$I84=排出活動_Master!$AW$6,$H84&amp;$I84=排出活動_Master!$AW$7),INDIRECT("排出活動_Master!Q"&amp;MATCH(H84&amp;I84&amp;L84,排出活動_Master!$Y:$Y,0)),INDIRECT("排出活動_Master!Q"&amp;MATCH(LEFT($H84,FIND(")",$H84))&amp;$I84&amp;$L84&amp;$M84,排出活動_Master!$Y:$Y,0)))),"")</f>
        <v/>
      </c>
      <c r="Z84" s="558">
        <f ca="1">IF(AND(H84=排出活動_Master!$B$5,I84=排出活動_Master!$E$5),1,IFERROR(VLOOKUP($H84,排出活動_Master!$AI$5:$AK$38,3,0),0))</f>
        <v>0</v>
      </c>
      <c r="AA84" s="559">
        <f t="shared" ca="1" si="11"/>
        <v>0</v>
      </c>
      <c r="AB84" s="79"/>
      <c r="AC84" s="550" t="str">
        <f t="shared" ca="1" si="12"/>
        <v>-</v>
      </c>
      <c r="AD84" s="80"/>
      <c r="AE84" s="82"/>
      <c r="AF84" s="76"/>
      <c r="AG84" s="550" t="str">
        <f t="shared" ca="1" si="10"/>
        <v/>
      </c>
      <c r="AH84" s="80"/>
      <c r="AI84" s="82"/>
      <c r="AK84" s="355"/>
      <c r="AL84" s="477">
        <f t="shared" ca="1" si="13"/>
        <v>1</v>
      </c>
      <c r="AM84" s="477"/>
      <c r="AN84" s="477">
        <f t="shared" ca="1" si="14"/>
        <v>1</v>
      </c>
      <c r="AO84" s="477"/>
      <c r="AP84" s="477" t="e">
        <f t="shared" ca="1" si="15"/>
        <v>#VALUE!</v>
      </c>
      <c r="AQ84" s="355"/>
      <c r="AR84" s="355"/>
      <c r="AS84" s="355"/>
      <c r="AT84" s="355"/>
      <c r="AU84" s="355"/>
      <c r="AV84" s="355"/>
      <c r="AW84" s="355"/>
      <c r="AX84" s="355"/>
      <c r="AY84" s="355"/>
      <c r="AZ84" s="355"/>
      <c r="BA84" s="355"/>
      <c r="BB84" s="355"/>
      <c r="BC84" s="355"/>
      <c r="BD84" s="355"/>
      <c r="BE84" s="355"/>
      <c r="BF84" s="355"/>
      <c r="BG84" s="355"/>
      <c r="BH84" s="482"/>
      <c r="BI84" s="482"/>
      <c r="BJ84" s="355"/>
    </row>
    <row r="85" spans="2:62" s="676" customFormat="1">
      <c r="B85" s="554"/>
      <c r="C85" s="555" t="str" cm="1">
        <f t="array" aca="1" ref="C85" ca="1">IFERROR(INDIRECT("'S7-"&amp;$C$5&amp;"'!G"&amp;MATCH('S8-S00010'!B85,INDIRECT("'S7-"&amp;$C$5&amp;"'!F:F"),0)),"")</f>
        <v/>
      </c>
      <c r="D85" s="555" t="str" cm="1">
        <f t="array" aca="1" ref="D85" ca="1">IFERROR(INDIRECT("'S7-"&amp;$C$5&amp;"'!E"&amp;MATCH('S8-S00010'!B85,INDIRECT("'S7-"&amp;$C$5&amp;"'!F:F"),0)),"")</f>
        <v/>
      </c>
      <c r="E85" s="77"/>
      <c r="F85" s="77"/>
      <c r="G85" s="327"/>
      <c r="H85" s="556" t="str" cm="1">
        <f t="array" aca="1" ref="H85" ca="1">IFERROR(INDIRECT("'S7-"&amp;$C$5&amp;"'!$D"&amp;MATCH($B85,INDIRECT("'S7-"&amp;$C$5&amp;"'!$F:$F"),0)),"")</f>
        <v/>
      </c>
      <c r="I85" s="71"/>
      <c r="J85" s="78"/>
      <c r="K85" s="557" t="str">
        <f>IF(I85&lt;&gt;"",IFERROR(VLOOKUP($I85,選択肢①!$D$32:$E$34,2,0),"直接"),"")</f>
        <v/>
      </c>
      <c r="L85" s="71"/>
      <c r="M85" s="71"/>
      <c r="N85" s="104"/>
      <c r="O85" s="81"/>
      <c r="P85" s="334"/>
      <c r="Q85" s="330" t="str">
        <f>IF($I85=選択肢①!$J$31,"tCO2/kWh",IF($I85=選択肢①!$L$31,"tCO2/GJ",""))</f>
        <v/>
      </c>
      <c r="R85" s="101"/>
      <c r="S85" s="440" t="str" cm="1">
        <f t="array" aca="1" ref="S85" ca="1">IFERROR(IF(M85&lt;&gt;"",INDIRECT("排出活動_Master!AQ"&amp;MATCH(M85,排出活動_Master!$AN:$AN,0)),INDIRECT("排出活動_Master!P"&amp;MATCH(LEFT($H85,FIND(")",$H85))&amp;$I85&amp;$L85&amp;$M85,排出活動_Master!$Y:$Y,0))),"")</f>
        <v/>
      </c>
      <c r="T85" s="80"/>
      <c r="U85" s="78"/>
      <c r="V85" s="441" t="str" cm="1">
        <f t="array" aca="1" ref="V85" ca="1">IFERROR(IF(M85&lt;&gt;"",INDIRECT("排出活動_Master!AS"&amp;MATCH(M85,排出活動_Master!$AN:$AN,0)),"-"),"")</f>
        <v>-</v>
      </c>
      <c r="W85" s="440" t="str" cm="1">
        <f t="array" aca="1" ref="W85" ca="1">IFERROR(IF(M85&lt;&gt;"",INDIRECT("排出活動_Master!AR"&amp;MATCH(M85,排出活動_Master!$AN:$AN,0)),"-"),"")</f>
        <v>-</v>
      </c>
      <c r="X85" s="550" t="str" cm="1">
        <f t="array" aca="1" ref="X85" ca="1">IFERROR(IF(OR(I85=選択肢①!$J$31,AND(P85&lt;&gt;"",I85=選択肢①!$L$31)),P85,IF(LEFT($H85,FIND(")",$H85))&amp;$I85="エネルギー起源二酸化炭素(CO2)燃料の使用",INDIRECT("排出活動_Master!AU"&amp;MATCH(M85,排出活動_Master!$AN:$AN,0)),IF(OR(LEFT($H85,FIND(")",$H85))&amp;$I85=排出活動_Master!$AW$6,$H85&amp;$I85=排出活動_Master!$AW$7),INDIRECT("排出活動_Master!R"&amp;MATCH(H85&amp;I85&amp;L85,排出活動_Master!$Y:$Y,0)),INDIRECT("排出活動_Master!R"&amp;MATCH(LEFT($H85,FIND(")",$H85))&amp;$I85&amp;$L85&amp;$M85,排出活動_Master!$Y:$Y,0))))),"")</f>
        <v/>
      </c>
      <c r="Y85" s="386" t="str" cm="1">
        <f t="array" aca="1" ref="Y85" ca="1">IFERROR(IF(LEFT($H85,FIND(")",$H85))&amp;I85="エネルギー起源二酸化炭素(CO2)燃料の使用",INDIRECT("排出活動_Master!AT"&amp;MATCH(M85,排出活動_Master!$AN:$AN,0)),IF(OR(LEFT($H85,FIND(")",$H85))&amp;$I85=排出活動_Master!$AW$6,$H85&amp;$I85=排出活動_Master!$AW$7),INDIRECT("排出活動_Master!Q"&amp;MATCH(H85&amp;I85&amp;L85,排出活動_Master!$Y:$Y,0)),INDIRECT("排出活動_Master!Q"&amp;MATCH(LEFT($H85,FIND(")",$H85))&amp;$I85&amp;$L85&amp;$M85,排出活動_Master!$Y:$Y,0)))),"")</f>
        <v/>
      </c>
      <c r="Z85" s="558">
        <f ca="1">IF(AND(H85=排出活動_Master!$B$5,I85=排出活動_Master!$E$5),1,IFERROR(VLOOKUP($H85,排出活動_Master!$AI$5:$AK$38,3,0),0))</f>
        <v>0</v>
      </c>
      <c r="AA85" s="559">
        <f t="shared" ca="1" si="11"/>
        <v>0</v>
      </c>
      <c r="AB85" s="79"/>
      <c r="AC85" s="550" t="str">
        <f t="shared" ca="1" si="12"/>
        <v>-</v>
      </c>
      <c r="AD85" s="80"/>
      <c r="AE85" s="82"/>
      <c r="AF85" s="76"/>
      <c r="AG85" s="550" t="str">
        <f t="shared" ca="1" si="10"/>
        <v/>
      </c>
      <c r="AH85" s="80"/>
      <c r="AI85" s="82"/>
      <c r="AK85" s="355"/>
      <c r="AL85" s="477">
        <f t="shared" ca="1" si="13"/>
        <v>1</v>
      </c>
      <c r="AM85" s="477"/>
      <c r="AN85" s="477">
        <f t="shared" ca="1" si="14"/>
        <v>1</v>
      </c>
      <c r="AO85" s="477"/>
      <c r="AP85" s="477" t="e">
        <f t="shared" ca="1" si="15"/>
        <v>#VALUE!</v>
      </c>
      <c r="AQ85" s="355"/>
      <c r="AR85" s="355"/>
      <c r="AS85" s="355"/>
      <c r="AT85" s="355"/>
      <c r="AU85" s="355"/>
      <c r="AV85" s="355"/>
      <c r="AW85" s="355"/>
      <c r="AX85" s="355"/>
      <c r="AY85" s="355"/>
      <c r="AZ85" s="355"/>
      <c r="BA85" s="355"/>
      <c r="BB85" s="355"/>
      <c r="BC85" s="355"/>
      <c r="BD85" s="355"/>
      <c r="BE85" s="355"/>
      <c r="BF85" s="355"/>
      <c r="BG85" s="355"/>
      <c r="BH85" s="482"/>
      <c r="BI85" s="482"/>
      <c r="BJ85" s="355"/>
    </row>
    <row r="86" spans="2:62" s="676" customFormat="1">
      <c r="B86" s="554"/>
      <c r="C86" s="555" t="str" cm="1">
        <f t="array" aca="1" ref="C86" ca="1">IFERROR(INDIRECT("'S7-"&amp;$C$5&amp;"'!G"&amp;MATCH('S8-S00010'!B86,INDIRECT("'S7-"&amp;$C$5&amp;"'!F:F"),0)),"")</f>
        <v/>
      </c>
      <c r="D86" s="555" t="str" cm="1">
        <f t="array" aca="1" ref="D86" ca="1">IFERROR(INDIRECT("'S7-"&amp;$C$5&amp;"'!E"&amp;MATCH('S8-S00010'!B86,INDIRECT("'S7-"&amp;$C$5&amp;"'!F:F"),0)),"")</f>
        <v/>
      </c>
      <c r="E86" s="77"/>
      <c r="F86" s="77"/>
      <c r="G86" s="327"/>
      <c r="H86" s="556" t="str" cm="1">
        <f t="array" aca="1" ref="H86" ca="1">IFERROR(INDIRECT("'S7-"&amp;$C$5&amp;"'!$D"&amp;MATCH($B86,INDIRECT("'S7-"&amp;$C$5&amp;"'!$F:$F"),0)),"")</f>
        <v/>
      </c>
      <c r="I86" s="71"/>
      <c r="J86" s="78"/>
      <c r="K86" s="557" t="str">
        <f>IF(I86&lt;&gt;"",IFERROR(VLOOKUP($I86,選択肢①!$D$32:$E$34,2,0),"直接"),"")</f>
        <v/>
      </c>
      <c r="L86" s="71"/>
      <c r="M86" s="71"/>
      <c r="N86" s="104"/>
      <c r="O86" s="81"/>
      <c r="P86" s="334"/>
      <c r="Q86" s="330" t="str">
        <f>IF($I86=選択肢①!$J$31,"tCO2/kWh",IF($I86=選択肢①!$L$31,"tCO2/GJ",""))</f>
        <v/>
      </c>
      <c r="R86" s="101"/>
      <c r="S86" s="440" t="str" cm="1">
        <f t="array" aca="1" ref="S86" ca="1">IFERROR(IF(M86&lt;&gt;"",INDIRECT("排出活動_Master!AQ"&amp;MATCH(M86,排出活動_Master!$AN:$AN,0)),INDIRECT("排出活動_Master!P"&amp;MATCH(LEFT($H86,FIND(")",$H86))&amp;$I86&amp;$L86&amp;$M86,排出活動_Master!$Y:$Y,0))),"")</f>
        <v/>
      </c>
      <c r="T86" s="80"/>
      <c r="U86" s="78"/>
      <c r="V86" s="441" t="str" cm="1">
        <f t="array" aca="1" ref="V86" ca="1">IFERROR(IF(M86&lt;&gt;"",INDIRECT("排出活動_Master!AS"&amp;MATCH(M86,排出活動_Master!$AN:$AN,0)),"-"),"")</f>
        <v>-</v>
      </c>
      <c r="W86" s="440" t="str" cm="1">
        <f t="array" aca="1" ref="W86" ca="1">IFERROR(IF(M86&lt;&gt;"",INDIRECT("排出活動_Master!AR"&amp;MATCH(M86,排出活動_Master!$AN:$AN,0)),"-"),"")</f>
        <v>-</v>
      </c>
      <c r="X86" s="550" t="str" cm="1">
        <f t="array" aca="1" ref="X86" ca="1">IFERROR(IF(OR(I86=選択肢①!$J$31,AND(P86&lt;&gt;"",I86=選択肢①!$L$31)),P86,IF(LEFT($H86,FIND(")",$H86))&amp;$I86="エネルギー起源二酸化炭素(CO2)燃料の使用",INDIRECT("排出活動_Master!AU"&amp;MATCH(M86,排出活動_Master!$AN:$AN,0)),IF(OR(LEFT($H86,FIND(")",$H86))&amp;$I86=排出活動_Master!$AW$6,$H86&amp;$I86=排出活動_Master!$AW$7),INDIRECT("排出活動_Master!R"&amp;MATCH(H86&amp;I86&amp;L86,排出活動_Master!$Y:$Y,0)),INDIRECT("排出活動_Master!R"&amp;MATCH(LEFT($H86,FIND(")",$H86))&amp;$I86&amp;$L86&amp;$M86,排出活動_Master!$Y:$Y,0))))),"")</f>
        <v/>
      </c>
      <c r="Y86" s="386" t="str" cm="1">
        <f t="array" aca="1" ref="Y86" ca="1">IFERROR(IF(LEFT($H86,FIND(")",$H86))&amp;I86="エネルギー起源二酸化炭素(CO2)燃料の使用",INDIRECT("排出活動_Master!AT"&amp;MATCH(M86,排出活動_Master!$AN:$AN,0)),IF(OR(LEFT($H86,FIND(")",$H86))&amp;$I86=排出活動_Master!$AW$6,$H86&amp;$I86=排出活動_Master!$AW$7),INDIRECT("排出活動_Master!Q"&amp;MATCH(H86&amp;I86&amp;L86,排出活動_Master!$Y:$Y,0)),INDIRECT("排出活動_Master!Q"&amp;MATCH(LEFT($H86,FIND(")",$H86))&amp;$I86&amp;$L86&amp;$M86,排出活動_Master!$Y:$Y,0)))),"")</f>
        <v/>
      </c>
      <c r="Z86" s="558">
        <f ca="1">IF(AND(H86=排出活動_Master!$B$5,I86=排出活動_Master!$E$5),1,IFERROR(VLOOKUP($H86,排出活動_Master!$AI$5:$AK$38,3,0),0))</f>
        <v>0</v>
      </c>
      <c r="AA86" s="559">
        <f t="shared" ca="1" si="11"/>
        <v>0</v>
      </c>
      <c r="AB86" s="79"/>
      <c r="AC86" s="550" t="str">
        <f t="shared" ca="1" si="12"/>
        <v>-</v>
      </c>
      <c r="AD86" s="80"/>
      <c r="AE86" s="82"/>
      <c r="AF86" s="76"/>
      <c r="AG86" s="550" t="str">
        <f t="shared" ca="1" si="10"/>
        <v/>
      </c>
      <c r="AH86" s="80"/>
      <c r="AI86" s="82"/>
      <c r="AK86" s="355"/>
      <c r="AL86" s="477">
        <f t="shared" ca="1" si="13"/>
        <v>1</v>
      </c>
      <c r="AM86" s="477"/>
      <c r="AN86" s="477">
        <f t="shared" ca="1" si="14"/>
        <v>1</v>
      </c>
      <c r="AO86" s="477"/>
      <c r="AP86" s="477" t="e">
        <f t="shared" ca="1" si="15"/>
        <v>#VALUE!</v>
      </c>
      <c r="AQ86" s="355"/>
      <c r="AR86" s="355"/>
      <c r="AS86" s="355"/>
      <c r="AT86" s="355"/>
      <c r="AU86" s="355"/>
      <c r="AV86" s="355"/>
      <c r="AW86" s="355"/>
      <c r="AX86" s="355"/>
      <c r="AY86" s="355"/>
      <c r="AZ86" s="355"/>
      <c r="BA86" s="355"/>
      <c r="BB86" s="355"/>
      <c r="BC86" s="355"/>
      <c r="BD86" s="355"/>
      <c r="BE86" s="355"/>
      <c r="BF86" s="355"/>
      <c r="BG86" s="355"/>
      <c r="BH86" s="482"/>
      <c r="BI86" s="482"/>
      <c r="BJ86" s="355"/>
    </row>
    <row r="87" spans="2:62" s="676" customFormat="1">
      <c r="B87" s="554"/>
      <c r="C87" s="555" t="str" cm="1">
        <f t="array" aca="1" ref="C87" ca="1">IFERROR(INDIRECT("'S7-"&amp;$C$5&amp;"'!G"&amp;MATCH('S8-S00010'!B87,INDIRECT("'S7-"&amp;$C$5&amp;"'!F:F"),0)),"")</f>
        <v/>
      </c>
      <c r="D87" s="555" t="str" cm="1">
        <f t="array" aca="1" ref="D87" ca="1">IFERROR(INDIRECT("'S7-"&amp;$C$5&amp;"'!E"&amp;MATCH('S8-S00010'!B87,INDIRECT("'S7-"&amp;$C$5&amp;"'!F:F"),0)),"")</f>
        <v/>
      </c>
      <c r="E87" s="77"/>
      <c r="F87" s="77"/>
      <c r="G87" s="327"/>
      <c r="H87" s="556" t="str" cm="1">
        <f t="array" aca="1" ref="H87" ca="1">IFERROR(INDIRECT("'S7-"&amp;$C$5&amp;"'!$D"&amp;MATCH($B87,INDIRECT("'S7-"&amp;$C$5&amp;"'!$F:$F"),0)),"")</f>
        <v/>
      </c>
      <c r="I87" s="71"/>
      <c r="J87" s="78"/>
      <c r="K87" s="557" t="str">
        <f>IF(I87&lt;&gt;"",IFERROR(VLOOKUP($I87,選択肢①!$D$32:$E$34,2,0),"直接"),"")</f>
        <v/>
      </c>
      <c r="L87" s="71"/>
      <c r="M87" s="71"/>
      <c r="N87" s="104"/>
      <c r="O87" s="81"/>
      <c r="P87" s="334"/>
      <c r="Q87" s="330" t="str">
        <f>IF($I87=選択肢①!$J$31,"tCO2/kWh",IF($I87=選択肢①!$L$31,"tCO2/GJ",""))</f>
        <v/>
      </c>
      <c r="R87" s="101"/>
      <c r="S87" s="440" t="str" cm="1">
        <f t="array" aca="1" ref="S87" ca="1">IFERROR(IF(M87&lt;&gt;"",INDIRECT("排出活動_Master!AQ"&amp;MATCH(M87,排出活動_Master!$AN:$AN,0)),INDIRECT("排出活動_Master!P"&amp;MATCH(LEFT($H87,FIND(")",$H87))&amp;$I87&amp;$L87&amp;$M87,排出活動_Master!$Y:$Y,0))),"")</f>
        <v/>
      </c>
      <c r="T87" s="80"/>
      <c r="U87" s="78"/>
      <c r="V87" s="441" t="str" cm="1">
        <f t="array" aca="1" ref="V87" ca="1">IFERROR(IF(M87&lt;&gt;"",INDIRECT("排出活動_Master!AS"&amp;MATCH(M87,排出活動_Master!$AN:$AN,0)),"-"),"")</f>
        <v>-</v>
      </c>
      <c r="W87" s="440" t="str" cm="1">
        <f t="array" aca="1" ref="W87" ca="1">IFERROR(IF(M87&lt;&gt;"",INDIRECT("排出活動_Master!AR"&amp;MATCH(M87,排出活動_Master!$AN:$AN,0)),"-"),"")</f>
        <v>-</v>
      </c>
      <c r="X87" s="550" t="str" cm="1">
        <f t="array" aca="1" ref="X87" ca="1">IFERROR(IF(OR(I87=選択肢①!$J$31,AND(P87&lt;&gt;"",I87=選択肢①!$L$31)),P87,IF(LEFT($H87,FIND(")",$H87))&amp;$I87="エネルギー起源二酸化炭素(CO2)燃料の使用",INDIRECT("排出活動_Master!AU"&amp;MATCH(M87,排出活動_Master!$AN:$AN,0)),IF(OR(LEFT($H87,FIND(")",$H87))&amp;$I87=排出活動_Master!$AW$6,$H87&amp;$I87=排出活動_Master!$AW$7),INDIRECT("排出活動_Master!R"&amp;MATCH(H87&amp;I87&amp;L87,排出活動_Master!$Y:$Y,0)),INDIRECT("排出活動_Master!R"&amp;MATCH(LEFT($H87,FIND(")",$H87))&amp;$I87&amp;$L87&amp;$M87,排出活動_Master!$Y:$Y,0))))),"")</f>
        <v/>
      </c>
      <c r="Y87" s="386" t="str" cm="1">
        <f t="array" aca="1" ref="Y87" ca="1">IFERROR(IF(LEFT($H87,FIND(")",$H87))&amp;I87="エネルギー起源二酸化炭素(CO2)燃料の使用",INDIRECT("排出活動_Master!AT"&amp;MATCH(M87,排出活動_Master!$AN:$AN,0)),IF(OR(LEFT($H87,FIND(")",$H87))&amp;$I87=排出活動_Master!$AW$6,$H87&amp;$I87=排出活動_Master!$AW$7),INDIRECT("排出活動_Master!Q"&amp;MATCH(H87&amp;I87&amp;L87,排出活動_Master!$Y:$Y,0)),INDIRECT("排出活動_Master!Q"&amp;MATCH(LEFT($H87,FIND(")",$H87))&amp;$I87&amp;$L87&amp;$M87,排出活動_Master!$Y:$Y,0)))),"")</f>
        <v/>
      </c>
      <c r="Z87" s="558">
        <f ca="1">IF(AND(H87=排出活動_Master!$B$5,I87=排出活動_Master!$E$5),1,IFERROR(VLOOKUP($H87,排出活動_Master!$AI$5:$AK$38,3,0),0))</f>
        <v>0</v>
      </c>
      <c r="AA87" s="559">
        <f t="shared" ca="1" si="11"/>
        <v>0</v>
      </c>
      <c r="AB87" s="79"/>
      <c r="AC87" s="550" t="str">
        <f t="shared" ca="1" si="12"/>
        <v>-</v>
      </c>
      <c r="AD87" s="80"/>
      <c r="AE87" s="82"/>
      <c r="AF87" s="76"/>
      <c r="AG87" s="550" t="str">
        <f t="shared" ca="1" si="10"/>
        <v/>
      </c>
      <c r="AH87" s="80"/>
      <c r="AI87" s="82"/>
      <c r="AK87" s="355"/>
      <c r="AL87" s="477">
        <f t="shared" ca="1" si="13"/>
        <v>1</v>
      </c>
      <c r="AM87" s="477"/>
      <c r="AN87" s="477">
        <f t="shared" ca="1" si="14"/>
        <v>1</v>
      </c>
      <c r="AO87" s="477"/>
      <c r="AP87" s="477" t="e">
        <f t="shared" ca="1" si="15"/>
        <v>#VALUE!</v>
      </c>
      <c r="AQ87" s="355"/>
      <c r="AR87" s="355"/>
      <c r="AS87" s="355"/>
      <c r="AT87" s="355"/>
      <c r="AU87" s="355"/>
      <c r="AV87" s="355"/>
      <c r="AW87" s="355"/>
      <c r="AX87" s="355"/>
      <c r="AY87" s="355"/>
      <c r="AZ87" s="355"/>
      <c r="BA87" s="355"/>
      <c r="BB87" s="355"/>
      <c r="BC87" s="355"/>
      <c r="BD87" s="355"/>
      <c r="BE87" s="355"/>
      <c r="BF87" s="355"/>
      <c r="BG87" s="355"/>
      <c r="BH87" s="482"/>
      <c r="BI87" s="482"/>
      <c r="BJ87" s="355"/>
    </row>
    <row r="88" spans="2:62" s="676" customFormat="1">
      <c r="B88" s="554"/>
      <c r="C88" s="555" t="str" cm="1">
        <f t="array" aca="1" ref="C88" ca="1">IFERROR(INDIRECT("'S7-"&amp;$C$5&amp;"'!G"&amp;MATCH('S8-S00010'!B88,INDIRECT("'S7-"&amp;$C$5&amp;"'!F:F"),0)),"")</f>
        <v/>
      </c>
      <c r="D88" s="555" t="str" cm="1">
        <f t="array" aca="1" ref="D88" ca="1">IFERROR(INDIRECT("'S7-"&amp;$C$5&amp;"'!E"&amp;MATCH('S8-S00010'!B88,INDIRECT("'S7-"&amp;$C$5&amp;"'!F:F"),0)),"")</f>
        <v/>
      </c>
      <c r="E88" s="77"/>
      <c r="F88" s="77"/>
      <c r="G88" s="327"/>
      <c r="H88" s="556" t="str" cm="1">
        <f t="array" aca="1" ref="H88" ca="1">IFERROR(INDIRECT("'S7-"&amp;$C$5&amp;"'!$D"&amp;MATCH($B88,INDIRECT("'S7-"&amp;$C$5&amp;"'!$F:$F"),0)),"")</f>
        <v/>
      </c>
      <c r="I88" s="71"/>
      <c r="J88" s="78"/>
      <c r="K88" s="557" t="str">
        <f>IF(I88&lt;&gt;"",IFERROR(VLOOKUP($I88,選択肢①!$D$32:$E$34,2,0),"直接"),"")</f>
        <v/>
      </c>
      <c r="L88" s="71"/>
      <c r="M88" s="71"/>
      <c r="N88" s="104"/>
      <c r="O88" s="81"/>
      <c r="P88" s="334"/>
      <c r="Q88" s="330" t="str">
        <f>IF($I88=選択肢①!$J$31,"tCO2/kWh",IF($I88=選択肢①!$L$31,"tCO2/GJ",""))</f>
        <v/>
      </c>
      <c r="R88" s="101"/>
      <c r="S88" s="440" t="str" cm="1">
        <f t="array" aca="1" ref="S88" ca="1">IFERROR(IF(M88&lt;&gt;"",INDIRECT("排出活動_Master!AQ"&amp;MATCH(M88,排出活動_Master!$AN:$AN,0)),INDIRECT("排出活動_Master!P"&amp;MATCH(LEFT($H88,FIND(")",$H88))&amp;$I88&amp;$L88&amp;$M88,排出活動_Master!$Y:$Y,0))),"")</f>
        <v/>
      </c>
      <c r="T88" s="80"/>
      <c r="U88" s="78"/>
      <c r="V88" s="441" t="str" cm="1">
        <f t="array" aca="1" ref="V88" ca="1">IFERROR(IF(M88&lt;&gt;"",INDIRECT("排出活動_Master!AS"&amp;MATCH(M88,排出活動_Master!$AN:$AN,0)),"-"),"")</f>
        <v>-</v>
      </c>
      <c r="W88" s="440" t="str" cm="1">
        <f t="array" aca="1" ref="W88" ca="1">IFERROR(IF(M88&lt;&gt;"",INDIRECT("排出活動_Master!AR"&amp;MATCH(M88,排出活動_Master!$AN:$AN,0)),"-"),"")</f>
        <v>-</v>
      </c>
      <c r="X88" s="550" t="str" cm="1">
        <f t="array" aca="1" ref="X88" ca="1">IFERROR(IF(OR(I88=選択肢①!$J$31,AND(P88&lt;&gt;"",I88=選択肢①!$L$31)),P88,IF(LEFT($H88,FIND(")",$H88))&amp;$I88="エネルギー起源二酸化炭素(CO2)燃料の使用",INDIRECT("排出活動_Master!AU"&amp;MATCH(M88,排出活動_Master!$AN:$AN,0)),IF(OR(LEFT($H88,FIND(")",$H88))&amp;$I88=排出活動_Master!$AW$6,$H88&amp;$I88=排出活動_Master!$AW$7),INDIRECT("排出活動_Master!R"&amp;MATCH(H88&amp;I88&amp;L88,排出活動_Master!$Y:$Y,0)),INDIRECT("排出活動_Master!R"&amp;MATCH(LEFT($H88,FIND(")",$H88))&amp;$I88&amp;$L88&amp;$M88,排出活動_Master!$Y:$Y,0))))),"")</f>
        <v/>
      </c>
      <c r="Y88" s="386" t="str" cm="1">
        <f t="array" aca="1" ref="Y88" ca="1">IFERROR(IF(LEFT($H88,FIND(")",$H88))&amp;I88="エネルギー起源二酸化炭素(CO2)燃料の使用",INDIRECT("排出活動_Master!AT"&amp;MATCH(M88,排出活動_Master!$AN:$AN,0)),IF(OR(LEFT($H88,FIND(")",$H88))&amp;$I88=排出活動_Master!$AW$6,$H88&amp;$I88=排出活動_Master!$AW$7),INDIRECT("排出活動_Master!Q"&amp;MATCH(H88&amp;I88&amp;L88,排出活動_Master!$Y:$Y,0)),INDIRECT("排出活動_Master!Q"&amp;MATCH(LEFT($H88,FIND(")",$H88))&amp;$I88&amp;$L88&amp;$M88,排出活動_Master!$Y:$Y,0)))),"")</f>
        <v/>
      </c>
      <c r="Z88" s="558">
        <f ca="1">IF(AND(H88=排出活動_Master!$B$5,I88=排出活動_Master!$E$5),1,IFERROR(VLOOKUP($H88,排出活動_Master!$AI$5:$AK$38,3,0),0))</f>
        <v>0</v>
      </c>
      <c r="AA88" s="559">
        <f t="shared" ca="1" si="11"/>
        <v>0</v>
      </c>
      <c r="AB88" s="79"/>
      <c r="AC88" s="550" t="str">
        <f t="shared" ca="1" si="12"/>
        <v>-</v>
      </c>
      <c r="AD88" s="80"/>
      <c r="AE88" s="82"/>
      <c r="AF88" s="76"/>
      <c r="AG88" s="550" t="str">
        <f t="shared" ca="1" si="10"/>
        <v/>
      </c>
      <c r="AH88" s="80"/>
      <c r="AI88" s="82"/>
      <c r="AK88" s="355"/>
      <c r="AL88" s="477">
        <f t="shared" ca="1" si="13"/>
        <v>1</v>
      </c>
      <c r="AM88" s="477"/>
      <c r="AN88" s="477">
        <f t="shared" ca="1" si="14"/>
        <v>1</v>
      </c>
      <c r="AO88" s="477"/>
      <c r="AP88" s="477" t="e">
        <f t="shared" ca="1" si="15"/>
        <v>#VALUE!</v>
      </c>
      <c r="AQ88" s="355"/>
      <c r="AR88" s="355"/>
      <c r="AS88" s="355"/>
      <c r="AT88" s="355"/>
      <c r="AU88" s="355"/>
      <c r="AV88" s="355"/>
      <c r="AW88" s="355"/>
      <c r="AX88" s="355"/>
      <c r="AY88" s="355"/>
      <c r="AZ88" s="355"/>
      <c r="BA88" s="355"/>
      <c r="BB88" s="355"/>
      <c r="BC88" s="355"/>
      <c r="BD88" s="355"/>
      <c r="BE88" s="355"/>
      <c r="BF88" s="355"/>
      <c r="BG88" s="355"/>
      <c r="BH88" s="482"/>
      <c r="BI88" s="482"/>
      <c r="BJ88" s="355"/>
    </row>
    <row r="89" spans="2:62" s="676" customFormat="1">
      <c r="B89" s="554"/>
      <c r="C89" s="555" t="str" cm="1">
        <f t="array" aca="1" ref="C89" ca="1">IFERROR(INDIRECT("'S7-"&amp;$C$5&amp;"'!G"&amp;MATCH('S8-S00010'!B89,INDIRECT("'S7-"&amp;$C$5&amp;"'!F:F"),0)),"")</f>
        <v/>
      </c>
      <c r="D89" s="555" t="str" cm="1">
        <f t="array" aca="1" ref="D89" ca="1">IFERROR(INDIRECT("'S7-"&amp;$C$5&amp;"'!E"&amp;MATCH('S8-S00010'!B89,INDIRECT("'S7-"&amp;$C$5&amp;"'!F:F"),0)),"")</f>
        <v/>
      </c>
      <c r="E89" s="77"/>
      <c r="F89" s="77"/>
      <c r="G89" s="327"/>
      <c r="H89" s="556" t="str" cm="1">
        <f t="array" aca="1" ref="H89" ca="1">IFERROR(INDIRECT("'S7-"&amp;$C$5&amp;"'!$D"&amp;MATCH($B89,INDIRECT("'S7-"&amp;$C$5&amp;"'!$F:$F"),0)),"")</f>
        <v/>
      </c>
      <c r="I89" s="71"/>
      <c r="J89" s="78"/>
      <c r="K89" s="557" t="str">
        <f>IF(I89&lt;&gt;"",IFERROR(VLOOKUP($I89,選択肢①!$D$32:$E$34,2,0),"直接"),"")</f>
        <v/>
      </c>
      <c r="L89" s="71"/>
      <c r="M89" s="71"/>
      <c r="N89" s="104"/>
      <c r="O89" s="81"/>
      <c r="P89" s="334"/>
      <c r="Q89" s="330" t="str">
        <f>IF($I89=選択肢①!$J$31,"tCO2/kWh",IF($I89=選択肢①!$L$31,"tCO2/GJ",""))</f>
        <v/>
      </c>
      <c r="R89" s="101"/>
      <c r="S89" s="440" t="str" cm="1">
        <f t="array" aca="1" ref="S89" ca="1">IFERROR(IF(M89&lt;&gt;"",INDIRECT("排出活動_Master!AQ"&amp;MATCH(M89,排出活動_Master!$AN:$AN,0)),INDIRECT("排出活動_Master!P"&amp;MATCH(LEFT($H89,FIND(")",$H89))&amp;$I89&amp;$L89&amp;$M89,排出活動_Master!$Y:$Y,0))),"")</f>
        <v/>
      </c>
      <c r="T89" s="80"/>
      <c r="U89" s="78"/>
      <c r="V89" s="441" t="str" cm="1">
        <f t="array" aca="1" ref="V89" ca="1">IFERROR(IF(M89&lt;&gt;"",INDIRECT("排出活動_Master!AS"&amp;MATCH(M89,排出活動_Master!$AN:$AN,0)),"-"),"")</f>
        <v>-</v>
      </c>
      <c r="W89" s="440" t="str" cm="1">
        <f t="array" aca="1" ref="W89" ca="1">IFERROR(IF(M89&lt;&gt;"",INDIRECT("排出活動_Master!AR"&amp;MATCH(M89,排出活動_Master!$AN:$AN,0)),"-"),"")</f>
        <v>-</v>
      </c>
      <c r="X89" s="550" t="str" cm="1">
        <f t="array" aca="1" ref="X89" ca="1">IFERROR(IF(OR(I89=選択肢①!$J$31,AND(P89&lt;&gt;"",I89=選択肢①!$L$31)),P89,IF(LEFT($H89,FIND(")",$H89))&amp;$I89="エネルギー起源二酸化炭素(CO2)燃料の使用",INDIRECT("排出活動_Master!AU"&amp;MATCH(M89,排出活動_Master!$AN:$AN,0)),IF(OR(LEFT($H89,FIND(")",$H89))&amp;$I89=排出活動_Master!$AW$6,$H89&amp;$I89=排出活動_Master!$AW$7),INDIRECT("排出活動_Master!R"&amp;MATCH(H89&amp;I89&amp;L89,排出活動_Master!$Y:$Y,0)),INDIRECT("排出活動_Master!R"&amp;MATCH(LEFT($H89,FIND(")",$H89))&amp;$I89&amp;$L89&amp;$M89,排出活動_Master!$Y:$Y,0))))),"")</f>
        <v/>
      </c>
      <c r="Y89" s="386" t="str" cm="1">
        <f t="array" aca="1" ref="Y89" ca="1">IFERROR(IF(LEFT($H89,FIND(")",$H89))&amp;I89="エネルギー起源二酸化炭素(CO2)燃料の使用",INDIRECT("排出活動_Master!AT"&amp;MATCH(M89,排出活動_Master!$AN:$AN,0)),IF(OR(LEFT($H89,FIND(")",$H89))&amp;$I89=排出活動_Master!$AW$6,$H89&amp;$I89=排出活動_Master!$AW$7),INDIRECT("排出活動_Master!Q"&amp;MATCH(H89&amp;I89&amp;L89,排出活動_Master!$Y:$Y,0)),INDIRECT("排出活動_Master!Q"&amp;MATCH(LEFT($H89,FIND(")",$H89))&amp;$I89&amp;$L89&amp;$M89,排出活動_Master!$Y:$Y,0)))),"")</f>
        <v/>
      </c>
      <c r="Z89" s="558">
        <f ca="1">IF(AND(H89=排出活動_Master!$B$5,I89=排出活動_Master!$E$5),1,IFERROR(VLOOKUP($H89,排出活動_Master!$AI$5:$AK$38,3,0),0))</f>
        <v>0</v>
      </c>
      <c r="AA89" s="559">
        <f t="shared" ca="1" si="11"/>
        <v>0</v>
      </c>
      <c r="AB89" s="79"/>
      <c r="AC89" s="550" t="str">
        <f t="shared" ca="1" si="12"/>
        <v>-</v>
      </c>
      <c r="AD89" s="80"/>
      <c r="AE89" s="82"/>
      <c r="AF89" s="76"/>
      <c r="AG89" s="550" t="str">
        <f t="shared" ca="1" si="10"/>
        <v/>
      </c>
      <c r="AH89" s="80"/>
      <c r="AI89" s="82"/>
      <c r="AK89" s="355"/>
      <c r="AL89" s="477">
        <f t="shared" ca="1" si="13"/>
        <v>1</v>
      </c>
      <c r="AM89" s="477"/>
      <c r="AN89" s="477">
        <f t="shared" ca="1" si="14"/>
        <v>1</v>
      </c>
      <c r="AO89" s="477"/>
      <c r="AP89" s="477" t="e">
        <f t="shared" ca="1" si="15"/>
        <v>#VALUE!</v>
      </c>
      <c r="AQ89" s="355"/>
      <c r="AR89" s="355"/>
      <c r="AS89" s="355"/>
      <c r="AT89" s="355"/>
      <c r="AU89" s="355"/>
      <c r="AV89" s="355"/>
      <c r="AW89" s="355"/>
      <c r="AX89" s="355"/>
      <c r="AY89" s="355"/>
      <c r="AZ89" s="355"/>
      <c r="BA89" s="355"/>
      <c r="BB89" s="355"/>
      <c r="BC89" s="355"/>
      <c r="BD89" s="355"/>
      <c r="BE89" s="355"/>
      <c r="BF89" s="355"/>
      <c r="BG89" s="355"/>
      <c r="BH89" s="482"/>
      <c r="BI89" s="482"/>
      <c r="BJ89" s="355"/>
    </row>
    <row r="90" spans="2:62" s="676" customFormat="1">
      <c r="B90" s="554"/>
      <c r="C90" s="555" t="str" cm="1">
        <f t="array" aca="1" ref="C90" ca="1">IFERROR(INDIRECT("'S7-"&amp;$C$5&amp;"'!G"&amp;MATCH('S8-S00010'!B90,INDIRECT("'S7-"&amp;$C$5&amp;"'!F:F"),0)),"")</f>
        <v/>
      </c>
      <c r="D90" s="555" t="str" cm="1">
        <f t="array" aca="1" ref="D90" ca="1">IFERROR(INDIRECT("'S7-"&amp;$C$5&amp;"'!E"&amp;MATCH('S8-S00010'!B90,INDIRECT("'S7-"&amp;$C$5&amp;"'!F:F"),0)),"")</f>
        <v/>
      </c>
      <c r="E90" s="77"/>
      <c r="F90" s="77"/>
      <c r="G90" s="327"/>
      <c r="H90" s="556" t="str" cm="1">
        <f t="array" aca="1" ref="H90" ca="1">IFERROR(INDIRECT("'S7-"&amp;$C$5&amp;"'!$D"&amp;MATCH($B90,INDIRECT("'S7-"&amp;$C$5&amp;"'!$F:$F"),0)),"")</f>
        <v/>
      </c>
      <c r="I90" s="71"/>
      <c r="J90" s="78"/>
      <c r="K90" s="557" t="str">
        <f>IF(I90&lt;&gt;"",IFERROR(VLOOKUP($I90,選択肢①!$D$32:$E$34,2,0),"直接"),"")</f>
        <v/>
      </c>
      <c r="L90" s="71"/>
      <c r="M90" s="71"/>
      <c r="N90" s="104"/>
      <c r="O90" s="81"/>
      <c r="P90" s="334"/>
      <c r="Q90" s="330" t="str">
        <f>IF($I90=選択肢①!$J$31,"tCO2/kWh",IF($I90=選択肢①!$L$31,"tCO2/GJ",""))</f>
        <v/>
      </c>
      <c r="R90" s="101"/>
      <c r="S90" s="440" t="str" cm="1">
        <f t="array" aca="1" ref="S90" ca="1">IFERROR(IF(M90&lt;&gt;"",INDIRECT("排出活動_Master!AQ"&amp;MATCH(M90,排出活動_Master!$AN:$AN,0)),INDIRECT("排出活動_Master!P"&amp;MATCH(LEFT($H90,FIND(")",$H90))&amp;$I90&amp;$L90&amp;$M90,排出活動_Master!$Y:$Y,0))),"")</f>
        <v/>
      </c>
      <c r="T90" s="80"/>
      <c r="U90" s="78"/>
      <c r="V90" s="441" t="str" cm="1">
        <f t="array" aca="1" ref="V90" ca="1">IFERROR(IF(M90&lt;&gt;"",INDIRECT("排出活動_Master!AS"&amp;MATCH(M90,排出活動_Master!$AN:$AN,0)),"-"),"")</f>
        <v>-</v>
      </c>
      <c r="W90" s="440" t="str" cm="1">
        <f t="array" aca="1" ref="W90" ca="1">IFERROR(IF(M90&lt;&gt;"",INDIRECT("排出活動_Master!AR"&amp;MATCH(M90,排出活動_Master!$AN:$AN,0)),"-"),"")</f>
        <v>-</v>
      </c>
      <c r="X90" s="550" t="str" cm="1">
        <f t="array" aca="1" ref="X90" ca="1">IFERROR(IF(OR(I90=選択肢①!$J$31,AND(P90&lt;&gt;"",I90=選択肢①!$L$31)),P90,IF(LEFT($H90,FIND(")",$H90))&amp;$I90="エネルギー起源二酸化炭素(CO2)燃料の使用",INDIRECT("排出活動_Master!AU"&amp;MATCH(M90,排出活動_Master!$AN:$AN,0)),IF(OR(LEFT($H90,FIND(")",$H90))&amp;$I90=排出活動_Master!$AW$6,$H90&amp;$I90=排出活動_Master!$AW$7),INDIRECT("排出活動_Master!R"&amp;MATCH(H90&amp;I90&amp;L90,排出活動_Master!$Y:$Y,0)),INDIRECT("排出活動_Master!R"&amp;MATCH(LEFT($H90,FIND(")",$H90))&amp;$I90&amp;$L90&amp;$M90,排出活動_Master!$Y:$Y,0))))),"")</f>
        <v/>
      </c>
      <c r="Y90" s="386" t="str" cm="1">
        <f t="array" aca="1" ref="Y90" ca="1">IFERROR(IF(LEFT($H90,FIND(")",$H90))&amp;I90="エネルギー起源二酸化炭素(CO2)燃料の使用",INDIRECT("排出活動_Master!AT"&amp;MATCH(M90,排出活動_Master!$AN:$AN,0)),IF(OR(LEFT($H90,FIND(")",$H90))&amp;$I90=排出活動_Master!$AW$6,$H90&amp;$I90=排出活動_Master!$AW$7),INDIRECT("排出活動_Master!Q"&amp;MATCH(H90&amp;I90&amp;L90,排出活動_Master!$Y:$Y,0)),INDIRECT("排出活動_Master!Q"&amp;MATCH(LEFT($H90,FIND(")",$H90))&amp;$I90&amp;$L90&amp;$M90,排出活動_Master!$Y:$Y,0)))),"")</f>
        <v/>
      </c>
      <c r="Z90" s="558">
        <f ca="1">IF(AND(H90=排出活動_Master!$B$5,I90=排出活動_Master!$E$5),1,IFERROR(VLOOKUP($H90,排出活動_Master!$AI$5:$AK$38,3,0),0))</f>
        <v>0</v>
      </c>
      <c r="AA90" s="559">
        <f t="shared" ca="1" si="11"/>
        <v>0</v>
      </c>
      <c r="AB90" s="79"/>
      <c r="AC90" s="550" t="str">
        <f t="shared" ca="1" si="12"/>
        <v>-</v>
      </c>
      <c r="AD90" s="80"/>
      <c r="AE90" s="82"/>
      <c r="AF90" s="76"/>
      <c r="AG90" s="550" t="str">
        <f t="shared" ca="1" si="10"/>
        <v/>
      </c>
      <c r="AH90" s="80"/>
      <c r="AI90" s="82"/>
      <c r="AK90" s="355"/>
      <c r="AL90" s="477">
        <f t="shared" ca="1" si="13"/>
        <v>1</v>
      </c>
      <c r="AM90" s="477"/>
      <c r="AN90" s="477">
        <f t="shared" ca="1" si="14"/>
        <v>1</v>
      </c>
      <c r="AO90" s="477"/>
      <c r="AP90" s="477" t="e">
        <f t="shared" ca="1" si="15"/>
        <v>#VALUE!</v>
      </c>
      <c r="AQ90" s="355"/>
      <c r="AR90" s="355"/>
      <c r="AS90" s="355"/>
      <c r="AT90" s="355"/>
      <c r="AU90" s="355"/>
      <c r="AV90" s="355"/>
      <c r="AW90" s="355"/>
      <c r="AX90" s="355"/>
      <c r="AY90" s="355"/>
      <c r="AZ90" s="355"/>
      <c r="BA90" s="355"/>
      <c r="BB90" s="355"/>
      <c r="BC90" s="355"/>
      <c r="BD90" s="355"/>
      <c r="BE90" s="355"/>
      <c r="BF90" s="355"/>
      <c r="BG90" s="355"/>
      <c r="BH90" s="482"/>
      <c r="BI90" s="482"/>
      <c r="BJ90" s="355"/>
    </row>
    <row r="91" spans="2:62" s="676" customFormat="1">
      <c r="B91" s="554"/>
      <c r="C91" s="555" t="str" cm="1">
        <f t="array" aca="1" ref="C91" ca="1">IFERROR(INDIRECT("'S7-"&amp;$C$5&amp;"'!G"&amp;MATCH('S8-S00010'!B91,INDIRECT("'S7-"&amp;$C$5&amp;"'!F:F"),0)),"")</f>
        <v/>
      </c>
      <c r="D91" s="555" t="str" cm="1">
        <f t="array" aca="1" ref="D91" ca="1">IFERROR(INDIRECT("'S7-"&amp;$C$5&amp;"'!E"&amp;MATCH('S8-S00010'!B91,INDIRECT("'S7-"&amp;$C$5&amp;"'!F:F"),0)),"")</f>
        <v/>
      </c>
      <c r="E91" s="77"/>
      <c r="F91" s="77"/>
      <c r="G91" s="327"/>
      <c r="H91" s="556" t="str" cm="1">
        <f t="array" aca="1" ref="H91" ca="1">IFERROR(INDIRECT("'S7-"&amp;$C$5&amp;"'!$D"&amp;MATCH($B91,INDIRECT("'S7-"&amp;$C$5&amp;"'!$F:$F"),0)),"")</f>
        <v/>
      </c>
      <c r="I91" s="71"/>
      <c r="J91" s="78"/>
      <c r="K91" s="557" t="str">
        <f>IF(I91&lt;&gt;"",IFERROR(VLOOKUP($I91,選択肢①!$D$32:$E$34,2,0),"直接"),"")</f>
        <v/>
      </c>
      <c r="L91" s="71"/>
      <c r="M91" s="71"/>
      <c r="N91" s="104"/>
      <c r="O91" s="81"/>
      <c r="P91" s="334"/>
      <c r="Q91" s="330" t="str">
        <f>IF($I91=選択肢①!$J$31,"tCO2/kWh",IF($I91=選択肢①!$L$31,"tCO2/GJ",""))</f>
        <v/>
      </c>
      <c r="R91" s="101"/>
      <c r="S91" s="440" t="str" cm="1">
        <f t="array" aca="1" ref="S91" ca="1">IFERROR(IF(M91&lt;&gt;"",INDIRECT("排出活動_Master!AQ"&amp;MATCH(M91,排出活動_Master!$AN:$AN,0)),INDIRECT("排出活動_Master!P"&amp;MATCH(LEFT($H91,FIND(")",$H91))&amp;$I91&amp;$L91&amp;$M91,排出活動_Master!$Y:$Y,0))),"")</f>
        <v/>
      </c>
      <c r="T91" s="80"/>
      <c r="U91" s="78"/>
      <c r="V91" s="441" t="str" cm="1">
        <f t="array" aca="1" ref="V91" ca="1">IFERROR(IF(M91&lt;&gt;"",INDIRECT("排出活動_Master!AS"&amp;MATCH(M91,排出活動_Master!$AN:$AN,0)),"-"),"")</f>
        <v>-</v>
      </c>
      <c r="W91" s="440" t="str" cm="1">
        <f t="array" aca="1" ref="W91" ca="1">IFERROR(IF(M91&lt;&gt;"",INDIRECT("排出活動_Master!AR"&amp;MATCH(M91,排出活動_Master!$AN:$AN,0)),"-"),"")</f>
        <v>-</v>
      </c>
      <c r="X91" s="550" t="str" cm="1">
        <f t="array" aca="1" ref="X91" ca="1">IFERROR(IF(OR(I91=選択肢①!$J$31,AND(P91&lt;&gt;"",I91=選択肢①!$L$31)),P91,IF(LEFT($H91,FIND(")",$H91))&amp;$I91="エネルギー起源二酸化炭素(CO2)燃料の使用",INDIRECT("排出活動_Master!AU"&amp;MATCH(M91,排出活動_Master!$AN:$AN,0)),IF(OR(LEFT($H91,FIND(")",$H91))&amp;$I91=排出活動_Master!$AW$6,$H91&amp;$I91=排出活動_Master!$AW$7),INDIRECT("排出活動_Master!R"&amp;MATCH(H91&amp;I91&amp;L91,排出活動_Master!$Y:$Y,0)),INDIRECT("排出活動_Master!R"&amp;MATCH(LEFT($H91,FIND(")",$H91))&amp;$I91&amp;$L91&amp;$M91,排出活動_Master!$Y:$Y,0))))),"")</f>
        <v/>
      </c>
      <c r="Y91" s="386" t="str" cm="1">
        <f t="array" aca="1" ref="Y91" ca="1">IFERROR(IF(LEFT($H91,FIND(")",$H91))&amp;I91="エネルギー起源二酸化炭素(CO2)燃料の使用",INDIRECT("排出活動_Master!AT"&amp;MATCH(M91,排出活動_Master!$AN:$AN,0)),IF(OR(LEFT($H91,FIND(")",$H91))&amp;$I91=排出活動_Master!$AW$6,$H91&amp;$I91=排出活動_Master!$AW$7),INDIRECT("排出活動_Master!Q"&amp;MATCH(H91&amp;I91&amp;L91,排出活動_Master!$Y:$Y,0)),INDIRECT("排出活動_Master!Q"&amp;MATCH(LEFT($H91,FIND(")",$H91))&amp;$I91&amp;$L91&amp;$M91,排出活動_Master!$Y:$Y,0)))),"")</f>
        <v/>
      </c>
      <c r="Z91" s="558">
        <f ca="1">IF(AND(H91=排出活動_Master!$B$5,I91=排出活動_Master!$E$5),1,IFERROR(VLOOKUP($H91,排出活動_Master!$AI$5:$AK$38,3,0),0))</f>
        <v>0</v>
      </c>
      <c r="AA91" s="559">
        <f t="shared" ca="1" si="11"/>
        <v>0</v>
      </c>
      <c r="AB91" s="79"/>
      <c r="AC91" s="550" t="str">
        <f t="shared" ca="1" si="12"/>
        <v>-</v>
      </c>
      <c r="AD91" s="80"/>
      <c r="AE91" s="82"/>
      <c r="AF91" s="76"/>
      <c r="AG91" s="550" t="str">
        <f t="shared" ca="1" si="10"/>
        <v/>
      </c>
      <c r="AH91" s="80"/>
      <c r="AI91" s="82"/>
      <c r="AK91" s="355"/>
      <c r="AL91" s="477">
        <f t="shared" ca="1" si="13"/>
        <v>1</v>
      </c>
      <c r="AM91" s="477"/>
      <c r="AN91" s="477">
        <f t="shared" ca="1" si="14"/>
        <v>1</v>
      </c>
      <c r="AO91" s="477"/>
      <c r="AP91" s="477" t="e">
        <f t="shared" ca="1" si="15"/>
        <v>#VALUE!</v>
      </c>
      <c r="AQ91" s="355"/>
      <c r="AR91" s="355"/>
      <c r="AS91" s="355"/>
      <c r="AT91" s="355"/>
      <c r="AU91" s="355"/>
      <c r="AV91" s="355"/>
      <c r="AW91" s="355"/>
      <c r="AX91" s="355"/>
      <c r="AY91" s="355"/>
      <c r="AZ91" s="355"/>
      <c r="BA91" s="355"/>
      <c r="BB91" s="355"/>
      <c r="BC91" s="355"/>
      <c r="BD91" s="355"/>
      <c r="BE91" s="355"/>
      <c r="BF91" s="355"/>
      <c r="BG91" s="355"/>
      <c r="BH91" s="482"/>
      <c r="BI91" s="482"/>
      <c r="BJ91" s="355"/>
    </row>
    <row r="92" spans="2:62" s="676" customFormat="1">
      <c r="B92" s="554"/>
      <c r="C92" s="555" t="str" cm="1">
        <f t="array" aca="1" ref="C92" ca="1">IFERROR(INDIRECT("'S7-"&amp;$C$5&amp;"'!G"&amp;MATCH('S8-S00010'!B92,INDIRECT("'S7-"&amp;$C$5&amp;"'!F:F"),0)),"")</f>
        <v/>
      </c>
      <c r="D92" s="555" t="str" cm="1">
        <f t="array" aca="1" ref="D92" ca="1">IFERROR(INDIRECT("'S7-"&amp;$C$5&amp;"'!E"&amp;MATCH('S8-S00010'!B92,INDIRECT("'S7-"&amp;$C$5&amp;"'!F:F"),0)),"")</f>
        <v/>
      </c>
      <c r="E92" s="77"/>
      <c r="F92" s="77"/>
      <c r="G92" s="327"/>
      <c r="H92" s="556" t="str" cm="1">
        <f t="array" aca="1" ref="H92" ca="1">IFERROR(INDIRECT("'S7-"&amp;$C$5&amp;"'!$D"&amp;MATCH($B92,INDIRECT("'S7-"&amp;$C$5&amp;"'!$F:$F"),0)),"")</f>
        <v/>
      </c>
      <c r="I92" s="71"/>
      <c r="J92" s="78"/>
      <c r="K92" s="557" t="str">
        <f>IF(I92&lt;&gt;"",IFERROR(VLOOKUP($I92,選択肢①!$D$32:$E$34,2,0),"直接"),"")</f>
        <v/>
      </c>
      <c r="L92" s="71"/>
      <c r="M92" s="71"/>
      <c r="N92" s="104"/>
      <c r="O92" s="81"/>
      <c r="P92" s="334"/>
      <c r="Q92" s="330" t="str">
        <f>IF($I92=選択肢①!$J$31,"tCO2/kWh",IF($I92=選択肢①!$L$31,"tCO2/GJ",""))</f>
        <v/>
      </c>
      <c r="R92" s="101"/>
      <c r="S92" s="440" t="str" cm="1">
        <f t="array" aca="1" ref="S92" ca="1">IFERROR(IF(M92&lt;&gt;"",INDIRECT("排出活動_Master!AQ"&amp;MATCH(M92,排出活動_Master!$AN:$AN,0)),INDIRECT("排出活動_Master!P"&amp;MATCH(LEFT($H92,FIND(")",$H92))&amp;$I92&amp;$L92&amp;$M92,排出活動_Master!$Y:$Y,0))),"")</f>
        <v/>
      </c>
      <c r="T92" s="80"/>
      <c r="U92" s="78"/>
      <c r="V92" s="441" t="str" cm="1">
        <f t="array" aca="1" ref="V92" ca="1">IFERROR(IF(M92&lt;&gt;"",INDIRECT("排出活動_Master!AS"&amp;MATCH(M92,排出活動_Master!$AN:$AN,0)),"-"),"")</f>
        <v>-</v>
      </c>
      <c r="W92" s="440" t="str" cm="1">
        <f t="array" aca="1" ref="W92" ca="1">IFERROR(IF(M92&lt;&gt;"",INDIRECT("排出活動_Master!AR"&amp;MATCH(M92,排出活動_Master!$AN:$AN,0)),"-"),"")</f>
        <v>-</v>
      </c>
      <c r="X92" s="550" t="str" cm="1">
        <f t="array" aca="1" ref="X92" ca="1">IFERROR(IF(OR(I92=選択肢①!$J$31,AND(P92&lt;&gt;"",I92=選択肢①!$L$31)),P92,IF(LEFT($H92,FIND(")",$H92))&amp;$I92="エネルギー起源二酸化炭素(CO2)燃料の使用",INDIRECT("排出活動_Master!AU"&amp;MATCH(M92,排出活動_Master!$AN:$AN,0)),IF(OR(LEFT($H92,FIND(")",$H92))&amp;$I92=排出活動_Master!$AW$6,$H92&amp;$I92=排出活動_Master!$AW$7),INDIRECT("排出活動_Master!R"&amp;MATCH(H92&amp;I92&amp;L92,排出活動_Master!$Y:$Y,0)),INDIRECT("排出活動_Master!R"&amp;MATCH(LEFT($H92,FIND(")",$H92))&amp;$I92&amp;$L92&amp;$M92,排出活動_Master!$Y:$Y,0))))),"")</f>
        <v/>
      </c>
      <c r="Y92" s="386" t="str" cm="1">
        <f t="array" aca="1" ref="Y92" ca="1">IFERROR(IF(LEFT($H92,FIND(")",$H92))&amp;I92="エネルギー起源二酸化炭素(CO2)燃料の使用",INDIRECT("排出活動_Master!AT"&amp;MATCH(M92,排出活動_Master!$AN:$AN,0)),IF(OR(LEFT($H92,FIND(")",$H92))&amp;$I92=排出活動_Master!$AW$6,$H92&amp;$I92=排出活動_Master!$AW$7),INDIRECT("排出活動_Master!Q"&amp;MATCH(H92&amp;I92&amp;L92,排出活動_Master!$Y:$Y,0)),INDIRECT("排出活動_Master!Q"&amp;MATCH(LEFT($H92,FIND(")",$H92))&amp;$I92&amp;$L92&amp;$M92,排出活動_Master!$Y:$Y,0)))),"")</f>
        <v/>
      </c>
      <c r="Z92" s="558">
        <f ca="1">IF(AND(H92=排出活動_Master!$B$5,I92=排出活動_Master!$E$5),1,IFERROR(VLOOKUP($H92,排出活動_Master!$AI$5:$AK$38,3,0),0))</f>
        <v>0</v>
      </c>
      <c r="AA92" s="559">
        <f t="shared" ca="1" si="11"/>
        <v>0</v>
      </c>
      <c r="AB92" s="79"/>
      <c r="AC92" s="550" t="str">
        <f t="shared" ca="1" si="12"/>
        <v>-</v>
      </c>
      <c r="AD92" s="80"/>
      <c r="AE92" s="82"/>
      <c r="AF92" s="76"/>
      <c r="AG92" s="550" t="str">
        <f t="shared" ca="1" si="10"/>
        <v/>
      </c>
      <c r="AH92" s="80"/>
      <c r="AI92" s="82"/>
      <c r="AK92" s="355"/>
      <c r="AL92" s="477">
        <f t="shared" ca="1" si="13"/>
        <v>1</v>
      </c>
      <c r="AM92" s="477"/>
      <c r="AN92" s="477">
        <f t="shared" ca="1" si="14"/>
        <v>1</v>
      </c>
      <c r="AO92" s="477"/>
      <c r="AP92" s="477" t="e">
        <f t="shared" ca="1" si="15"/>
        <v>#VALUE!</v>
      </c>
      <c r="AQ92" s="355"/>
      <c r="AR92" s="355"/>
      <c r="AS92" s="355"/>
      <c r="AT92" s="355"/>
      <c r="AU92" s="355"/>
      <c r="AV92" s="355"/>
      <c r="AW92" s="355"/>
      <c r="AX92" s="355"/>
      <c r="AY92" s="355"/>
      <c r="AZ92" s="355"/>
      <c r="BA92" s="355"/>
      <c r="BB92" s="355"/>
      <c r="BC92" s="355"/>
      <c r="BD92" s="355"/>
      <c r="BE92" s="355"/>
      <c r="BF92" s="355"/>
      <c r="BG92" s="355"/>
      <c r="BH92" s="482"/>
      <c r="BI92" s="482"/>
      <c r="BJ92" s="355"/>
    </row>
    <row r="93" spans="2:62" s="676" customFormat="1">
      <c r="B93" s="554"/>
      <c r="C93" s="555" t="str" cm="1">
        <f t="array" aca="1" ref="C93" ca="1">IFERROR(INDIRECT("'S7-"&amp;$C$5&amp;"'!G"&amp;MATCH('S8-S00010'!B93,INDIRECT("'S7-"&amp;$C$5&amp;"'!F:F"),0)),"")</f>
        <v/>
      </c>
      <c r="D93" s="555" t="str" cm="1">
        <f t="array" aca="1" ref="D93" ca="1">IFERROR(INDIRECT("'S7-"&amp;$C$5&amp;"'!E"&amp;MATCH('S8-S00010'!B93,INDIRECT("'S7-"&amp;$C$5&amp;"'!F:F"),0)),"")</f>
        <v/>
      </c>
      <c r="E93" s="77"/>
      <c r="F93" s="77"/>
      <c r="G93" s="327"/>
      <c r="H93" s="556" t="str" cm="1">
        <f t="array" aca="1" ref="H93" ca="1">IFERROR(INDIRECT("'S7-"&amp;$C$5&amp;"'!$D"&amp;MATCH($B93,INDIRECT("'S7-"&amp;$C$5&amp;"'!$F:$F"),0)),"")</f>
        <v/>
      </c>
      <c r="I93" s="71"/>
      <c r="J93" s="78"/>
      <c r="K93" s="557" t="str">
        <f>IF(I93&lt;&gt;"",IFERROR(VLOOKUP($I93,選択肢①!$D$32:$E$34,2,0),"直接"),"")</f>
        <v/>
      </c>
      <c r="L93" s="71"/>
      <c r="M93" s="71"/>
      <c r="N93" s="104"/>
      <c r="O93" s="81"/>
      <c r="P93" s="334"/>
      <c r="Q93" s="330" t="str">
        <f>IF($I93=選択肢①!$J$31,"tCO2/kWh",IF($I93=選択肢①!$L$31,"tCO2/GJ",""))</f>
        <v/>
      </c>
      <c r="R93" s="101"/>
      <c r="S93" s="440" t="str" cm="1">
        <f t="array" aca="1" ref="S93" ca="1">IFERROR(IF(M93&lt;&gt;"",INDIRECT("排出活動_Master!AQ"&amp;MATCH(M93,排出活動_Master!$AN:$AN,0)),INDIRECT("排出活動_Master!P"&amp;MATCH(LEFT($H93,FIND(")",$H93))&amp;$I93&amp;$L93&amp;$M93,排出活動_Master!$Y:$Y,0))),"")</f>
        <v/>
      </c>
      <c r="T93" s="80"/>
      <c r="U93" s="78"/>
      <c r="V93" s="441" t="str" cm="1">
        <f t="array" aca="1" ref="V93" ca="1">IFERROR(IF(M93&lt;&gt;"",INDIRECT("排出活動_Master!AS"&amp;MATCH(M93,排出活動_Master!$AN:$AN,0)),"-"),"")</f>
        <v>-</v>
      </c>
      <c r="W93" s="440" t="str" cm="1">
        <f t="array" aca="1" ref="W93" ca="1">IFERROR(IF(M93&lt;&gt;"",INDIRECT("排出活動_Master!AR"&amp;MATCH(M93,排出活動_Master!$AN:$AN,0)),"-"),"")</f>
        <v>-</v>
      </c>
      <c r="X93" s="550" t="str" cm="1">
        <f t="array" aca="1" ref="X93" ca="1">IFERROR(IF(OR(I93=選択肢①!$J$31,AND(P93&lt;&gt;"",I93=選択肢①!$L$31)),P93,IF(LEFT($H93,FIND(")",$H93))&amp;$I93="エネルギー起源二酸化炭素(CO2)燃料の使用",INDIRECT("排出活動_Master!AU"&amp;MATCH(M93,排出活動_Master!$AN:$AN,0)),IF(OR(LEFT($H93,FIND(")",$H93))&amp;$I93=排出活動_Master!$AW$6,$H93&amp;$I93=排出活動_Master!$AW$7),INDIRECT("排出活動_Master!R"&amp;MATCH(H93&amp;I93&amp;L93,排出活動_Master!$Y:$Y,0)),INDIRECT("排出活動_Master!R"&amp;MATCH(LEFT($H93,FIND(")",$H93))&amp;$I93&amp;$L93&amp;$M93,排出活動_Master!$Y:$Y,0))))),"")</f>
        <v/>
      </c>
      <c r="Y93" s="386" t="str" cm="1">
        <f t="array" aca="1" ref="Y93" ca="1">IFERROR(IF(LEFT($H93,FIND(")",$H93))&amp;I93="エネルギー起源二酸化炭素(CO2)燃料の使用",INDIRECT("排出活動_Master!AT"&amp;MATCH(M93,排出活動_Master!$AN:$AN,0)),IF(OR(LEFT($H93,FIND(")",$H93))&amp;$I93=排出活動_Master!$AW$6,$H93&amp;$I93=排出活動_Master!$AW$7),INDIRECT("排出活動_Master!Q"&amp;MATCH(H93&amp;I93&amp;L93,排出活動_Master!$Y:$Y,0)),INDIRECT("排出活動_Master!Q"&amp;MATCH(LEFT($H93,FIND(")",$H93))&amp;$I93&amp;$L93&amp;$M93,排出活動_Master!$Y:$Y,0)))),"")</f>
        <v/>
      </c>
      <c r="Z93" s="558">
        <f ca="1">IF(AND(H93=排出活動_Master!$B$5,I93=排出活動_Master!$E$5),1,IFERROR(VLOOKUP($H93,排出活動_Master!$AI$5:$AK$38,3,0),0))</f>
        <v>0</v>
      </c>
      <c r="AA93" s="559">
        <f t="shared" ca="1" si="11"/>
        <v>0</v>
      </c>
      <c r="AB93" s="79"/>
      <c r="AC93" s="550" t="str">
        <f t="shared" ca="1" si="12"/>
        <v>-</v>
      </c>
      <c r="AD93" s="80"/>
      <c r="AE93" s="82"/>
      <c r="AF93" s="76"/>
      <c r="AG93" s="550" t="str">
        <f t="shared" ca="1" si="10"/>
        <v/>
      </c>
      <c r="AH93" s="80"/>
      <c r="AI93" s="82"/>
      <c r="AK93" s="355"/>
      <c r="AL93" s="477">
        <f t="shared" ca="1" si="13"/>
        <v>1</v>
      </c>
      <c r="AM93" s="477"/>
      <c r="AN93" s="477">
        <f t="shared" ca="1" si="14"/>
        <v>1</v>
      </c>
      <c r="AO93" s="477"/>
      <c r="AP93" s="477" t="e">
        <f t="shared" ca="1" si="15"/>
        <v>#VALUE!</v>
      </c>
      <c r="AQ93" s="355"/>
      <c r="AR93" s="355"/>
      <c r="AS93" s="355"/>
      <c r="AT93" s="355"/>
      <c r="AU93" s="355"/>
      <c r="AV93" s="355"/>
      <c r="AW93" s="355"/>
      <c r="AX93" s="355"/>
      <c r="AY93" s="355"/>
      <c r="AZ93" s="355"/>
      <c r="BA93" s="355"/>
      <c r="BB93" s="355"/>
      <c r="BC93" s="355"/>
      <c r="BD93" s="355"/>
      <c r="BE93" s="355"/>
      <c r="BF93" s="355"/>
      <c r="BG93" s="355"/>
      <c r="BH93" s="482"/>
      <c r="BI93" s="482"/>
      <c r="BJ93" s="355"/>
    </row>
    <row r="94" spans="2:62" s="676" customFormat="1">
      <c r="B94" s="554"/>
      <c r="C94" s="555" t="str" cm="1">
        <f t="array" aca="1" ref="C94" ca="1">IFERROR(INDIRECT("'S7-"&amp;$C$5&amp;"'!G"&amp;MATCH('S8-S00010'!B94,INDIRECT("'S7-"&amp;$C$5&amp;"'!F:F"),0)),"")</f>
        <v/>
      </c>
      <c r="D94" s="555" t="str" cm="1">
        <f t="array" aca="1" ref="D94" ca="1">IFERROR(INDIRECT("'S7-"&amp;$C$5&amp;"'!E"&amp;MATCH('S8-S00010'!B94,INDIRECT("'S7-"&amp;$C$5&amp;"'!F:F"),0)),"")</f>
        <v/>
      </c>
      <c r="E94" s="77"/>
      <c r="F94" s="77"/>
      <c r="G94" s="327"/>
      <c r="H94" s="556" t="str" cm="1">
        <f t="array" aca="1" ref="H94" ca="1">IFERROR(INDIRECT("'S7-"&amp;$C$5&amp;"'!$D"&amp;MATCH($B94,INDIRECT("'S7-"&amp;$C$5&amp;"'!$F:$F"),0)),"")</f>
        <v/>
      </c>
      <c r="I94" s="71"/>
      <c r="J94" s="78"/>
      <c r="K94" s="557" t="str">
        <f>IF(I94&lt;&gt;"",IFERROR(VLOOKUP($I94,選択肢①!$D$32:$E$34,2,0),"直接"),"")</f>
        <v/>
      </c>
      <c r="L94" s="71"/>
      <c r="M94" s="71"/>
      <c r="N94" s="104"/>
      <c r="O94" s="81"/>
      <c r="P94" s="334"/>
      <c r="Q94" s="330" t="str">
        <f>IF($I94=選択肢①!$J$31,"tCO2/kWh",IF($I94=選択肢①!$L$31,"tCO2/GJ",""))</f>
        <v/>
      </c>
      <c r="R94" s="101"/>
      <c r="S94" s="440" t="str" cm="1">
        <f t="array" aca="1" ref="S94" ca="1">IFERROR(IF(M94&lt;&gt;"",INDIRECT("排出活動_Master!AQ"&amp;MATCH(M94,排出活動_Master!$AN:$AN,0)),INDIRECT("排出活動_Master!P"&amp;MATCH(LEFT($H94,FIND(")",$H94))&amp;$I94&amp;$L94&amp;$M94,排出活動_Master!$Y:$Y,0))),"")</f>
        <v/>
      </c>
      <c r="T94" s="80"/>
      <c r="U94" s="78"/>
      <c r="V94" s="441" t="str" cm="1">
        <f t="array" aca="1" ref="V94" ca="1">IFERROR(IF(M94&lt;&gt;"",INDIRECT("排出活動_Master!AS"&amp;MATCH(M94,排出活動_Master!$AN:$AN,0)),"-"),"")</f>
        <v>-</v>
      </c>
      <c r="W94" s="440" t="str" cm="1">
        <f t="array" aca="1" ref="W94" ca="1">IFERROR(IF(M94&lt;&gt;"",INDIRECT("排出活動_Master!AR"&amp;MATCH(M94,排出活動_Master!$AN:$AN,0)),"-"),"")</f>
        <v>-</v>
      </c>
      <c r="X94" s="550" t="str" cm="1">
        <f t="array" aca="1" ref="X94" ca="1">IFERROR(IF(OR(I94=選択肢①!$J$31,AND(P94&lt;&gt;"",I94=選択肢①!$L$31)),P94,IF(LEFT($H94,FIND(")",$H94))&amp;$I94="エネルギー起源二酸化炭素(CO2)燃料の使用",INDIRECT("排出活動_Master!AU"&amp;MATCH(M94,排出活動_Master!$AN:$AN,0)),IF(OR(LEFT($H94,FIND(")",$H94))&amp;$I94=排出活動_Master!$AW$6,$H94&amp;$I94=排出活動_Master!$AW$7),INDIRECT("排出活動_Master!R"&amp;MATCH(H94&amp;I94&amp;L94,排出活動_Master!$Y:$Y,0)),INDIRECT("排出活動_Master!R"&amp;MATCH(LEFT($H94,FIND(")",$H94))&amp;$I94&amp;$L94&amp;$M94,排出活動_Master!$Y:$Y,0))))),"")</f>
        <v/>
      </c>
      <c r="Y94" s="386" t="str" cm="1">
        <f t="array" aca="1" ref="Y94" ca="1">IFERROR(IF(LEFT($H94,FIND(")",$H94))&amp;I94="エネルギー起源二酸化炭素(CO2)燃料の使用",INDIRECT("排出活動_Master!AT"&amp;MATCH(M94,排出活動_Master!$AN:$AN,0)),IF(OR(LEFT($H94,FIND(")",$H94))&amp;$I94=排出活動_Master!$AW$6,$H94&amp;$I94=排出活動_Master!$AW$7),INDIRECT("排出活動_Master!Q"&amp;MATCH(H94&amp;I94&amp;L94,排出活動_Master!$Y:$Y,0)),INDIRECT("排出活動_Master!Q"&amp;MATCH(LEFT($H94,FIND(")",$H94))&amp;$I94&amp;$L94&amp;$M94,排出活動_Master!$Y:$Y,0)))),"")</f>
        <v/>
      </c>
      <c r="Z94" s="558">
        <f ca="1">IF(AND(H94=排出活動_Master!$B$5,I94=排出活動_Master!$E$5),1,IFERROR(VLOOKUP($H94,排出活動_Master!$AI$5:$AK$38,3,0),0))</f>
        <v>0</v>
      </c>
      <c r="AA94" s="559">
        <f t="shared" ca="1" si="11"/>
        <v>0</v>
      </c>
      <c r="AB94" s="79"/>
      <c r="AC94" s="550" t="str">
        <f t="shared" ca="1" si="12"/>
        <v>-</v>
      </c>
      <c r="AD94" s="80"/>
      <c r="AE94" s="82"/>
      <c r="AF94" s="76"/>
      <c r="AG94" s="550" t="str">
        <f t="shared" ca="1" si="10"/>
        <v/>
      </c>
      <c r="AH94" s="80"/>
      <c r="AI94" s="82"/>
      <c r="AK94" s="355"/>
      <c r="AL94" s="477">
        <f t="shared" ca="1" si="13"/>
        <v>1</v>
      </c>
      <c r="AM94" s="477"/>
      <c r="AN94" s="477">
        <f t="shared" ca="1" si="14"/>
        <v>1</v>
      </c>
      <c r="AO94" s="477"/>
      <c r="AP94" s="477" t="e">
        <f t="shared" ca="1" si="15"/>
        <v>#VALUE!</v>
      </c>
      <c r="AQ94" s="355"/>
      <c r="AR94" s="355"/>
      <c r="AS94" s="355"/>
      <c r="AT94" s="355"/>
      <c r="AU94" s="355"/>
      <c r="AV94" s="355"/>
      <c r="AW94" s="355"/>
      <c r="AX94" s="355"/>
      <c r="AY94" s="355"/>
      <c r="AZ94" s="355"/>
      <c r="BA94" s="355"/>
      <c r="BB94" s="355"/>
      <c r="BC94" s="355"/>
      <c r="BD94" s="355"/>
      <c r="BE94" s="355"/>
      <c r="BF94" s="355"/>
      <c r="BG94" s="355"/>
      <c r="BH94" s="482"/>
      <c r="BI94" s="482"/>
      <c r="BJ94" s="355"/>
    </row>
    <row r="95" spans="2:62" s="676" customFormat="1">
      <c r="B95" s="554"/>
      <c r="C95" s="555" t="str" cm="1">
        <f t="array" aca="1" ref="C95" ca="1">IFERROR(INDIRECT("'S7-"&amp;$C$5&amp;"'!G"&amp;MATCH('S8-S00010'!B95,INDIRECT("'S7-"&amp;$C$5&amp;"'!F:F"),0)),"")</f>
        <v/>
      </c>
      <c r="D95" s="555" t="str" cm="1">
        <f t="array" aca="1" ref="D95" ca="1">IFERROR(INDIRECT("'S7-"&amp;$C$5&amp;"'!E"&amp;MATCH('S8-S00010'!B95,INDIRECT("'S7-"&amp;$C$5&amp;"'!F:F"),0)),"")</f>
        <v/>
      </c>
      <c r="E95" s="77"/>
      <c r="F95" s="77"/>
      <c r="G95" s="327"/>
      <c r="H95" s="556" t="str" cm="1">
        <f t="array" aca="1" ref="H95" ca="1">IFERROR(INDIRECT("'S7-"&amp;$C$5&amp;"'!$D"&amp;MATCH($B95,INDIRECT("'S7-"&amp;$C$5&amp;"'!$F:$F"),0)),"")</f>
        <v/>
      </c>
      <c r="I95" s="71"/>
      <c r="J95" s="78"/>
      <c r="K95" s="557" t="str">
        <f>IF(I95&lt;&gt;"",IFERROR(VLOOKUP($I95,選択肢①!$D$32:$E$34,2,0),"直接"),"")</f>
        <v/>
      </c>
      <c r="L95" s="71"/>
      <c r="M95" s="71"/>
      <c r="N95" s="104"/>
      <c r="O95" s="81"/>
      <c r="P95" s="334"/>
      <c r="Q95" s="330" t="str">
        <f>IF($I95=選択肢①!$J$31,"tCO2/kWh",IF($I95=選択肢①!$L$31,"tCO2/GJ",""))</f>
        <v/>
      </c>
      <c r="R95" s="101"/>
      <c r="S95" s="440" t="str" cm="1">
        <f t="array" aca="1" ref="S95" ca="1">IFERROR(IF(M95&lt;&gt;"",INDIRECT("排出活動_Master!AQ"&amp;MATCH(M95,排出活動_Master!$AN:$AN,0)),INDIRECT("排出活動_Master!P"&amp;MATCH(LEFT($H95,FIND(")",$H95))&amp;$I95&amp;$L95&amp;$M95,排出活動_Master!$Y:$Y,0))),"")</f>
        <v/>
      </c>
      <c r="T95" s="80"/>
      <c r="U95" s="78"/>
      <c r="V95" s="441" t="str" cm="1">
        <f t="array" aca="1" ref="V95" ca="1">IFERROR(IF(M95&lt;&gt;"",INDIRECT("排出活動_Master!AS"&amp;MATCH(M95,排出活動_Master!$AN:$AN,0)),"-"),"")</f>
        <v>-</v>
      </c>
      <c r="W95" s="440" t="str" cm="1">
        <f t="array" aca="1" ref="W95" ca="1">IFERROR(IF(M95&lt;&gt;"",INDIRECT("排出活動_Master!AR"&amp;MATCH(M95,排出活動_Master!$AN:$AN,0)),"-"),"")</f>
        <v>-</v>
      </c>
      <c r="X95" s="550" t="str" cm="1">
        <f t="array" aca="1" ref="X95" ca="1">IFERROR(IF(OR(I95=選択肢①!$J$31,AND(P95&lt;&gt;"",I95=選択肢①!$L$31)),P95,IF(LEFT($H95,FIND(")",$H95))&amp;$I95="エネルギー起源二酸化炭素(CO2)燃料の使用",INDIRECT("排出活動_Master!AU"&amp;MATCH(M95,排出活動_Master!$AN:$AN,0)),IF(OR(LEFT($H95,FIND(")",$H95))&amp;$I95=排出活動_Master!$AW$6,$H95&amp;$I95=排出活動_Master!$AW$7),INDIRECT("排出活動_Master!R"&amp;MATCH(H95&amp;I95&amp;L95,排出活動_Master!$Y:$Y,0)),INDIRECT("排出活動_Master!R"&amp;MATCH(LEFT($H95,FIND(")",$H95))&amp;$I95&amp;$L95&amp;$M95,排出活動_Master!$Y:$Y,0))))),"")</f>
        <v/>
      </c>
      <c r="Y95" s="386" t="str" cm="1">
        <f t="array" aca="1" ref="Y95" ca="1">IFERROR(IF(LEFT($H95,FIND(")",$H95))&amp;I95="エネルギー起源二酸化炭素(CO2)燃料の使用",INDIRECT("排出活動_Master!AT"&amp;MATCH(M95,排出活動_Master!$AN:$AN,0)),IF(OR(LEFT($H95,FIND(")",$H95))&amp;$I95=排出活動_Master!$AW$6,$H95&amp;$I95=排出活動_Master!$AW$7),INDIRECT("排出活動_Master!Q"&amp;MATCH(H95&amp;I95&amp;L95,排出活動_Master!$Y:$Y,0)),INDIRECT("排出活動_Master!Q"&amp;MATCH(LEFT($H95,FIND(")",$H95))&amp;$I95&amp;$L95&amp;$M95,排出活動_Master!$Y:$Y,0)))),"")</f>
        <v/>
      </c>
      <c r="Z95" s="558">
        <f ca="1">IF(AND(H95=排出活動_Master!$B$5,I95=排出活動_Master!$E$5),1,IFERROR(VLOOKUP($H95,排出活動_Master!$AI$5:$AK$38,3,0),0))</f>
        <v>0</v>
      </c>
      <c r="AA95" s="559">
        <f t="shared" ca="1" si="11"/>
        <v>0</v>
      </c>
      <c r="AB95" s="79"/>
      <c r="AC95" s="550" t="str">
        <f t="shared" ca="1" si="12"/>
        <v>-</v>
      </c>
      <c r="AD95" s="80"/>
      <c r="AE95" s="82"/>
      <c r="AF95" s="76"/>
      <c r="AG95" s="550" t="str">
        <f t="shared" ca="1" si="10"/>
        <v/>
      </c>
      <c r="AH95" s="80"/>
      <c r="AI95" s="82"/>
      <c r="AK95" s="355"/>
      <c r="AL95" s="477">
        <f t="shared" ca="1" si="13"/>
        <v>1</v>
      </c>
      <c r="AM95" s="477"/>
      <c r="AN95" s="477">
        <f t="shared" ca="1" si="14"/>
        <v>1</v>
      </c>
      <c r="AO95" s="477"/>
      <c r="AP95" s="477" t="e">
        <f t="shared" ca="1" si="15"/>
        <v>#VALUE!</v>
      </c>
      <c r="AQ95" s="355"/>
      <c r="AR95" s="355"/>
      <c r="AS95" s="355"/>
      <c r="AT95" s="355"/>
      <c r="AU95" s="355"/>
      <c r="AV95" s="355"/>
      <c r="AW95" s="355"/>
      <c r="AX95" s="355"/>
      <c r="AY95" s="355"/>
      <c r="AZ95" s="355"/>
      <c r="BA95" s="355"/>
      <c r="BB95" s="355"/>
      <c r="BC95" s="355"/>
      <c r="BD95" s="355"/>
      <c r="BE95" s="355"/>
      <c r="BF95" s="355"/>
      <c r="BG95" s="355"/>
      <c r="BH95" s="482"/>
      <c r="BI95" s="482"/>
      <c r="BJ95" s="355"/>
    </row>
    <row r="96" spans="2:62" s="676" customFormat="1">
      <c r="B96" s="554"/>
      <c r="C96" s="555" t="str" cm="1">
        <f t="array" aca="1" ref="C96" ca="1">IFERROR(INDIRECT("'S7-"&amp;$C$5&amp;"'!G"&amp;MATCH('S8-S00010'!B96,INDIRECT("'S7-"&amp;$C$5&amp;"'!F:F"),0)),"")</f>
        <v/>
      </c>
      <c r="D96" s="555" t="str" cm="1">
        <f t="array" aca="1" ref="D96" ca="1">IFERROR(INDIRECT("'S7-"&amp;$C$5&amp;"'!E"&amp;MATCH('S8-S00010'!B96,INDIRECT("'S7-"&amp;$C$5&amp;"'!F:F"),0)),"")</f>
        <v/>
      </c>
      <c r="E96" s="77"/>
      <c r="F96" s="77"/>
      <c r="G96" s="327"/>
      <c r="H96" s="556" t="str" cm="1">
        <f t="array" aca="1" ref="H96" ca="1">IFERROR(INDIRECT("'S7-"&amp;$C$5&amp;"'!$D"&amp;MATCH($B96,INDIRECT("'S7-"&amp;$C$5&amp;"'!$F:$F"),0)),"")</f>
        <v/>
      </c>
      <c r="I96" s="71"/>
      <c r="J96" s="78"/>
      <c r="K96" s="557" t="str">
        <f>IF(I96&lt;&gt;"",IFERROR(VLOOKUP($I96,選択肢①!$D$32:$E$34,2,0),"直接"),"")</f>
        <v/>
      </c>
      <c r="L96" s="71"/>
      <c r="M96" s="71"/>
      <c r="N96" s="104"/>
      <c r="O96" s="81"/>
      <c r="P96" s="334"/>
      <c r="Q96" s="330" t="str">
        <f>IF($I96=選択肢①!$J$31,"tCO2/kWh",IF($I96=選択肢①!$L$31,"tCO2/GJ",""))</f>
        <v/>
      </c>
      <c r="R96" s="101"/>
      <c r="S96" s="440" t="str" cm="1">
        <f t="array" aca="1" ref="S96" ca="1">IFERROR(IF(M96&lt;&gt;"",INDIRECT("排出活動_Master!AQ"&amp;MATCH(M96,排出活動_Master!$AN:$AN,0)),INDIRECT("排出活動_Master!P"&amp;MATCH(LEFT($H96,FIND(")",$H96))&amp;$I96&amp;$L96&amp;$M96,排出活動_Master!$Y:$Y,0))),"")</f>
        <v/>
      </c>
      <c r="T96" s="80"/>
      <c r="U96" s="78"/>
      <c r="V96" s="441" t="str" cm="1">
        <f t="array" aca="1" ref="V96" ca="1">IFERROR(IF(M96&lt;&gt;"",INDIRECT("排出活動_Master!AS"&amp;MATCH(M96,排出活動_Master!$AN:$AN,0)),"-"),"")</f>
        <v>-</v>
      </c>
      <c r="W96" s="440" t="str" cm="1">
        <f t="array" aca="1" ref="W96" ca="1">IFERROR(IF(M96&lt;&gt;"",INDIRECT("排出活動_Master!AR"&amp;MATCH(M96,排出活動_Master!$AN:$AN,0)),"-"),"")</f>
        <v>-</v>
      </c>
      <c r="X96" s="550" t="str" cm="1">
        <f t="array" aca="1" ref="X96" ca="1">IFERROR(IF(OR(I96=選択肢①!$J$31,AND(P96&lt;&gt;"",I96=選択肢①!$L$31)),P96,IF(LEFT($H96,FIND(")",$H96))&amp;$I96="エネルギー起源二酸化炭素(CO2)燃料の使用",INDIRECT("排出活動_Master!AU"&amp;MATCH(M96,排出活動_Master!$AN:$AN,0)),IF(OR(LEFT($H96,FIND(")",$H96))&amp;$I96=排出活動_Master!$AW$6,$H96&amp;$I96=排出活動_Master!$AW$7),INDIRECT("排出活動_Master!R"&amp;MATCH(H96&amp;I96&amp;L96,排出活動_Master!$Y:$Y,0)),INDIRECT("排出活動_Master!R"&amp;MATCH(LEFT($H96,FIND(")",$H96))&amp;$I96&amp;$L96&amp;$M96,排出活動_Master!$Y:$Y,0))))),"")</f>
        <v/>
      </c>
      <c r="Y96" s="386" t="str" cm="1">
        <f t="array" aca="1" ref="Y96" ca="1">IFERROR(IF(LEFT($H96,FIND(")",$H96))&amp;I96="エネルギー起源二酸化炭素(CO2)燃料の使用",INDIRECT("排出活動_Master!AT"&amp;MATCH(M96,排出活動_Master!$AN:$AN,0)),IF(OR(LEFT($H96,FIND(")",$H96))&amp;$I96=排出活動_Master!$AW$6,$H96&amp;$I96=排出活動_Master!$AW$7),INDIRECT("排出活動_Master!Q"&amp;MATCH(H96&amp;I96&amp;L96,排出活動_Master!$Y:$Y,0)),INDIRECT("排出活動_Master!Q"&amp;MATCH(LEFT($H96,FIND(")",$H96))&amp;$I96&amp;$L96&amp;$M96,排出活動_Master!$Y:$Y,0)))),"")</f>
        <v/>
      </c>
      <c r="Z96" s="558">
        <f ca="1">IF(AND(H96=排出活動_Master!$B$5,I96=排出活動_Master!$E$5),1,IFERROR(VLOOKUP($H96,排出活動_Master!$AI$5:$AK$38,3,0),0))</f>
        <v>0</v>
      </c>
      <c r="AA96" s="559">
        <f t="shared" ca="1" si="11"/>
        <v>0</v>
      </c>
      <c r="AB96" s="79"/>
      <c r="AC96" s="550" t="str">
        <f t="shared" ca="1" si="12"/>
        <v>-</v>
      </c>
      <c r="AD96" s="80"/>
      <c r="AE96" s="82"/>
      <c r="AF96" s="76"/>
      <c r="AG96" s="550" t="str">
        <f t="shared" ca="1" si="10"/>
        <v/>
      </c>
      <c r="AH96" s="80"/>
      <c r="AI96" s="82"/>
      <c r="AK96" s="355"/>
      <c r="AL96" s="477">
        <f t="shared" ca="1" si="13"/>
        <v>1</v>
      </c>
      <c r="AM96" s="477"/>
      <c r="AN96" s="477">
        <f t="shared" ca="1" si="14"/>
        <v>1</v>
      </c>
      <c r="AO96" s="477"/>
      <c r="AP96" s="477" t="e">
        <f t="shared" ca="1" si="15"/>
        <v>#VALUE!</v>
      </c>
      <c r="AQ96" s="355"/>
      <c r="AR96" s="355"/>
      <c r="AS96" s="355"/>
      <c r="AT96" s="355"/>
      <c r="AU96" s="355"/>
      <c r="AV96" s="355"/>
      <c r="AW96" s="355"/>
      <c r="AX96" s="355"/>
      <c r="AY96" s="355"/>
      <c r="AZ96" s="355"/>
      <c r="BA96" s="355"/>
      <c r="BB96" s="355"/>
      <c r="BC96" s="355"/>
      <c r="BD96" s="355"/>
      <c r="BE96" s="355"/>
      <c r="BF96" s="355"/>
      <c r="BG96" s="355"/>
      <c r="BH96" s="482"/>
      <c r="BI96" s="482"/>
      <c r="BJ96" s="355"/>
    </row>
    <row r="97" spans="2:62" s="676" customFormat="1">
      <c r="B97" s="554"/>
      <c r="C97" s="555" t="str" cm="1">
        <f t="array" aca="1" ref="C97" ca="1">IFERROR(INDIRECT("'S7-"&amp;$C$5&amp;"'!G"&amp;MATCH('S8-S00010'!B97,INDIRECT("'S7-"&amp;$C$5&amp;"'!F:F"),0)),"")</f>
        <v/>
      </c>
      <c r="D97" s="555" t="str" cm="1">
        <f t="array" aca="1" ref="D97" ca="1">IFERROR(INDIRECT("'S7-"&amp;$C$5&amp;"'!E"&amp;MATCH('S8-S00010'!B97,INDIRECT("'S7-"&amp;$C$5&amp;"'!F:F"),0)),"")</f>
        <v/>
      </c>
      <c r="E97" s="77"/>
      <c r="F97" s="77"/>
      <c r="G97" s="327"/>
      <c r="H97" s="556" t="str" cm="1">
        <f t="array" aca="1" ref="H97" ca="1">IFERROR(INDIRECT("'S7-"&amp;$C$5&amp;"'!$D"&amp;MATCH($B97,INDIRECT("'S7-"&amp;$C$5&amp;"'!$F:$F"),0)),"")</f>
        <v/>
      </c>
      <c r="I97" s="71"/>
      <c r="J97" s="78"/>
      <c r="K97" s="557" t="str">
        <f>IF(I97&lt;&gt;"",IFERROR(VLOOKUP($I97,選択肢①!$D$32:$E$34,2,0),"直接"),"")</f>
        <v/>
      </c>
      <c r="L97" s="71"/>
      <c r="M97" s="71"/>
      <c r="N97" s="104"/>
      <c r="O97" s="81"/>
      <c r="P97" s="334"/>
      <c r="Q97" s="330" t="str">
        <f>IF($I97=選択肢①!$J$31,"tCO2/kWh",IF($I97=選択肢①!$L$31,"tCO2/GJ",""))</f>
        <v/>
      </c>
      <c r="R97" s="101"/>
      <c r="S97" s="440" t="str" cm="1">
        <f t="array" aca="1" ref="S97" ca="1">IFERROR(IF(M97&lt;&gt;"",INDIRECT("排出活動_Master!AQ"&amp;MATCH(M97,排出活動_Master!$AN:$AN,0)),INDIRECT("排出活動_Master!P"&amp;MATCH(LEFT($H97,FIND(")",$H97))&amp;$I97&amp;$L97&amp;$M97,排出活動_Master!$Y:$Y,0))),"")</f>
        <v/>
      </c>
      <c r="T97" s="80"/>
      <c r="U97" s="78"/>
      <c r="V97" s="441" t="str" cm="1">
        <f t="array" aca="1" ref="V97" ca="1">IFERROR(IF(M97&lt;&gt;"",INDIRECT("排出活動_Master!AS"&amp;MATCH(M97,排出活動_Master!$AN:$AN,0)),"-"),"")</f>
        <v>-</v>
      </c>
      <c r="W97" s="440" t="str" cm="1">
        <f t="array" aca="1" ref="W97" ca="1">IFERROR(IF(M97&lt;&gt;"",INDIRECT("排出活動_Master!AR"&amp;MATCH(M97,排出活動_Master!$AN:$AN,0)),"-"),"")</f>
        <v>-</v>
      </c>
      <c r="X97" s="550" t="str" cm="1">
        <f t="array" aca="1" ref="X97" ca="1">IFERROR(IF(OR(I97=選択肢①!$J$31,AND(P97&lt;&gt;"",I97=選択肢①!$L$31)),P97,IF(LEFT($H97,FIND(")",$H97))&amp;$I97="エネルギー起源二酸化炭素(CO2)燃料の使用",INDIRECT("排出活動_Master!AU"&amp;MATCH(M97,排出活動_Master!$AN:$AN,0)),IF(OR(LEFT($H97,FIND(")",$H97))&amp;$I97=排出活動_Master!$AW$6,$H97&amp;$I97=排出活動_Master!$AW$7),INDIRECT("排出活動_Master!R"&amp;MATCH(H97&amp;I97&amp;L97,排出活動_Master!$Y:$Y,0)),INDIRECT("排出活動_Master!R"&amp;MATCH(LEFT($H97,FIND(")",$H97))&amp;$I97&amp;$L97&amp;$M97,排出活動_Master!$Y:$Y,0))))),"")</f>
        <v/>
      </c>
      <c r="Y97" s="386" t="str" cm="1">
        <f t="array" aca="1" ref="Y97" ca="1">IFERROR(IF(LEFT($H97,FIND(")",$H97))&amp;I97="エネルギー起源二酸化炭素(CO2)燃料の使用",INDIRECT("排出活動_Master!AT"&amp;MATCH(M97,排出活動_Master!$AN:$AN,0)),IF(OR(LEFT($H97,FIND(")",$H97))&amp;$I97=排出活動_Master!$AW$6,$H97&amp;$I97=排出活動_Master!$AW$7),INDIRECT("排出活動_Master!Q"&amp;MATCH(H97&amp;I97&amp;L97,排出活動_Master!$Y:$Y,0)),INDIRECT("排出活動_Master!Q"&amp;MATCH(LEFT($H97,FIND(")",$H97))&amp;$I97&amp;$L97&amp;$M97,排出活動_Master!$Y:$Y,0)))),"")</f>
        <v/>
      </c>
      <c r="Z97" s="558">
        <f ca="1">IF(AND(H97=排出活動_Master!$B$5,I97=排出活動_Master!$E$5),1,IFERROR(VLOOKUP($H97,排出活動_Master!$AI$5:$AK$38,3,0),0))</f>
        <v>0</v>
      </c>
      <c r="AA97" s="559">
        <f t="shared" ca="1" si="11"/>
        <v>0</v>
      </c>
      <c r="AB97" s="79"/>
      <c r="AC97" s="550" t="str">
        <f t="shared" ca="1" si="12"/>
        <v>-</v>
      </c>
      <c r="AD97" s="80"/>
      <c r="AE97" s="82"/>
      <c r="AF97" s="76"/>
      <c r="AG97" s="550" t="str">
        <f t="shared" ca="1" si="10"/>
        <v/>
      </c>
      <c r="AH97" s="80"/>
      <c r="AI97" s="82"/>
      <c r="AK97" s="355"/>
      <c r="AL97" s="477">
        <f t="shared" ca="1" si="13"/>
        <v>1</v>
      </c>
      <c r="AM97" s="477"/>
      <c r="AN97" s="477">
        <f t="shared" ca="1" si="14"/>
        <v>1</v>
      </c>
      <c r="AO97" s="477"/>
      <c r="AP97" s="477" t="e">
        <f t="shared" ca="1" si="15"/>
        <v>#VALUE!</v>
      </c>
      <c r="AQ97" s="355"/>
      <c r="AR97" s="355"/>
      <c r="AS97" s="355"/>
      <c r="AT97" s="355"/>
      <c r="AU97" s="355"/>
      <c r="AV97" s="355"/>
      <c r="AW97" s="355"/>
      <c r="AX97" s="355"/>
      <c r="AY97" s="355"/>
      <c r="AZ97" s="355"/>
      <c r="BA97" s="355"/>
      <c r="BB97" s="355"/>
      <c r="BC97" s="355"/>
      <c r="BD97" s="355"/>
      <c r="BE97" s="355"/>
      <c r="BF97" s="355"/>
      <c r="BG97" s="355"/>
      <c r="BH97" s="482"/>
      <c r="BI97" s="482"/>
      <c r="BJ97" s="355"/>
    </row>
    <row r="98" spans="2:62" s="676" customFormat="1">
      <c r="B98" s="554"/>
      <c r="C98" s="555" t="str" cm="1">
        <f t="array" aca="1" ref="C98" ca="1">IFERROR(INDIRECT("'S7-"&amp;$C$5&amp;"'!G"&amp;MATCH('S8-S00010'!B98,INDIRECT("'S7-"&amp;$C$5&amp;"'!F:F"),0)),"")</f>
        <v/>
      </c>
      <c r="D98" s="555" t="str" cm="1">
        <f t="array" aca="1" ref="D98" ca="1">IFERROR(INDIRECT("'S7-"&amp;$C$5&amp;"'!E"&amp;MATCH('S8-S00010'!B98,INDIRECT("'S7-"&amp;$C$5&amp;"'!F:F"),0)),"")</f>
        <v/>
      </c>
      <c r="E98" s="77"/>
      <c r="F98" s="77"/>
      <c r="G98" s="327"/>
      <c r="H98" s="556" t="str" cm="1">
        <f t="array" aca="1" ref="H98" ca="1">IFERROR(INDIRECT("'S7-"&amp;$C$5&amp;"'!$D"&amp;MATCH($B98,INDIRECT("'S7-"&amp;$C$5&amp;"'!$F:$F"),0)),"")</f>
        <v/>
      </c>
      <c r="I98" s="71"/>
      <c r="J98" s="78"/>
      <c r="K98" s="557" t="str">
        <f>IF(I98&lt;&gt;"",IFERROR(VLOOKUP($I98,選択肢①!$D$32:$E$34,2,0),"直接"),"")</f>
        <v/>
      </c>
      <c r="L98" s="71"/>
      <c r="M98" s="71"/>
      <c r="N98" s="104"/>
      <c r="O98" s="81"/>
      <c r="P98" s="334"/>
      <c r="Q98" s="330" t="str">
        <f>IF($I98=選択肢①!$J$31,"tCO2/kWh",IF($I98=選択肢①!$L$31,"tCO2/GJ",""))</f>
        <v/>
      </c>
      <c r="R98" s="101"/>
      <c r="S98" s="440" t="str" cm="1">
        <f t="array" aca="1" ref="S98" ca="1">IFERROR(IF(M98&lt;&gt;"",INDIRECT("排出活動_Master!AQ"&amp;MATCH(M98,排出活動_Master!$AN:$AN,0)),INDIRECT("排出活動_Master!P"&amp;MATCH(LEFT($H98,FIND(")",$H98))&amp;$I98&amp;$L98&amp;$M98,排出活動_Master!$Y:$Y,0))),"")</f>
        <v/>
      </c>
      <c r="T98" s="80"/>
      <c r="U98" s="78"/>
      <c r="V98" s="441" t="str" cm="1">
        <f t="array" aca="1" ref="V98" ca="1">IFERROR(IF(M98&lt;&gt;"",INDIRECT("排出活動_Master!AS"&amp;MATCH(M98,排出活動_Master!$AN:$AN,0)),"-"),"")</f>
        <v>-</v>
      </c>
      <c r="W98" s="440" t="str" cm="1">
        <f t="array" aca="1" ref="W98" ca="1">IFERROR(IF(M98&lt;&gt;"",INDIRECT("排出活動_Master!AR"&amp;MATCH(M98,排出活動_Master!$AN:$AN,0)),"-"),"")</f>
        <v>-</v>
      </c>
      <c r="X98" s="550" t="str" cm="1">
        <f t="array" aca="1" ref="X98" ca="1">IFERROR(IF(OR(I98=選択肢①!$J$31,AND(P98&lt;&gt;"",I98=選択肢①!$L$31)),P98,IF(LEFT($H98,FIND(")",$H98))&amp;$I98="エネルギー起源二酸化炭素(CO2)燃料の使用",INDIRECT("排出活動_Master!AU"&amp;MATCH(M98,排出活動_Master!$AN:$AN,0)),IF(OR(LEFT($H98,FIND(")",$H98))&amp;$I98=排出活動_Master!$AW$6,$H98&amp;$I98=排出活動_Master!$AW$7),INDIRECT("排出活動_Master!R"&amp;MATCH(H98&amp;I98&amp;L98,排出活動_Master!$Y:$Y,0)),INDIRECT("排出活動_Master!R"&amp;MATCH(LEFT($H98,FIND(")",$H98))&amp;$I98&amp;$L98&amp;$M98,排出活動_Master!$Y:$Y,0))))),"")</f>
        <v/>
      </c>
      <c r="Y98" s="386" t="str" cm="1">
        <f t="array" aca="1" ref="Y98" ca="1">IFERROR(IF(LEFT($H98,FIND(")",$H98))&amp;I98="エネルギー起源二酸化炭素(CO2)燃料の使用",INDIRECT("排出活動_Master!AT"&amp;MATCH(M98,排出活動_Master!$AN:$AN,0)),IF(OR(LEFT($H98,FIND(")",$H98))&amp;$I98=排出活動_Master!$AW$6,$H98&amp;$I98=排出活動_Master!$AW$7),INDIRECT("排出活動_Master!Q"&amp;MATCH(H98&amp;I98&amp;L98,排出活動_Master!$Y:$Y,0)),INDIRECT("排出活動_Master!Q"&amp;MATCH(LEFT($H98,FIND(")",$H98))&amp;$I98&amp;$L98&amp;$M98,排出活動_Master!$Y:$Y,0)))),"")</f>
        <v/>
      </c>
      <c r="Z98" s="558">
        <f ca="1">IF(AND(H98=排出活動_Master!$B$5,I98=排出活動_Master!$E$5),1,IFERROR(VLOOKUP($H98,排出活動_Master!$AI$5:$AK$38,3,0),0))</f>
        <v>0</v>
      </c>
      <c r="AA98" s="559">
        <f t="shared" ca="1" si="11"/>
        <v>0</v>
      </c>
      <c r="AB98" s="79"/>
      <c r="AC98" s="550" t="str">
        <f t="shared" ca="1" si="12"/>
        <v>-</v>
      </c>
      <c r="AD98" s="80"/>
      <c r="AE98" s="82"/>
      <c r="AF98" s="76"/>
      <c r="AG98" s="550" t="str">
        <f t="shared" ca="1" si="10"/>
        <v/>
      </c>
      <c r="AH98" s="80"/>
      <c r="AI98" s="82"/>
      <c r="AK98" s="355"/>
      <c r="AL98" s="477">
        <f t="shared" ca="1" si="13"/>
        <v>1</v>
      </c>
      <c r="AM98" s="477"/>
      <c r="AN98" s="477">
        <f t="shared" ca="1" si="14"/>
        <v>1</v>
      </c>
      <c r="AO98" s="477"/>
      <c r="AP98" s="477" t="e">
        <f t="shared" ca="1" si="15"/>
        <v>#VALUE!</v>
      </c>
      <c r="AQ98" s="355"/>
      <c r="AR98" s="355"/>
      <c r="AS98" s="355"/>
      <c r="AT98" s="355"/>
      <c r="AU98" s="355"/>
      <c r="AV98" s="355"/>
      <c r="AW98" s="355"/>
      <c r="AX98" s="355"/>
      <c r="AY98" s="355"/>
      <c r="AZ98" s="355"/>
      <c r="BA98" s="355"/>
      <c r="BB98" s="355"/>
      <c r="BC98" s="355"/>
      <c r="BD98" s="355"/>
      <c r="BE98" s="355"/>
      <c r="BF98" s="355"/>
      <c r="BG98" s="355"/>
      <c r="BH98" s="482"/>
      <c r="BI98" s="482"/>
      <c r="BJ98" s="355"/>
    </row>
    <row r="99" spans="2:62" s="676" customFormat="1">
      <c r="B99" s="554"/>
      <c r="C99" s="555" t="str" cm="1">
        <f t="array" aca="1" ref="C99" ca="1">IFERROR(INDIRECT("'S7-"&amp;$C$5&amp;"'!G"&amp;MATCH('S8-S00010'!B99,INDIRECT("'S7-"&amp;$C$5&amp;"'!F:F"),0)),"")</f>
        <v/>
      </c>
      <c r="D99" s="555" t="str" cm="1">
        <f t="array" aca="1" ref="D99" ca="1">IFERROR(INDIRECT("'S7-"&amp;$C$5&amp;"'!E"&amp;MATCH('S8-S00010'!B99,INDIRECT("'S7-"&amp;$C$5&amp;"'!F:F"),0)),"")</f>
        <v/>
      </c>
      <c r="E99" s="77"/>
      <c r="F99" s="77"/>
      <c r="G99" s="327"/>
      <c r="H99" s="556" t="str" cm="1">
        <f t="array" aca="1" ref="H99" ca="1">IFERROR(INDIRECT("'S7-"&amp;$C$5&amp;"'!$D"&amp;MATCH($B99,INDIRECT("'S7-"&amp;$C$5&amp;"'!$F:$F"),0)),"")</f>
        <v/>
      </c>
      <c r="I99" s="71"/>
      <c r="J99" s="78"/>
      <c r="K99" s="557" t="str">
        <f>IF(I99&lt;&gt;"",IFERROR(VLOOKUP($I99,選択肢①!$D$32:$E$34,2,0),"直接"),"")</f>
        <v/>
      </c>
      <c r="L99" s="71"/>
      <c r="M99" s="71"/>
      <c r="N99" s="104"/>
      <c r="O99" s="81"/>
      <c r="P99" s="334"/>
      <c r="Q99" s="330" t="str">
        <f>IF($I99=選択肢①!$J$31,"tCO2/kWh",IF($I99=選択肢①!$L$31,"tCO2/GJ",""))</f>
        <v/>
      </c>
      <c r="R99" s="101"/>
      <c r="S99" s="440" t="str" cm="1">
        <f t="array" aca="1" ref="S99" ca="1">IFERROR(IF(M99&lt;&gt;"",INDIRECT("排出活動_Master!AQ"&amp;MATCH(M99,排出活動_Master!$AN:$AN,0)),INDIRECT("排出活動_Master!P"&amp;MATCH(LEFT($H99,FIND(")",$H99))&amp;$I99&amp;$L99&amp;$M99,排出活動_Master!$Y:$Y,0))),"")</f>
        <v/>
      </c>
      <c r="T99" s="80"/>
      <c r="U99" s="78"/>
      <c r="V99" s="441" t="str" cm="1">
        <f t="array" aca="1" ref="V99" ca="1">IFERROR(IF(M99&lt;&gt;"",INDIRECT("排出活動_Master!AS"&amp;MATCH(M99,排出活動_Master!$AN:$AN,0)),"-"),"")</f>
        <v>-</v>
      </c>
      <c r="W99" s="440" t="str" cm="1">
        <f t="array" aca="1" ref="W99" ca="1">IFERROR(IF(M99&lt;&gt;"",INDIRECT("排出活動_Master!AR"&amp;MATCH(M99,排出活動_Master!$AN:$AN,0)),"-"),"")</f>
        <v>-</v>
      </c>
      <c r="X99" s="550" t="str" cm="1">
        <f t="array" aca="1" ref="X99" ca="1">IFERROR(IF(OR(I99=選択肢①!$J$31,AND(P99&lt;&gt;"",I99=選択肢①!$L$31)),P99,IF(LEFT($H99,FIND(")",$H99))&amp;$I99="エネルギー起源二酸化炭素(CO2)燃料の使用",INDIRECT("排出活動_Master!AU"&amp;MATCH(M99,排出活動_Master!$AN:$AN,0)),IF(OR(LEFT($H99,FIND(")",$H99))&amp;$I99=排出活動_Master!$AW$6,$H99&amp;$I99=排出活動_Master!$AW$7),INDIRECT("排出活動_Master!R"&amp;MATCH(H99&amp;I99&amp;L99,排出活動_Master!$Y:$Y,0)),INDIRECT("排出活動_Master!R"&amp;MATCH(LEFT($H99,FIND(")",$H99))&amp;$I99&amp;$L99&amp;$M99,排出活動_Master!$Y:$Y,0))))),"")</f>
        <v/>
      </c>
      <c r="Y99" s="386" t="str" cm="1">
        <f t="array" aca="1" ref="Y99" ca="1">IFERROR(IF(LEFT($H99,FIND(")",$H99))&amp;I99="エネルギー起源二酸化炭素(CO2)燃料の使用",INDIRECT("排出活動_Master!AT"&amp;MATCH(M99,排出活動_Master!$AN:$AN,0)),IF(OR(LEFT($H99,FIND(")",$H99))&amp;$I99=排出活動_Master!$AW$6,$H99&amp;$I99=排出活動_Master!$AW$7),INDIRECT("排出活動_Master!Q"&amp;MATCH(H99&amp;I99&amp;L99,排出活動_Master!$Y:$Y,0)),INDIRECT("排出活動_Master!Q"&amp;MATCH(LEFT($H99,FIND(")",$H99))&amp;$I99&amp;$L99&amp;$M99,排出活動_Master!$Y:$Y,0)))),"")</f>
        <v/>
      </c>
      <c r="Z99" s="558">
        <f ca="1">IF(AND(H99=排出活動_Master!$B$5,I99=排出活動_Master!$E$5),1,IFERROR(VLOOKUP($H99,排出活動_Master!$AI$5:$AK$38,3,0),0))</f>
        <v>0</v>
      </c>
      <c r="AA99" s="559">
        <f t="shared" ca="1" si="11"/>
        <v>0</v>
      </c>
      <c r="AB99" s="79"/>
      <c r="AC99" s="550" t="str">
        <f t="shared" ca="1" si="12"/>
        <v>-</v>
      </c>
      <c r="AD99" s="80"/>
      <c r="AE99" s="82"/>
      <c r="AF99" s="76"/>
      <c r="AG99" s="550" t="str">
        <f t="shared" ca="1" si="10"/>
        <v/>
      </c>
      <c r="AH99" s="80"/>
      <c r="AI99" s="82"/>
      <c r="AK99" s="355"/>
      <c r="AL99" s="477">
        <f t="shared" ca="1" si="13"/>
        <v>1</v>
      </c>
      <c r="AM99" s="477"/>
      <c r="AN99" s="477">
        <f t="shared" ca="1" si="14"/>
        <v>1</v>
      </c>
      <c r="AO99" s="477"/>
      <c r="AP99" s="477" t="e">
        <f t="shared" ca="1" si="15"/>
        <v>#VALUE!</v>
      </c>
      <c r="AQ99" s="355"/>
      <c r="AR99" s="355"/>
      <c r="AS99" s="355"/>
      <c r="AT99" s="355"/>
      <c r="AU99" s="355"/>
      <c r="AV99" s="355"/>
      <c r="AW99" s="355"/>
      <c r="AX99" s="355"/>
      <c r="AY99" s="355"/>
      <c r="AZ99" s="355"/>
      <c r="BA99" s="355"/>
      <c r="BB99" s="355"/>
      <c r="BC99" s="355"/>
      <c r="BD99" s="355"/>
      <c r="BE99" s="355"/>
      <c r="BF99" s="355"/>
      <c r="BG99" s="355"/>
      <c r="BH99" s="482"/>
      <c r="BI99" s="482"/>
      <c r="BJ99" s="355"/>
    </row>
    <row r="100" spans="2:62">
      <c r="B100" s="554"/>
      <c r="C100" s="555" t="str" cm="1">
        <f t="array" aca="1" ref="C100" ca="1">IFERROR(INDIRECT("'S7-"&amp;$C$5&amp;"'!G"&amp;MATCH('S8-S00010'!B100,INDIRECT("'S7-"&amp;$C$5&amp;"'!F:F"),0)),"")</f>
        <v/>
      </c>
      <c r="D100" s="555" t="str" cm="1">
        <f t="array" aca="1" ref="D100" ca="1">IFERROR(INDIRECT("'S7-"&amp;$C$5&amp;"'!E"&amp;MATCH('S8-S00010'!B100,INDIRECT("'S7-"&amp;$C$5&amp;"'!F:F"),0)),"")</f>
        <v/>
      </c>
      <c r="E100" s="77"/>
      <c r="F100" s="77"/>
      <c r="G100" s="327"/>
      <c r="H100" s="556" t="str" cm="1">
        <f t="array" aca="1" ref="H100" ca="1">IFERROR(INDIRECT("'S7-"&amp;$C$5&amp;"'!$D"&amp;MATCH($B100,INDIRECT("'S7-"&amp;$C$5&amp;"'!$F:$F"),0)),"")</f>
        <v/>
      </c>
      <c r="I100" s="71"/>
      <c r="J100" s="78"/>
      <c r="K100" s="557" t="str">
        <f>IF(I100&lt;&gt;"",IFERROR(VLOOKUP($I100,選択肢①!$D$32:$E$34,2,0),"直接"),"")</f>
        <v/>
      </c>
      <c r="L100" s="71"/>
      <c r="M100" s="71"/>
      <c r="N100" s="104"/>
      <c r="O100" s="81"/>
      <c r="P100" s="334"/>
      <c r="Q100" s="330" t="str">
        <f>IF($I100=選択肢①!$J$31,"tCO2/kWh",IF($I100=選択肢①!$L$31,"tCO2/GJ",""))</f>
        <v/>
      </c>
      <c r="R100" s="101"/>
      <c r="S100" s="440" t="str" cm="1">
        <f t="array" aca="1" ref="S100" ca="1">IFERROR(IF(M100&lt;&gt;"",INDIRECT("排出活動_Master!AQ"&amp;MATCH(M100,排出活動_Master!$AN:$AN,0)),INDIRECT("排出活動_Master!P"&amp;MATCH(LEFT($H100,FIND(")",$H100))&amp;$I100&amp;$L100&amp;$M100,排出活動_Master!$Y:$Y,0))),"")</f>
        <v/>
      </c>
      <c r="T100" s="80"/>
      <c r="U100" s="78"/>
      <c r="V100" s="441" t="str" cm="1">
        <f t="array" aca="1" ref="V100" ca="1">IFERROR(IF(M100&lt;&gt;"",INDIRECT("排出活動_Master!AS"&amp;MATCH(M100,排出活動_Master!$AN:$AN,0)),"-"),"")</f>
        <v>-</v>
      </c>
      <c r="W100" s="440" t="str" cm="1">
        <f t="array" aca="1" ref="W100" ca="1">IFERROR(IF(M100&lt;&gt;"",INDIRECT("排出活動_Master!AR"&amp;MATCH(M100,排出活動_Master!$AN:$AN,0)),"-"),"")</f>
        <v>-</v>
      </c>
      <c r="X100" s="550" t="str" cm="1">
        <f t="array" aca="1" ref="X100" ca="1">IFERROR(IF(OR(I100=選択肢①!$J$31,AND(P100&lt;&gt;"",I100=選択肢①!$L$31)),P100,IF(LEFT($H100,FIND(")",$H100))&amp;$I100="エネルギー起源二酸化炭素(CO2)燃料の使用",INDIRECT("排出活動_Master!AU"&amp;MATCH(M100,排出活動_Master!$AN:$AN,0)),IF(OR(LEFT($H100,FIND(")",$H100))&amp;$I100=排出活動_Master!$AW$6,$H100&amp;$I100=排出活動_Master!$AW$7),INDIRECT("排出活動_Master!R"&amp;MATCH(H100&amp;I100&amp;L100,排出活動_Master!$Y:$Y,0)),INDIRECT("排出活動_Master!R"&amp;MATCH(LEFT($H100,FIND(")",$H100))&amp;$I100&amp;$L100&amp;$M100,排出活動_Master!$Y:$Y,0))))),"")</f>
        <v/>
      </c>
      <c r="Y100" s="386" t="str" cm="1">
        <f t="array" aca="1" ref="Y100" ca="1">IFERROR(IF(LEFT($H100,FIND(")",$H100))&amp;I100="エネルギー起源二酸化炭素(CO2)燃料の使用",INDIRECT("排出活動_Master!AT"&amp;MATCH(M100,排出活動_Master!$AN:$AN,0)),IF(OR(LEFT($H100,FIND(")",$H100))&amp;$I100=排出活動_Master!$AW$6,$H100&amp;$I100=排出活動_Master!$AW$7),INDIRECT("排出活動_Master!Q"&amp;MATCH(H100&amp;I100&amp;L100,排出活動_Master!$Y:$Y,0)),INDIRECT("排出活動_Master!Q"&amp;MATCH(LEFT($H100,FIND(")",$H100))&amp;$I100&amp;$L100&amp;$M100,排出活動_Master!$Y:$Y,0)))),"")</f>
        <v/>
      </c>
      <c r="Z100" s="558">
        <f ca="1">IF(AND(H100=排出活動_Master!$B$5,I100=排出活動_Master!$E$5),1,IFERROR(VLOOKUP($H100,排出活動_Master!$AI$5:$AK$38,3,0),0))</f>
        <v>0</v>
      </c>
      <c r="AA100" s="559">
        <f t="shared" ca="1" si="11"/>
        <v>0</v>
      </c>
      <c r="AB100" s="79"/>
      <c r="AC100" s="550" t="str">
        <f t="shared" ca="1" si="12"/>
        <v>-</v>
      </c>
      <c r="AD100" s="80"/>
      <c r="AE100" s="82"/>
      <c r="AF100" s="76"/>
      <c r="AG100" s="550" t="str">
        <f t="shared" ca="1" si="10"/>
        <v/>
      </c>
      <c r="AH100" s="80"/>
      <c r="AI100" s="82"/>
      <c r="AL100" s="477">
        <f t="shared" ca="1" si="13"/>
        <v>1</v>
      </c>
      <c r="AM100" s="477"/>
      <c r="AN100" s="477">
        <f t="shared" ca="1" si="14"/>
        <v>1</v>
      </c>
      <c r="AO100" s="477"/>
      <c r="AP100" s="477" t="e">
        <f t="shared" ca="1" si="15"/>
        <v>#VALUE!</v>
      </c>
    </row>
    <row r="101" spans="2:62">
      <c r="B101" s="554"/>
      <c r="C101" s="555" t="str" cm="1">
        <f t="array" aca="1" ref="C101" ca="1">IFERROR(INDIRECT("'S7-"&amp;$C$5&amp;"'!G"&amp;MATCH('S8-S00010'!B101,INDIRECT("'S7-"&amp;$C$5&amp;"'!F:F"),0)),"")</f>
        <v/>
      </c>
      <c r="D101" s="555" t="str" cm="1">
        <f t="array" aca="1" ref="D101" ca="1">IFERROR(INDIRECT("'S7-"&amp;$C$5&amp;"'!E"&amp;MATCH('S8-S00010'!B101,INDIRECT("'S7-"&amp;$C$5&amp;"'!F:F"),0)),"")</f>
        <v/>
      </c>
      <c r="E101" s="77"/>
      <c r="F101" s="77"/>
      <c r="G101" s="327"/>
      <c r="H101" s="556" t="str" cm="1">
        <f t="array" aca="1" ref="H101" ca="1">IFERROR(INDIRECT("'S7-"&amp;$C$5&amp;"'!$D"&amp;MATCH($B101,INDIRECT("'S7-"&amp;$C$5&amp;"'!$F:$F"),0)),"")</f>
        <v/>
      </c>
      <c r="I101" s="71"/>
      <c r="J101" s="78"/>
      <c r="K101" s="557" t="str">
        <f>IF(I101&lt;&gt;"",IFERROR(VLOOKUP($I101,選択肢①!$D$32:$E$34,2,0),"直接"),"")</f>
        <v/>
      </c>
      <c r="L101" s="71"/>
      <c r="M101" s="71"/>
      <c r="N101" s="104"/>
      <c r="O101" s="81"/>
      <c r="P101" s="334"/>
      <c r="Q101" s="330" t="str">
        <f>IF($I101=選択肢①!$J$31,"tCO2/kWh",IF($I101=選択肢①!$L$31,"tCO2/GJ",""))</f>
        <v/>
      </c>
      <c r="R101" s="101"/>
      <c r="S101" s="440" t="str" cm="1">
        <f t="array" aca="1" ref="S101" ca="1">IFERROR(IF(M101&lt;&gt;"",INDIRECT("排出活動_Master!AQ"&amp;MATCH(M101,排出活動_Master!$AN:$AN,0)),INDIRECT("排出活動_Master!P"&amp;MATCH(LEFT($H101,FIND(")",$H101))&amp;$I101&amp;$L101&amp;$M101,排出活動_Master!$Y:$Y,0))),"")</f>
        <v/>
      </c>
      <c r="T101" s="80"/>
      <c r="U101" s="78"/>
      <c r="V101" s="441" t="str" cm="1">
        <f t="array" aca="1" ref="V101" ca="1">IFERROR(IF(M101&lt;&gt;"",INDIRECT("排出活動_Master!AS"&amp;MATCH(M101,排出活動_Master!$AN:$AN,0)),"-"),"")</f>
        <v>-</v>
      </c>
      <c r="W101" s="440" t="str" cm="1">
        <f t="array" aca="1" ref="W101" ca="1">IFERROR(IF(M101&lt;&gt;"",INDIRECT("排出活動_Master!AR"&amp;MATCH(M101,排出活動_Master!$AN:$AN,0)),"-"),"")</f>
        <v>-</v>
      </c>
      <c r="X101" s="550" t="str" cm="1">
        <f t="array" aca="1" ref="X101" ca="1">IFERROR(IF(OR(I101=選択肢①!$J$31,AND(P101&lt;&gt;"",I101=選択肢①!$L$31)),P101,IF(LEFT($H101,FIND(")",$H101))&amp;$I101="エネルギー起源二酸化炭素(CO2)燃料の使用",INDIRECT("排出活動_Master!AU"&amp;MATCH(M101,排出活動_Master!$AN:$AN,0)),IF(OR(LEFT($H101,FIND(")",$H101))&amp;$I101=排出活動_Master!$AW$6,$H101&amp;$I101=排出活動_Master!$AW$7),INDIRECT("排出活動_Master!R"&amp;MATCH(H101&amp;I101&amp;L101,排出活動_Master!$Y:$Y,0)),INDIRECT("排出活動_Master!R"&amp;MATCH(LEFT($H101,FIND(")",$H101))&amp;$I101&amp;$L101&amp;$M101,排出活動_Master!$Y:$Y,0))))),"")</f>
        <v/>
      </c>
      <c r="Y101" s="386" t="str" cm="1">
        <f t="array" aca="1" ref="Y101" ca="1">IFERROR(IF(LEFT($H101,FIND(")",$H101))&amp;I101="エネルギー起源二酸化炭素(CO2)燃料の使用",INDIRECT("排出活動_Master!AT"&amp;MATCH(M101,排出活動_Master!$AN:$AN,0)),IF(OR(LEFT($H101,FIND(")",$H101))&amp;$I101=排出活動_Master!$AW$6,$H101&amp;$I101=排出活動_Master!$AW$7),INDIRECT("排出活動_Master!Q"&amp;MATCH(H101&amp;I101&amp;L101,排出活動_Master!$Y:$Y,0)),INDIRECT("排出活動_Master!Q"&amp;MATCH(LEFT($H101,FIND(")",$H101))&amp;$I101&amp;$L101&amp;$M101,排出活動_Master!$Y:$Y,0)))),"")</f>
        <v/>
      </c>
      <c r="Z101" s="558">
        <f ca="1">IF(AND(H101=排出活動_Master!$B$5,I101=排出活動_Master!$E$5),1,IFERROR(VLOOKUP($H101,排出活動_Master!$AI$5:$AK$38,3,0),0))</f>
        <v>0</v>
      </c>
      <c r="AA101" s="559">
        <f t="shared" ca="1" si="11"/>
        <v>0</v>
      </c>
      <c r="AB101" s="79"/>
      <c r="AC101" s="550" t="str">
        <f t="shared" ca="1" si="12"/>
        <v>-</v>
      </c>
      <c r="AD101" s="80"/>
      <c r="AE101" s="82"/>
      <c r="AF101" s="76"/>
      <c r="AG101" s="550" t="str">
        <f t="shared" ca="1" si="10"/>
        <v/>
      </c>
      <c r="AH101" s="80"/>
      <c r="AI101" s="82"/>
      <c r="AL101" s="477">
        <f t="shared" ca="1" si="13"/>
        <v>1</v>
      </c>
      <c r="AM101" s="477"/>
      <c r="AN101" s="477">
        <f t="shared" ca="1" si="14"/>
        <v>1</v>
      </c>
      <c r="AO101" s="477"/>
      <c r="AP101" s="477" t="e">
        <f t="shared" ca="1" si="15"/>
        <v>#VALUE!</v>
      </c>
    </row>
    <row r="102" spans="2:62">
      <c r="B102" s="554"/>
      <c r="C102" s="555" t="str" cm="1">
        <f t="array" aca="1" ref="C102" ca="1">IFERROR(INDIRECT("'S7-"&amp;$C$5&amp;"'!G"&amp;MATCH('S8-S00010'!B102,INDIRECT("'S7-"&amp;$C$5&amp;"'!F:F"),0)),"")</f>
        <v/>
      </c>
      <c r="D102" s="555" t="str" cm="1">
        <f t="array" aca="1" ref="D102" ca="1">IFERROR(INDIRECT("'S7-"&amp;$C$5&amp;"'!E"&amp;MATCH('S8-S00010'!B102,INDIRECT("'S7-"&amp;$C$5&amp;"'!F:F"),0)),"")</f>
        <v/>
      </c>
      <c r="E102" s="77"/>
      <c r="F102" s="77"/>
      <c r="G102" s="327"/>
      <c r="H102" s="556" t="str" cm="1">
        <f t="array" aca="1" ref="H102" ca="1">IFERROR(INDIRECT("'S7-"&amp;$C$5&amp;"'!$D"&amp;MATCH($B102,INDIRECT("'S7-"&amp;$C$5&amp;"'!$F:$F"),0)),"")</f>
        <v/>
      </c>
      <c r="I102" s="71"/>
      <c r="J102" s="78"/>
      <c r="K102" s="557" t="str">
        <f>IF(I102&lt;&gt;"",IFERROR(VLOOKUP($I102,選択肢①!$D$32:$E$34,2,0),"直接"),"")</f>
        <v/>
      </c>
      <c r="L102" s="71"/>
      <c r="M102" s="71"/>
      <c r="N102" s="104"/>
      <c r="O102" s="81"/>
      <c r="P102" s="334"/>
      <c r="Q102" s="330" t="str">
        <f>IF($I102=選択肢①!$J$31,"tCO2/kWh",IF($I102=選択肢①!$L$31,"tCO2/GJ",""))</f>
        <v/>
      </c>
      <c r="R102" s="101"/>
      <c r="S102" s="440" t="str" cm="1">
        <f t="array" aca="1" ref="S102" ca="1">IFERROR(IF(M102&lt;&gt;"",INDIRECT("排出活動_Master!AQ"&amp;MATCH(M102,排出活動_Master!$AN:$AN,0)),INDIRECT("排出活動_Master!P"&amp;MATCH(LEFT($H102,FIND(")",$H102))&amp;$I102&amp;$L102&amp;$M102,排出活動_Master!$Y:$Y,0))),"")</f>
        <v/>
      </c>
      <c r="T102" s="80"/>
      <c r="U102" s="78"/>
      <c r="V102" s="441" t="str" cm="1">
        <f t="array" aca="1" ref="V102" ca="1">IFERROR(IF(M102&lt;&gt;"",INDIRECT("排出活動_Master!AS"&amp;MATCH(M102,排出活動_Master!$AN:$AN,0)),"-"),"")</f>
        <v>-</v>
      </c>
      <c r="W102" s="440" t="str" cm="1">
        <f t="array" aca="1" ref="W102" ca="1">IFERROR(IF(M102&lt;&gt;"",INDIRECT("排出活動_Master!AR"&amp;MATCH(M102,排出活動_Master!$AN:$AN,0)),"-"),"")</f>
        <v>-</v>
      </c>
      <c r="X102" s="550" t="str" cm="1">
        <f t="array" aca="1" ref="X102" ca="1">IFERROR(IF(OR(I102=選択肢①!$J$31,AND(P102&lt;&gt;"",I102=選択肢①!$L$31)),P102,IF(LEFT($H102,FIND(")",$H102))&amp;$I102="エネルギー起源二酸化炭素(CO2)燃料の使用",INDIRECT("排出活動_Master!AU"&amp;MATCH(M102,排出活動_Master!$AN:$AN,0)),IF(OR(LEFT($H102,FIND(")",$H102))&amp;$I102=排出活動_Master!$AW$6,$H102&amp;$I102=排出活動_Master!$AW$7),INDIRECT("排出活動_Master!R"&amp;MATCH(H102&amp;I102&amp;L102,排出活動_Master!$Y:$Y,0)),INDIRECT("排出活動_Master!R"&amp;MATCH(LEFT($H102,FIND(")",$H102))&amp;$I102&amp;$L102&amp;$M102,排出活動_Master!$Y:$Y,0))))),"")</f>
        <v/>
      </c>
      <c r="Y102" s="386" t="str" cm="1">
        <f t="array" aca="1" ref="Y102" ca="1">IFERROR(IF(LEFT($H102,FIND(")",$H102))&amp;I102="エネルギー起源二酸化炭素(CO2)燃料の使用",INDIRECT("排出活動_Master!AT"&amp;MATCH(M102,排出活動_Master!$AN:$AN,0)),IF(OR(LEFT($H102,FIND(")",$H102))&amp;$I102=排出活動_Master!$AW$6,$H102&amp;$I102=排出活動_Master!$AW$7),INDIRECT("排出活動_Master!Q"&amp;MATCH(H102&amp;I102&amp;L102,排出活動_Master!$Y:$Y,0)),INDIRECT("排出活動_Master!Q"&amp;MATCH(LEFT($H102,FIND(")",$H102))&amp;$I102&amp;$L102&amp;$M102,排出活動_Master!$Y:$Y,0)))),"")</f>
        <v/>
      </c>
      <c r="Z102" s="558">
        <f ca="1">IF(AND(H102=排出活動_Master!$B$5,I102=排出活動_Master!$E$5),1,IFERROR(VLOOKUP($H102,排出活動_Master!$AI$5:$AK$38,3,0),0))</f>
        <v>0</v>
      </c>
      <c r="AA102" s="559">
        <f t="shared" ca="1" si="11"/>
        <v>0</v>
      </c>
      <c r="AB102" s="79"/>
      <c r="AC102" s="550" t="str">
        <f t="shared" ca="1" si="12"/>
        <v>-</v>
      </c>
      <c r="AD102" s="80"/>
      <c r="AE102" s="82"/>
      <c r="AF102" s="76"/>
      <c r="AG102" s="550" t="str">
        <f t="shared" ca="1" si="10"/>
        <v/>
      </c>
      <c r="AH102" s="80"/>
      <c r="AI102" s="82"/>
      <c r="AL102" s="477">
        <f t="shared" ca="1" si="13"/>
        <v>1</v>
      </c>
      <c r="AM102" s="477"/>
      <c r="AN102" s="477">
        <f t="shared" ca="1" si="14"/>
        <v>1</v>
      </c>
      <c r="AO102" s="477"/>
      <c r="AP102" s="477" t="e">
        <f t="shared" ca="1" si="15"/>
        <v>#VALUE!</v>
      </c>
    </row>
    <row r="103" spans="2:62">
      <c r="B103" s="554"/>
      <c r="C103" s="555" t="str" cm="1">
        <f t="array" aca="1" ref="C103" ca="1">IFERROR(INDIRECT("'S7-"&amp;$C$5&amp;"'!G"&amp;MATCH('S8-S00010'!B103,INDIRECT("'S7-"&amp;$C$5&amp;"'!F:F"),0)),"")</f>
        <v/>
      </c>
      <c r="D103" s="555" t="str" cm="1">
        <f t="array" aca="1" ref="D103" ca="1">IFERROR(INDIRECT("'S7-"&amp;$C$5&amp;"'!E"&amp;MATCH('S8-S00010'!B103,INDIRECT("'S7-"&amp;$C$5&amp;"'!F:F"),0)),"")</f>
        <v/>
      </c>
      <c r="E103" s="77"/>
      <c r="F103" s="77"/>
      <c r="G103" s="327"/>
      <c r="H103" s="556" t="str" cm="1">
        <f t="array" aca="1" ref="H103" ca="1">IFERROR(INDIRECT("'S7-"&amp;$C$5&amp;"'!$D"&amp;MATCH($B103,INDIRECT("'S7-"&amp;$C$5&amp;"'!$F:$F"),0)),"")</f>
        <v/>
      </c>
      <c r="I103" s="71"/>
      <c r="J103" s="78"/>
      <c r="K103" s="557" t="str">
        <f>IF(I103&lt;&gt;"",IFERROR(VLOOKUP($I103,選択肢①!$D$32:$E$34,2,0),"直接"),"")</f>
        <v/>
      </c>
      <c r="L103" s="71"/>
      <c r="M103" s="71"/>
      <c r="N103" s="104"/>
      <c r="O103" s="81"/>
      <c r="P103" s="334"/>
      <c r="Q103" s="330" t="str">
        <f>IF($I103=選択肢①!$J$31,"tCO2/kWh",IF($I103=選択肢①!$L$31,"tCO2/GJ",""))</f>
        <v/>
      </c>
      <c r="R103" s="101"/>
      <c r="S103" s="440" t="str" cm="1">
        <f t="array" aca="1" ref="S103" ca="1">IFERROR(IF(M103&lt;&gt;"",INDIRECT("排出活動_Master!AQ"&amp;MATCH(M103,排出活動_Master!$AN:$AN,0)),INDIRECT("排出活動_Master!P"&amp;MATCH(LEFT($H103,FIND(")",$H103))&amp;$I103&amp;$L103&amp;$M103,排出活動_Master!$Y:$Y,0))),"")</f>
        <v/>
      </c>
      <c r="T103" s="80"/>
      <c r="U103" s="78"/>
      <c r="V103" s="441" t="str" cm="1">
        <f t="array" aca="1" ref="V103" ca="1">IFERROR(IF(M103&lt;&gt;"",INDIRECT("排出活動_Master!AS"&amp;MATCH(M103,排出活動_Master!$AN:$AN,0)),"-"),"")</f>
        <v>-</v>
      </c>
      <c r="W103" s="440" t="str" cm="1">
        <f t="array" aca="1" ref="W103" ca="1">IFERROR(IF(M103&lt;&gt;"",INDIRECT("排出活動_Master!AR"&amp;MATCH(M103,排出活動_Master!$AN:$AN,0)),"-"),"")</f>
        <v>-</v>
      </c>
      <c r="X103" s="550" t="str" cm="1">
        <f t="array" aca="1" ref="X103" ca="1">IFERROR(IF(OR(I103=選択肢①!$J$31,AND(P103&lt;&gt;"",I103=選択肢①!$L$31)),P103,IF(LEFT($H103,FIND(")",$H103))&amp;$I103="エネルギー起源二酸化炭素(CO2)燃料の使用",INDIRECT("排出活動_Master!AU"&amp;MATCH(M103,排出活動_Master!$AN:$AN,0)),IF(OR(LEFT($H103,FIND(")",$H103))&amp;$I103=排出活動_Master!$AW$6,$H103&amp;$I103=排出活動_Master!$AW$7),INDIRECT("排出活動_Master!R"&amp;MATCH(H103&amp;I103&amp;L103,排出活動_Master!$Y:$Y,0)),INDIRECT("排出活動_Master!R"&amp;MATCH(LEFT($H103,FIND(")",$H103))&amp;$I103&amp;$L103&amp;$M103,排出活動_Master!$Y:$Y,0))))),"")</f>
        <v/>
      </c>
      <c r="Y103" s="386" t="str" cm="1">
        <f t="array" aca="1" ref="Y103" ca="1">IFERROR(IF(LEFT($H103,FIND(")",$H103))&amp;I103="エネルギー起源二酸化炭素(CO2)燃料の使用",INDIRECT("排出活動_Master!AT"&amp;MATCH(M103,排出活動_Master!$AN:$AN,0)),IF(OR(LEFT($H103,FIND(")",$H103))&amp;$I103=排出活動_Master!$AW$6,$H103&amp;$I103=排出活動_Master!$AW$7),INDIRECT("排出活動_Master!Q"&amp;MATCH(H103&amp;I103&amp;L103,排出活動_Master!$Y:$Y,0)),INDIRECT("排出活動_Master!Q"&amp;MATCH(LEFT($H103,FIND(")",$H103))&amp;$I103&amp;$L103&amp;$M103,排出活動_Master!$Y:$Y,0)))),"")</f>
        <v/>
      </c>
      <c r="Z103" s="558">
        <f ca="1">IF(AND(H103=排出活動_Master!$B$5,I103=排出活動_Master!$E$5),1,IFERROR(VLOOKUP($H103,排出活動_Master!$AI$5:$AK$38,3,0),0))</f>
        <v>0</v>
      </c>
      <c r="AA103" s="559">
        <f t="shared" ca="1" si="11"/>
        <v>0</v>
      </c>
      <c r="AB103" s="79"/>
      <c r="AC103" s="550" t="str">
        <f t="shared" ca="1" si="12"/>
        <v>-</v>
      </c>
      <c r="AD103" s="80"/>
      <c r="AE103" s="82"/>
      <c r="AF103" s="76"/>
      <c r="AG103" s="550" t="str">
        <f t="shared" ca="1" si="10"/>
        <v/>
      </c>
      <c r="AH103" s="80"/>
      <c r="AI103" s="82"/>
      <c r="AL103" s="477">
        <f t="shared" ca="1" si="13"/>
        <v>1</v>
      </c>
      <c r="AM103" s="477"/>
      <c r="AN103" s="477">
        <f t="shared" ca="1" si="14"/>
        <v>1</v>
      </c>
      <c r="AO103" s="477"/>
      <c r="AP103" s="477" t="e">
        <f t="shared" ca="1" si="15"/>
        <v>#VALUE!</v>
      </c>
    </row>
    <row r="104" spans="2:62">
      <c r="B104" s="554"/>
      <c r="C104" s="555" t="str" cm="1">
        <f t="array" aca="1" ref="C104" ca="1">IFERROR(INDIRECT("'S7-"&amp;$C$5&amp;"'!G"&amp;MATCH('S8-S00010'!B104,INDIRECT("'S7-"&amp;$C$5&amp;"'!F:F"),0)),"")</f>
        <v/>
      </c>
      <c r="D104" s="555" t="str" cm="1">
        <f t="array" aca="1" ref="D104" ca="1">IFERROR(INDIRECT("'S7-"&amp;$C$5&amp;"'!E"&amp;MATCH('S8-S00010'!B104,INDIRECT("'S7-"&amp;$C$5&amp;"'!F:F"),0)),"")</f>
        <v/>
      </c>
      <c r="E104" s="77"/>
      <c r="F104" s="77"/>
      <c r="G104" s="327"/>
      <c r="H104" s="556" t="str" cm="1">
        <f t="array" aca="1" ref="H104" ca="1">IFERROR(INDIRECT("'S7-"&amp;$C$5&amp;"'!$D"&amp;MATCH($B104,INDIRECT("'S7-"&amp;$C$5&amp;"'!$F:$F"),0)),"")</f>
        <v/>
      </c>
      <c r="I104" s="71"/>
      <c r="J104" s="78"/>
      <c r="K104" s="557" t="str">
        <f>IF(I104&lt;&gt;"",IFERROR(VLOOKUP($I104,選択肢①!$D$32:$E$34,2,0),"直接"),"")</f>
        <v/>
      </c>
      <c r="L104" s="71"/>
      <c r="M104" s="71"/>
      <c r="N104" s="104"/>
      <c r="O104" s="81"/>
      <c r="P104" s="334"/>
      <c r="Q104" s="330" t="str">
        <f>IF($I104=選択肢①!$J$31,"tCO2/kWh",IF($I104=選択肢①!$L$31,"tCO2/GJ",""))</f>
        <v/>
      </c>
      <c r="R104" s="101"/>
      <c r="S104" s="440" t="str" cm="1">
        <f t="array" aca="1" ref="S104" ca="1">IFERROR(IF(M104&lt;&gt;"",INDIRECT("排出活動_Master!AQ"&amp;MATCH(M104,排出活動_Master!$AN:$AN,0)),INDIRECT("排出活動_Master!P"&amp;MATCH(LEFT($H104,FIND(")",$H104))&amp;$I104&amp;$L104&amp;$M104,排出活動_Master!$Y:$Y,0))),"")</f>
        <v/>
      </c>
      <c r="T104" s="80"/>
      <c r="U104" s="78"/>
      <c r="V104" s="441" t="str" cm="1">
        <f t="array" aca="1" ref="V104" ca="1">IFERROR(IF(M104&lt;&gt;"",INDIRECT("排出活動_Master!AS"&amp;MATCH(M104,排出活動_Master!$AN:$AN,0)),"-"),"")</f>
        <v>-</v>
      </c>
      <c r="W104" s="440" t="str" cm="1">
        <f t="array" aca="1" ref="W104" ca="1">IFERROR(IF(M104&lt;&gt;"",INDIRECT("排出活動_Master!AR"&amp;MATCH(M104,排出活動_Master!$AN:$AN,0)),"-"),"")</f>
        <v>-</v>
      </c>
      <c r="X104" s="550" t="str" cm="1">
        <f t="array" aca="1" ref="X104" ca="1">IFERROR(IF(OR(I104=選択肢①!$J$31,AND(P104&lt;&gt;"",I104=選択肢①!$L$31)),P104,IF(LEFT($H104,FIND(")",$H104))&amp;$I104="エネルギー起源二酸化炭素(CO2)燃料の使用",INDIRECT("排出活動_Master!AU"&amp;MATCH(M104,排出活動_Master!$AN:$AN,0)),IF(OR(LEFT($H104,FIND(")",$H104))&amp;$I104=排出活動_Master!$AW$6,$H104&amp;$I104=排出活動_Master!$AW$7),INDIRECT("排出活動_Master!R"&amp;MATCH(H104&amp;I104&amp;L104,排出活動_Master!$Y:$Y,0)),INDIRECT("排出活動_Master!R"&amp;MATCH(LEFT($H104,FIND(")",$H104))&amp;$I104&amp;$L104&amp;$M104,排出活動_Master!$Y:$Y,0))))),"")</f>
        <v/>
      </c>
      <c r="Y104" s="386" t="str" cm="1">
        <f t="array" aca="1" ref="Y104" ca="1">IFERROR(IF(LEFT($H104,FIND(")",$H104))&amp;I104="エネルギー起源二酸化炭素(CO2)燃料の使用",INDIRECT("排出活動_Master!AT"&amp;MATCH(M104,排出活動_Master!$AN:$AN,0)),IF(OR(LEFT($H104,FIND(")",$H104))&amp;$I104=排出活動_Master!$AW$6,$H104&amp;$I104=排出活動_Master!$AW$7),INDIRECT("排出活動_Master!Q"&amp;MATCH(H104&amp;I104&amp;L104,排出活動_Master!$Y:$Y,0)),INDIRECT("排出活動_Master!Q"&amp;MATCH(LEFT($H104,FIND(")",$H104))&amp;$I104&amp;$L104&amp;$M104,排出活動_Master!$Y:$Y,0)))),"")</f>
        <v/>
      </c>
      <c r="Z104" s="558">
        <f ca="1">IF(AND(H104=排出活動_Master!$B$5,I104=排出活動_Master!$E$5),1,IFERROR(VLOOKUP($H104,排出活動_Master!$AI$5:$AK$38,3,0),0))</f>
        <v>0</v>
      </c>
      <c r="AA104" s="559">
        <f t="shared" ca="1" si="11"/>
        <v>0</v>
      </c>
      <c r="AB104" s="79"/>
      <c r="AC104" s="550" t="str">
        <f t="shared" ca="1" si="12"/>
        <v>-</v>
      </c>
      <c r="AD104" s="80"/>
      <c r="AE104" s="82"/>
      <c r="AF104" s="76"/>
      <c r="AG104" s="550" t="str">
        <f t="shared" ca="1" si="10"/>
        <v/>
      </c>
      <c r="AH104" s="80"/>
      <c r="AI104" s="82"/>
      <c r="AL104" s="477">
        <f t="shared" ca="1" si="13"/>
        <v>1</v>
      </c>
      <c r="AM104" s="477"/>
      <c r="AN104" s="477">
        <f t="shared" ca="1" si="14"/>
        <v>1</v>
      </c>
      <c r="AO104" s="477"/>
      <c r="AP104" s="477" t="e">
        <f t="shared" ca="1" si="15"/>
        <v>#VALUE!</v>
      </c>
    </row>
    <row r="105" spans="2:62">
      <c r="B105" s="554"/>
      <c r="C105" s="555" t="str" cm="1">
        <f t="array" aca="1" ref="C105" ca="1">IFERROR(INDIRECT("'S7-"&amp;$C$5&amp;"'!G"&amp;MATCH('S8-S00010'!B105,INDIRECT("'S7-"&amp;$C$5&amp;"'!F:F"),0)),"")</f>
        <v/>
      </c>
      <c r="D105" s="555" t="str" cm="1">
        <f t="array" aca="1" ref="D105" ca="1">IFERROR(INDIRECT("'S7-"&amp;$C$5&amp;"'!E"&amp;MATCH('S8-S00010'!B105,INDIRECT("'S7-"&amp;$C$5&amp;"'!F:F"),0)),"")</f>
        <v/>
      </c>
      <c r="E105" s="77"/>
      <c r="F105" s="77"/>
      <c r="G105" s="327"/>
      <c r="H105" s="556" t="str" cm="1">
        <f t="array" aca="1" ref="H105" ca="1">IFERROR(INDIRECT("'S7-"&amp;$C$5&amp;"'!$D"&amp;MATCH($B105,INDIRECT("'S7-"&amp;$C$5&amp;"'!$F:$F"),0)),"")</f>
        <v/>
      </c>
      <c r="I105" s="71"/>
      <c r="J105" s="78"/>
      <c r="K105" s="557" t="str">
        <f>IF(I105&lt;&gt;"",IFERROR(VLOOKUP($I105,選択肢①!$D$32:$E$34,2,0),"直接"),"")</f>
        <v/>
      </c>
      <c r="L105" s="71"/>
      <c r="M105" s="71"/>
      <c r="N105" s="104"/>
      <c r="O105" s="81"/>
      <c r="P105" s="334"/>
      <c r="Q105" s="330" t="str">
        <f>IF($I105=選択肢①!$J$31,"tCO2/kWh",IF($I105=選択肢①!$L$31,"tCO2/GJ",""))</f>
        <v/>
      </c>
      <c r="R105" s="101"/>
      <c r="S105" s="440" t="str" cm="1">
        <f t="array" aca="1" ref="S105" ca="1">IFERROR(IF(M105&lt;&gt;"",INDIRECT("排出活動_Master!AQ"&amp;MATCH(M105,排出活動_Master!$AN:$AN,0)),INDIRECT("排出活動_Master!P"&amp;MATCH(LEFT($H105,FIND(")",$H105))&amp;$I105&amp;$L105&amp;$M105,排出活動_Master!$Y:$Y,0))),"")</f>
        <v/>
      </c>
      <c r="T105" s="80"/>
      <c r="U105" s="78"/>
      <c r="V105" s="441" t="str" cm="1">
        <f t="array" aca="1" ref="V105" ca="1">IFERROR(IF(M105&lt;&gt;"",INDIRECT("排出活動_Master!AS"&amp;MATCH(M105,排出活動_Master!$AN:$AN,0)),"-"),"")</f>
        <v>-</v>
      </c>
      <c r="W105" s="440" t="str" cm="1">
        <f t="array" aca="1" ref="W105" ca="1">IFERROR(IF(M105&lt;&gt;"",INDIRECT("排出活動_Master!AR"&amp;MATCH(M105,排出活動_Master!$AN:$AN,0)),"-"),"")</f>
        <v>-</v>
      </c>
      <c r="X105" s="550" t="str" cm="1">
        <f t="array" aca="1" ref="X105" ca="1">IFERROR(IF(OR(I105=選択肢①!$J$31,AND(P105&lt;&gt;"",I105=選択肢①!$L$31)),P105,IF(LEFT($H105,FIND(")",$H105))&amp;$I105="エネルギー起源二酸化炭素(CO2)燃料の使用",INDIRECT("排出活動_Master!AU"&amp;MATCH(M105,排出活動_Master!$AN:$AN,0)),IF(OR(LEFT($H105,FIND(")",$H105))&amp;$I105=排出活動_Master!$AW$6,$H105&amp;$I105=排出活動_Master!$AW$7),INDIRECT("排出活動_Master!R"&amp;MATCH(H105&amp;I105&amp;L105,排出活動_Master!$Y:$Y,0)),INDIRECT("排出活動_Master!R"&amp;MATCH(LEFT($H105,FIND(")",$H105))&amp;$I105&amp;$L105&amp;$M105,排出活動_Master!$Y:$Y,0))))),"")</f>
        <v/>
      </c>
      <c r="Y105" s="386" t="str" cm="1">
        <f t="array" aca="1" ref="Y105" ca="1">IFERROR(IF(LEFT($H105,FIND(")",$H105))&amp;I105="エネルギー起源二酸化炭素(CO2)燃料の使用",INDIRECT("排出活動_Master!AT"&amp;MATCH(M105,排出活動_Master!$AN:$AN,0)),IF(OR(LEFT($H105,FIND(")",$H105))&amp;$I105=排出活動_Master!$AW$6,$H105&amp;$I105=排出活動_Master!$AW$7),INDIRECT("排出活動_Master!Q"&amp;MATCH(H105&amp;I105&amp;L105,排出活動_Master!$Y:$Y,0)),INDIRECT("排出活動_Master!Q"&amp;MATCH(LEFT($H105,FIND(")",$H105))&amp;$I105&amp;$L105&amp;$M105,排出活動_Master!$Y:$Y,0)))),"")</f>
        <v/>
      </c>
      <c r="Z105" s="558">
        <f ca="1">IF(AND(H105=排出活動_Master!$B$5,I105=排出活動_Master!$E$5),1,IFERROR(VLOOKUP($H105,排出活動_Master!$AI$5:$AK$38,3,0),0))</f>
        <v>0</v>
      </c>
      <c r="AA105" s="559">
        <f t="shared" ca="1" si="11"/>
        <v>0</v>
      </c>
      <c r="AB105" s="79"/>
      <c r="AC105" s="550" t="str">
        <f t="shared" ca="1" si="12"/>
        <v>-</v>
      </c>
      <c r="AD105" s="80"/>
      <c r="AE105" s="82"/>
      <c r="AF105" s="76"/>
      <c r="AG105" s="550" t="str">
        <f t="shared" ca="1" si="10"/>
        <v/>
      </c>
      <c r="AH105" s="80"/>
      <c r="AI105" s="82"/>
      <c r="AL105" s="477">
        <f t="shared" ca="1" si="13"/>
        <v>1</v>
      </c>
      <c r="AM105" s="477"/>
      <c r="AN105" s="477">
        <f t="shared" ca="1" si="14"/>
        <v>1</v>
      </c>
      <c r="AO105" s="477"/>
      <c r="AP105" s="477" t="e">
        <f t="shared" ca="1" si="15"/>
        <v>#VALUE!</v>
      </c>
    </row>
    <row r="106" spans="2:62" ht="19.5" thickBot="1">
      <c r="B106" s="554"/>
      <c r="C106" s="555" t="str" cm="1">
        <f t="array" aca="1" ref="C106" ca="1">IFERROR(INDIRECT("'S7-"&amp;$C$5&amp;"'!G"&amp;MATCH('S8-S00010'!B106,INDIRECT("'S7-"&amp;$C$5&amp;"'!F:F"),0)),"")</f>
        <v/>
      </c>
      <c r="D106" s="555" t="str" cm="1">
        <f t="array" aca="1" ref="D106" ca="1">IFERROR(INDIRECT("'S7-"&amp;$C$5&amp;"'!E"&amp;MATCH('S8-S00010'!B106,INDIRECT("'S7-"&amp;$C$5&amp;"'!F:F"),0)),"")</f>
        <v/>
      </c>
      <c r="E106" s="77"/>
      <c r="F106" s="77"/>
      <c r="G106" s="327"/>
      <c r="H106" s="556" t="str" cm="1">
        <f t="array" aca="1" ref="H106" ca="1">IFERROR(INDIRECT("'S7-"&amp;$C$5&amp;"'!$D"&amp;MATCH($B106,INDIRECT("'S7-"&amp;$C$5&amp;"'!$F:$F"),0)),"")</f>
        <v/>
      </c>
      <c r="I106" s="71"/>
      <c r="J106" s="78"/>
      <c r="K106" s="557" t="str">
        <f>IF(I106&lt;&gt;"",IFERROR(VLOOKUP($I106,選択肢①!$D$32:$E$34,2,0),"直接"),"")</f>
        <v/>
      </c>
      <c r="L106" s="71"/>
      <c r="M106" s="71"/>
      <c r="N106" s="104"/>
      <c r="O106" s="81"/>
      <c r="P106" s="334"/>
      <c r="Q106" s="330" t="str">
        <f>IF($I106=選択肢①!$J$31,"tCO2/kWh",IF($I106=選択肢①!$L$31,"tCO2/GJ",""))</f>
        <v/>
      </c>
      <c r="R106" s="101"/>
      <c r="S106" s="440" t="str" cm="1">
        <f t="array" aca="1" ref="S106" ca="1">IFERROR(IF(M106&lt;&gt;"",INDIRECT("排出活動_Master!AQ"&amp;MATCH(M106,排出活動_Master!$AN:$AN,0)),INDIRECT("排出活動_Master!P"&amp;MATCH(LEFT($H106,FIND(")",$H106))&amp;$I106&amp;$L106&amp;$M106,排出活動_Master!$Y:$Y,0))),"")</f>
        <v/>
      </c>
      <c r="T106" s="80"/>
      <c r="U106" s="78"/>
      <c r="V106" s="441" t="str" cm="1">
        <f t="array" aca="1" ref="V106" ca="1">IFERROR(IF(M106&lt;&gt;"",INDIRECT("排出活動_Master!AS"&amp;MATCH(M106,排出活動_Master!$AN:$AN,0)),"-"),"")</f>
        <v>-</v>
      </c>
      <c r="W106" s="440" t="str" cm="1">
        <f t="array" aca="1" ref="W106" ca="1">IFERROR(IF(M106&lt;&gt;"",INDIRECT("排出活動_Master!AR"&amp;MATCH(M106,排出活動_Master!$AN:$AN,0)),"-"),"")</f>
        <v>-</v>
      </c>
      <c r="X106" s="550" t="str" cm="1">
        <f t="array" aca="1" ref="X106" ca="1">IFERROR(IF(OR(I106=選択肢①!$J$31,AND(P106&lt;&gt;"",I106=選択肢①!$L$31)),P106,IF(LEFT($H106,FIND(")",$H106))&amp;$I106="エネルギー起源二酸化炭素(CO2)燃料の使用",INDIRECT("排出活動_Master!AU"&amp;MATCH(M106,排出活動_Master!$AN:$AN,0)),IF(OR(LEFT($H106,FIND(")",$H106))&amp;$I106=排出活動_Master!$AW$6,$H106&amp;$I106=排出活動_Master!$AW$7),INDIRECT("排出活動_Master!R"&amp;MATCH(H106&amp;I106&amp;L106,排出活動_Master!$Y:$Y,0)),INDIRECT("排出活動_Master!R"&amp;MATCH(LEFT($H106,FIND(")",$H106))&amp;$I106&amp;$L106&amp;$M106,排出活動_Master!$Y:$Y,0))))),"")</f>
        <v/>
      </c>
      <c r="Y106" s="386" t="str" cm="1">
        <f t="array" aca="1" ref="Y106" ca="1">IFERROR(IF(LEFT($H106,FIND(")",$H106))&amp;I106="エネルギー起源二酸化炭素(CO2)燃料の使用",INDIRECT("排出活動_Master!AT"&amp;MATCH(M106,排出活動_Master!$AN:$AN,0)),IF(OR(LEFT($H106,FIND(")",$H106))&amp;$I106=排出活動_Master!$AW$6,$H106&amp;$I106=排出活動_Master!$AW$7),INDIRECT("排出活動_Master!Q"&amp;MATCH(H106&amp;I106&amp;L106,排出活動_Master!$Y:$Y,0)),INDIRECT("排出活動_Master!Q"&amp;MATCH(LEFT($H106,FIND(")",$H106))&amp;$I106&amp;$L106&amp;$M106,排出活動_Master!$Y:$Y,0)))),"")</f>
        <v/>
      </c>
      <c r="Z106" s="558">
        <f ca="1">IF(AND(H106=排出活動_Master!$B$5,I106=排出活動_Master!$E$5),1,IFERROR(VLOOKUP($H106,排出活動_Master!$AI$5:$AK$38,3,0),0))</f>
        <v>0</v>
      </c>
      <c r="AA106" s="559">
        <f t="shared" ca="1" si="11"/>
        <v>0</v>
      </c>
      <c r="AB106" s="79"/>
      <c r="AC106" s="550" t="str">
        <f t="shared" ca="1" si="12"/>
        <v>-</v>
      </c>
      <c r="AD106" s="80"/>
      <c r="AE106" s="82"/>
      <c r="AF106" s="76"/>
      <c r="AG106" s="550" t="str">
        <f t="shared" ca="1" si="10"/>
        <v/>
      </c>
      <c r="AH106" s="80"/>
      <c r="AI106" s="82"/>
      <c r="AL106" s="478">
        <f t="shared" ca="1" si="13"/>
        <v>1</v>
      </c>
      <c r="AM106" s="478"/>
      <c r="AN106" s="478">
        <f t="shared" ca="1" si="14"/>
        <v>1</v>
      </c>
      <c r="AO106" s="478"/>
      <c r="AP106" s="478" t="e">
        <f t="shared" ca="1" si="15"/>
        <v>#VALUE!</v>
      </c>
    </row>
    <row r="107" spans="2:62" ht="19.5" thickBot="1">
      <c r="B107" s="554"/>
      <c r="C107" s="555" t="str" cm="1">
        <f t="array" aca="1" ref="C107" ca="1">IFERROR(INDIRECT("'S7-"&amp;$C$5&amp;"'!G"&amp;MATCH('S8-S00010'!B107,INDIRECT("'S7-"&amp;$C$5&amp;"'!F:F"),0)),"")</f>
        <v/>
      </c>
      <c r="D107" s="555" t="str" cm="1">
        <f t="array" aca="1" ref="D107" ca="1">IFERROR(INDIRECT("'S7-"&amp;$C$5&amp;"'!E"&amp;MATCH('S8-S00010'!B107,INDIRECT("'S7-"&amp;$C$5&amp;"'!F:F"),0)),"")</f>
        <v/>
      </c>
      <c r="E107" s="77"/>
      <c r="F107" s="77"/>
      <c r="G107" s="327"/>
      <c r="H107" s="556" t="str" cm="1">
        <f t="array" aca="1" ref="H107" ca="1">IFERROR(INDIRECT("'S7-"&amp;$C$5&amp;"'!$D"&amp;MATCH($B107,INDIRECT("'S7-"&amp;$C$5&amp;"'!$F:$F"),0)),"")</f>
        <v/>
      </c>
      <c r="I107" s="71"/>
      <c r="J107" s="78"/>
      <c r="K107" s="557" t="str">
        <f>IF(I107&lt;&gt;"",IFERROR(VLOOKUP($I107,選択肢①!$D$32:$E$34,2,0),"直接"),"")</f>
        <v/>
      </c>
      <c r="L107" s="71"/>
      <c r="M107" s="71"/>
      <c r="N107" s="104"/>
      <c r="O107" s="81"/>
      <c r="P107" s="334"/>
      <c r="Q107" s="330" t="str">
        <f>IF($I107=選択肢①!$J$31,"tCO2/kWh",IF($I107=選択肢①!$L$31,"tCO2/GJ",""))</f>
        <v/>
      </c>
      <c r="R107" s="101"/>
      <c r="S107" s="440" t="str" cm="1">
        <f t="array" aca="1" ref="S107" ca="1">IFERROR(IF(M107&lt;&gt;"",INDIRECT("排出活動_Master!AQ"&amp;MATCH(M107,排出活動_Master!$AN:$AN,0)),INDIRECT("排出活動_Master!P"&amp;MATCH(LEFT($H107,FIND(")",$H107))&amp;$I107&amp;$L107&amp;$M107,排出活動_Master!$Y:$Y,0))),"")</f>
        <v/>
      </c>
      <c r="T107" s="80"/>
      <c r="U107" s="78"/>
      <c r="V107" s="441" t="str" cm="1">
        <f t="array" aca="1" ref="V107" ca="1">IFERROR(IF(M107&lt;&gt;"",INDIRECT("排出活動_Master!AS"&amp;MATCH(M107,排出活動_Master!$AN:$AN,0)),"-"),"")</f>
        <v>-</v>
      </c>
      <c r="W107" s="440" t="str" cm="1">
        <f t="array" aca="1" ref="W107" ca="1">IFERROR(IF(M107&lt;&gt;"",INDIRECT("排出活動_Master!AR"&amp;MATCH(M107,排出活動_Master!$AN:$AN,0)),"-"),"")</f>
        <v>-</v>
      </c>
      <c r="X107" s="550" t="str" cm="1">
        <f t="array" aca="1" ref="X107" ca="1">IFERROR(IF(OR(I107=選択肢①!$J$31,AND(P107&lt;&gt;"",I107=選択肢①!$L$31)),P107,IF(LEFT($H107,FIND(")",$H107))&amp;$I107="エネルギー起源二酸化炭素(CO2)燃料の使用",INDIRECT("排出活動_Master!AU"&amp;MATCH(M107,排出活動_Master!$AN:$AN,0)),IF(OR(LEFT($H107,FIND(")",$H107))&amp;$I107=排出活動_Master!$AW$6,$H107&amp;$I107=排出活動_Master!$AW$7),INDIRECT("排出活動_Master!R"&amp;MATCH(H107&amp;I107&amp;L107,排出活動_Master!$Y:$Y,0)),INDIRECT("排出活動_Master!R"&amp;MATCH(LEFT($H107,FIND(")",$H107))&amp;$I107&amp;$L107&amp;$M107,排出活動_Master!$Y:$Y,0))))),"")</f>
        <v/>
      </c>
      <c r="Y107" s="386" t="str" cm="1">
        <f t="array" aca="1" ref="Y107" ca="1">IFERROR(IF(LEFT($H107,FIND(")",$H107))&amp;I107="エネルギー起源二酸化炭素(CO2)燃料の使用",INDIRECT("排出活動_Master!AT"&amp;MATCH(M107,排出活動_Master!$AN:$AN,0)),IF(OR(LEFT($H107,FIND(")",$H107))&amp;$I107=排出活動_Master!$AW$6,$H107&amp;$I107=排出活動_Master!$AW$7),INDIRECT("排出活動_Master!Q"&amp;MATCH(H107&amp;I107&amp;L107,排出活動_Master!$Y:$Y,0)),INDIRECT("排出活動_Master!Q"&amp;MATCH(LEFT($H107,FIND(")",$H107))&amp;$I107&amp;$L107&amp;$M107,排出活動_Master!$Y:$Y,0)))),"")</f>
        <v/>
      </c>
      <c r="Z107" s="558">
        <f ca="1">IF(AND(H107=排出活動_Master!$B$5,I107=排出活動_Master!$E$5),1,IFERROR(VLOOKUP($H107,排出活動_Master!$AI$5:$AK$38,3,0),0))</f>
        <v>0</v>
      </c>
      <c r="AA107" s="559">
        <f t="shared" ca="1" si="11"/>
        <v>0</v>
      </c>
      <c r="AB107" s="79"/>
      <c r="AC107" s="550" t="str">
        <f t="shared" ca="1" si="12"/>
        <v>-</v>
      </c>
      <c r="AD107" s="80"/>
      <c r="AE107" s="82"/>
      <c r="AF107" s="76"/>
      <c r="AG107" s="550" t="str">
        <f t="shared" ca="1" si="10"/>
        <v/>
      </c>
      <c r="AH107" s="80"/>
      <c r="AI107" s="82"/>
      <c r="AL107" s="478">
        <f t="shared" ca="1" si="13"/>
        <v>1</v>
      </c>
      <c r="AM107" s="478"/>
      <c r="AN107" s="478">
        <f t="shared" ca="1" si="14"/>
        <v>1</v>
      </c>
      <c r="AO107" s="478"/>
      <c r="AP107" s="478" t="e">
        <f t="shared" ca="1" si="15"/>
        <v>#VALUE!</v>
      </c>
    </row>
    <row r="108" spans="2:62" ht="19.5" thickBot="1">
      <c r="B108" s="554"/>
      <c r="C108" s="555" t="str" cm="1">
        <f t="array" aca="1" ref="C108" ca="1">IFERROR(INDIRECT("'S7-"&amp;$C$5&amp;"'!G"&amp;MATCH('S8-S00010'!B108,INDIRECT("'S7-"&amp;$C$5&amp;"'!F:F"),0)),"")</f>
        <v/>
      </c>
      <c r="D108" s="555" t="str" cm="1">
        <f t="array" aca="1" ref="D108" ca="1">IFERROR(INDIRECT("'S7-"&amp;$C$5&amp;"'!E"&amp;MATCH('S8-S00010'!B108,INDIRECT("'S7-"&amp;$C$5&amp;"'!F:F"),0)),"")</f>
        <v/>
      </c>
      <c r="E108" s="77"/>
      <c r="F108" s="77"/>
      <c r="G108" s="327"/>
      <c r="H108" s="556" t="str" cm="1">
        <f t="array" aca="1" ref="H108" ca="1">IFERROR(INDIRECT("'S7-"&amp;$C$5&amp;"'!$D"&amp;MATCH($B108,INDIRECT("'S7-"&amp;$C$5&amp;"'!$F:$F"),0)),"")</f>
        <v/>
      </c>
      <c r="I108" s="71"/>
      <c r="J108" s="78"/>
      <c r="K108" s="557" t="str">
        <f>IF(I108&lt;&gt;"",IFERROR(VLOOKUP($I108,選択肢①!$D$32:$E$34,2,0),"直接"),"")</f>
        <v/>
      </c>
      <c r="L108" s="71"/>
      <c r="M108" s="71"/>
      <c r="N108" s="104"/>
      <c r="O108" s="81"/>
      <c r="P108" s="334"/>
      <c r="Q108" s="330" t="str">
        <f>IF($I108=選択肢①!$J$31,"tCO2/kWh",IF($I108=選択肢①!$L$31,"tCO2/GJ",""))</f>
        <v/>
      </c>
      <c r="R108" s="101"/>
      <c r="S108" s="440" t="str" cm="1">
        <f t="array" aca="1" ref="S108" ca="1">IFERROR(IF(M108&lt;&gt;"",INDIRECT("排出活動_Master!AQ"&amp;MATCH(M108,排出活動_Master!$AN:$AN,0)),INDIRECT("排出活動_Master!P"&amp;MATCH(LEFT($H108,FIND(")",$H108))&amp;$I108&amp;$L108&amp;$M108,排出活動_Master!$Y:$Y,0))),"")</f>
        <v/>
      </c>
      <c r="T108" s="80"/>
      <c r="U108" s="78"/>
      <c r="V108" s="441" t="str" cm="1">
        <f t="array" aca="1" ref="V108" ca="1">IFERROR(IF(M108&lt;&gt;"",INDIRECT("排出活動_Master!AS"&amp;MATCH(M108,排出活動_Master!$AN:$AN,0)),"-"),"")</f>
        <v>-</v>
      </c>
      <c r="W108" s="440" t="str" cm="1">
        <f t="array" aca="1" ref="W108" ca="1">IFERROR(IF(M108&lt;&gt;"",INDIRECT("排出活動_Master!AR"&amp;MATCH(M108,排出活動_Master!$AN:$AN,0)),"-"),"")</f>
        <v>-</v>
      </c>
      <c r="X108" s="550" t="str" cm="1">
        <f t="array" aca="1" ref="X108" ca="1">IFERROR(IF(OR(I108=選択肢①!$J$31,AND(P108&lt;&gt;"",I108=選択肢①!$L$31)),P108,IF(LEFT($H108,FIND(")",$H108))&amp;$I108="エネルギー起源二酸化炭素(CO2)燃料の使用",INDIRECT("排出活動_Master!AU"&amp;MATCH(M108,排出活動_Master!$AN:$AN,0)),IF(OR(LEFT($H108,FIND(")",$H108))&amp;$I108=排出活動_Master!$AW$6,$H108&amp;$I108=排出活動_Master!$AW$7),INDIRECT("排出活動_Master!R"&amp;MATCH(H108&amp;I108&amp;L108,排出活動_Master!$Y:$Y,0)),INDIRECT("排出活動_Master!R"&amp;MATCH(LEFT($H108,FIND(")",$H108))&amp;$I108&amp;$L108&amp;$M108,排出活動_Master!$Y:$Y,0))))),"")</f>
        <v/>
      </c>
      <c r="Y108" s="386" t="str" cm="1">
        <f t="array" aca="1" ref="Y108" ca="1">IFERROR(IF(LEFT($H108,FIND(")",$H108))&amp;I108="エネルギー起源二酸化炭素(CO2)燃料の使用",INDIRECT("排出活動_Master!AT"&amp;MATCH(M108,排出活動_Master!$AN:$AN,0)),IF(OR(LEFT($H108,FIND(")",$H108))&amp;$I108=排出活動_Master!$AW$6,$H108&amp;$I108=排出活動_Master!$AW$7),INDIRECT("排出活動_Master!Q"&amp;MATCH(H108&amp;I108&amp;L108,排出活動_Master!$Y:$Y,0)),INDIRECT("排出活動_Master!Q"&amp;MATCH(LEFT($H108,FIND(")",$H108))&amp;$I108&amp;$L108&amp;$M108,排出活動_Master!$Y:$Y,0)))),"")</f>
        <v/>
      </c>
      <c r="Z108" s="558">
        <f ca="1">IF(AND(H108=排出活動_Master!$B$5,I108=排出活動_Master!$E$5),1,IFERROR(VLOOKUP($H108,排出活動_Master!$AI$5:$AK$38,3,0),0))</f>
        <v>0</v>
      </c>
      <c r="AA108" s="559">
        <f t="shared" ca="1" si="11"/>
        <v>0</v>
      </c>
      <c r="AB108" s="79"/>
      <c r="AC108" s="550" t="str">
        <f t="shared" ca="1" si="12"/>
        <v>-</v>
      </c>
      <c r="AD108" s="80"/>
      <c r="AE108" s="82"/>
      <c r="AF108" s="76"/>
      <c r="AG108" s="550" t="str">
        <f t="shared" ca="1" si="10"/>
        <v/>
      </c>
      <c r="AH108" s="80"/>
      <c r="AI108" s="82"/>
      <c r="AL108" s="478">
        <f t="shared" ca="1" si="13"/>
        <v>1</v>
      </c>
      <c r="AM108" s="478"/>
      <c r="AN108" s="478">
        <f t="shared" ca="1" si="14"/>
        <v>1</v>
      </c>
      <c r="AO108" s="478"/>
      <c r="AP108" s="478" t="e">
        <f t="shared" ca="1" si="15"/>
        <v>#VALUE!</v>
      </c>
    </row>
    <row r="109" spans="2:62" ht="19.5" thickBot="1">
      <c r="B109" s="554"/>
      <c r="C109" s="555" t="str" cm="1">
        <f t="array" aca="1" ref="C109" ca="1">IFERROR(INDIRECT("'S7-"&amp;$C$5&amp;"'!G"&amp;MATCH('S8-S00010'!B109,INDIRECT("'S7-"&amp;$C$5&amp;"'!F:F"),0)),"")</f>
        <v/>
      </c>
      <c r="D109" s="555" t="str" cm="1">
        <f t="array" aca="1" ref="D109" ca="1">IFERROR(INDIRECT("'S7-"&amp;$C$5&amp;"'!E"&amp;MATCH('S8-S00010'!B109,INDIRECT("'S7-"&amp;$C$5&amp;"'!F:F"),0)),"")</f>
        <v/>
      </c>
      <c r="E109" s="77"/>
      <c r="F109" s="77"/>
      <c r="G109" s="327"/>
      <c r="H109" s="556" t="str" cm="1">
        <f t="array" aca="1" ref="H109" ca="1">IFERROR(INDIRECT("'S7-"&amp;$C$5&amp;"'!$D"&amp;MATCH($B109,INDIRECT("'S7-"&amp;$C$5&amp;"'!$F:$F"),0)),"")</f>
        <v/>
      </c>
      <c r="I109" s="71"/>
      <c r="J109" s="78"/>
      <c r="K109" s="557" t="str">
        <f>IF(I109&lt;&gt;"",IFERROR(VLOOKUP($I109,選択肢①!$D$32:$E$34,2,0),"直接"),"")</f>
        <v/>
      </c>
      <c r="L109" s="71"/>
      <c r="M109" s="71"/>
      <c r="N109" s="104"/>
      <c r="O109" s="81"/>
      <c r="P109" s="334"/>
      <c r="Q109" s="330" t="str">
        <f>IF($I109=選択肢①!$J$31,"tCO2/kWh",IF($I109=選択肢①!$L$31,"tCO2/GJ",""))</f>
        <v/>
      </c>
      <c r="R109" s="101"/>
      <c r="S109" s="440" t="str" cm="1">
        <f t="array" aca="1" ref="S109" ca="1">IFERROR(IF(M109&lt;&gt;"",INDIRECT("排出活動_Master!AQ"&amp;MATCH(M109,排出活動_Master!$AN:$AN,0)),INDIRECT("排出活動_Master!P"&amp;MATCH(LEFT($H109,FIND(")",$H109))&amp;$I109&amp;$L109&amp;$M109,排出活動_Master!$Y:$Y,0))),"")</f>
        <v/>
      </c>
      <c r="T109" s="80"/>
      <c r="U109" s="78"/>
      <c r="V109" s="441" t="str" cm="1">
        <f t="array" aca="1" ref="V109" ca="1">IFERROR(IF(M109&lt;&gt;"",INDIRECT("排出活動_Master!AS"&amp;MATCH(M109,排出活動_Master!$AN:$AN,0)),"-"),"")</f>
        <v>-</v>
      </c>
      <c r="W109" s="440" t="str" cm="1">
        <f t="array" aca="1" ref="W109" ca="1">IFERROR(IF(M109&lt;&gt;"",INDIRECT("排出活動_Master!AR"&amp;MATCH(M109,排出活動_Master!$AN:$AN,0)),"-"),"")</f>
        <v>-</v>
      </c>
      <c r="X109" s="550" t="str" cm="1">
        <f t="array" aca="1" ref="X109" ca="1">IFERROR(IF(OR(I109=選択肢①!$J$31,AND(P109&lt;&gt;"",I109=選択肢①!$L$31)),P109,IF(LEFT($H109,FIND(")",$H109))&amp;$I109="エネルギー起源二酸化炭素(CO2)燃料の使用",INDIRECT("排出活動_Master!AU"&amp;MATCH(M109,排出活動_Master!$AN:$AN,0)),IF(OR(LEFT($H109,FIND(")",$H109))&amp;$I109=排出活動_Master!$AW$6,$H109&amp;$I109=排出活動_Master!$AW$7),INDIRECT("排出活動_Master!R"&amp;MATCH(H109&amp;I109&amp;L109,排出活動_Master!$Y:$Y,0)),INDIRECT("排出活動_Master!R"&amp;MATCH(LEFT($H109,FIND(")",$H109))&amp;$I109&amp;$L109&amp;$M109,排出活動_Master!$Y:$Y,0))))),"")</f>
        <v/>
      </c>
      <c r="Y109" s="386" t="str" cm="1">
        <f t="array" aca="1" ref="Y109" ca="1">IFERROR(IF(LEFT($H109,FIND(")",$H109))&amp;I109="エネルギー起源二酸化炭素(CO2)燃料の使用",INDIRECT("排出活動_Master!AT"&amp;MATCH(M109,排出活動_Master!$AN:$AN,0)),IF(OR(LEFT($H109,FIND(")",$H109))&amp;$I109=排出活動_Master!$AW$6,$H109&amp;$I109=排出活動_Master!$AW$7),INDIRECT("排出活動_Master!Q"&amp;MATCH(H109&amp;I109&amp;L109,排出活動_Master!$Y:$Y,0)),INDIRECT("排出活動_Master!Q"&amp;MATCH(LEFT($H109,FIND(")",$H109))&amp;$I109&amp;$L109&amp;$M109,排出活動_Master!$Y:$Y,0)))),"")</f>
        <v/>
      </c>
      <c r="Z109" s="558">
        <f ca="1">IF(AND(H109=排出活動_Master!$B$5,I109=排出活動_Master!$E$5),1,IFERROR(VLOOKUP($H109,排出活動_Master!$AI$5:$AK$38,3,0),0))</f>
        <v>0</v>
      </c>
      <c r="AA109" s="559">
        <f t="shared" ca="1" si="11"/>
        <v>0</v>
      </c>
      <c r="AB109" s="79"/>
      <c r="AC109" s="550" t="str">
        <f t="shared" ca="1" si="12"/>
        <v>-</v>
      </c>
      <c r="AD109" s="80"/>
      <c r="AE109" s="82"/>
      <c r="AF109" s="76"/>
      <c r="AG109" s="550" t="str">
        <f t="shared" ca="1" si="10"/>
        <v/>
      </c>
      <c r="AH109" s="80"/>
      <c r="AI109" s="82"/>
      <c r="AL109" s="478">
        <f t="shared" ca="1" si="13"/>
        <v>1</v>
      </c>
      <c r="AM109" s="478"/>
      <c r="AN109" s="478">
        <f t="shared" ca="1" si="14"/>
        <v>1</v>
      </c>
      <c r="AO109" s="478"/>
      <c r="AP109" s="478" t="e">
        <f t="shared" ca="1" si="15"/>
        <v>#VALUE!</v>
      </c>
    </row>
    <row r="110" spans="2:62" ht="19.5" thickBot="1">
      <c r="B110" s="554"/>
      <c r="C110" s="555" t="str" cm="1">
        <f t="array" aca="1" ref="C110" ca="1">IFERROR(INDIRECT("'S7-"&amp;$C$5&amp;"'!G"&amp;MATCH('S8-S00010'!B110,INDIRECT("'S7-"&amp;$C$5&amp;"'!F:F"),0)),"")</f>
        <v/>
      </c>
      <c r="D110" s="555" t="str" cm="1">
        <f t="array" aca="1" ref="D110" ca="1">IFERROR(INDIRECT("'S7-"&amp;$C$5&amp;"'!E"&amp;MATCH('S8-S00010'!B110,INDIRECT("'S7-"&amp;$C$5&amp;"'!F:F"),0)),"")</f>
        <v/>
      </c>
      <c r="E110" s="77"/>
      <c r="F110" s="77"/>
      <c r="G110" s="327"/>
      <c r="H110" s="556" t="str" cm="1">
        <f t="array" aca="1" ref="H110" ca="1">IFERROR(INDIRECT("'S7-"&amp;$C$5&amp;"'!$D"&amp;MATCH($B110,INDIRECT("'S7-"&amp;$C$5&amp;"'!$F:$F"),0)),"")</f>
        <v/>
      </c>
      <c r="I110" s="71"/>
      <c r="J110" s="78"/>
      <c r="K110" s="557" t="str">
        <f>IF(I110&lt;&gt;"",IFERROR(VLOOKUP($I110,選択肢①!$D$32:$E$34,2,0),"直接"),"")</f>
        <v/>
      </c>
      <c r="L110" s="71"/>
      <c r="M110" s="71"/>
      <c r="N110" s="104"/>
      <c r="O110" s="81"/>
      <c r="P110" s="334"/>
      <c r="Q110" s="330" t="str">
        <f>IF($I110=選択肢①!$J$31,"tCO2/kWh",IF($I110=選択肢①!$L$31,"tCO2/GJ",""))</f>
        <v/>
      </c>
      <c r="R110" s="101"/>
      <c r="S110" s="440" t="str" cm="1">
        <f t="array" aca="1" ref="S110" ca="1">IFERROR(IF(M110&lt;&gt;"",INDIRECT("排出活動_Master!AQ"&amp;MATCH(M110,排出活動_Master!$AN:$AN,0)),INDIRECT("排出活動_Master!P"&amp;MATCH(LEFT($H110,FIND(")",$H110))&amp;$I110&amp;$L110&amp;$M110,排出活動_Master!$Y:$Y,0))),"")</f>
        <v/>
      </c>
      <c r="T110" s="80"/>
      <c r="U110" s="78"/>
      <c r="V110" s="441" t="str" cm="1">
        <f t="array" aca="1" ref="V110" ca="1">IFERROR(IF(M110&lt;&gt;"",INDIRECT("排出活動_Master!AS"&amp;MATCH(M110,排出活動_Master!$AN:$AN,0)),"-"),"")</f>
        <v>-</v>
      </c>
      <c r="W110" s="440" t="str" cm="1">
        <f t="array" aca="1" ref="W110" ca="1">IFERROR(IF(M110&lt;&gt;"",INDIRECT("排出活動_Master!AR"&amp;MATCH(M110,排出活動_Master!$AN:$AN,0)),"-"),"")</f>
        <v>-</v>
      </c>
      <c r="X110" s="550" t="str" cm="1">
        <f t="array" aca="1" ref="X110" ca="1">IFERROR(IF(OR(I110=選択肢①!$J$31,AND(P110&lt;&gt;"",I110=選択肢①!$L$31)),P110,IF(LEFT($H110,FIND(")",$H110))&amp;$I110="エネルギー起源二酸化炭素(CO2)燃料の使用",INDIRECT("排出活動_Master!AU"&amp;MATCH(M110,排出活動_Master!$AN:$AN,0)),IF(OR(LEFT($H110,FIND(")",$H110))&amp;$I110=排出活動_Master!$AW$6,$H110&amp;$I110=排出活動_Master!$AW$7),INDIRECT("排出活動_Master!R"&amp;MATCH(H110&amp;I110&amp;L110,排出活動_Master!$Y:$Y,0)),INDIRECT("排出活動_Master!R"&amp;MATCH(LEFT($H110,FIND(")",$H110))&amp;$I110&amp;$L110&amp;$M110,排出活動_Master!$Y:$Y,0))))),"")</f>
        <v/>
      </c>
      <c r="Y110" s="386" t="str" cm="1">
        <f t="array" aca="1" ref="Y110" ca="1">IFERROR(IF(LEFT($H110,FIND(")",$H110))&amp;I110="エネルギー起源二酸化炭素(CO2)燃料の使用",INDIRECT("排出活動_Master!AT"&amp;MATCH(M110,排出活動_Master!$AN:$AN,0)),IF(OR(LEFT($H110,FIND(")",$H110))&amp;$I110=排出活動_Master!$AW$6,$H110&amp;$I110=排出活動_Master!$AW$7),INDIRECT("排出活動_Master!Q"&amp;MATCH(H110&amp;I110&amp;L110,排出活動_Master!$Y:$Y,0)),INDIRECT("排出活動_Master!Q"&amp;MATCH(LEFT($H110,FIND(")",$H110))&amp;$I110&amp;$L110&amp;$M110,排出活動_Master!$Y:$Y,0)))),"")</f>
        <v/>
      </c>
      <c r="Z110" s="558">
        <f ca="1">IF(AND(H110=排出活動_Master!$B$5,I110=排出活動_Master!$E$5),1,IFERROR(VLOOKUP($H110,排出活動_Master!$AI$5:$AK$38,3,0),0))</f>
        <v>0</v>
      </c>
      <c r="AA110" s="559">
        <f t="shared" ca="1" si="11"/>
        <v>0</v>
      </c>
      <c r="AB110" s="79"/>
      <c r="AC110" s="550" t="str">
        <f t="shared" ca="1" si="12"/>
        <v>-</v>
      </c>
      <c r="AD110" s="80"/>
      <c r="AE110" s="82"/>
      <c r="AF110" s="76"/>
      <c r="AG110" s="550" t="str">
        <f t="shared" ca="1" si="10"/>
        <v/>
      </c>
      <c r="AH110" s="80"/>
      <c r="AI110" s="82"/>
      <c r="AL110" s="478">
        <f t="shared" ca="1" si="13"/>
        <v>1</v>
      </c>
      <c r="AM110" s="478"/>
      <c r="AN110" s="478">
        <f t="shared" ca="1" si="14"/>
        <v>1</v>
      </c>
      <c r="AO110" s="478"/>
      <c r="AP110" s="478" t="e">
        <f t="shared" ca="1" si="15"/>
        <v>#VALUE!</v>
      </c>
    </row>
    <row r="111" spans="2:62" ht="19.5" thickBot="1">
      <c r="B111" s="554"/>
      <c r="C111" s="555" t="str" cm="1">
        <f t="array" aca="1" ref="C111" ca="1">IFERROR(INDIRECT("'S7-"&amp;$C$5&amp;"'!G"&amp;MATCH('S8-S00010'!B111,INDIRECT("'S7-"&amp;$C$5&amp;"'!F:F"),0)),"")</f>
        <v/>
      </c>
      <c r="D111" s="555" t="str" cm="1">
        <f t="array" aca="1" ref="D111" ca="1">IFERROR(INDIRECT("'S7-"&amp;$C$5&amp;"'!E"&amp;MATCH('S8-S00010'!B111,INDIRECT("'S7-"&amp;$C$5&amp;"'!F:F"),0)),"")</f>
        <v/>
      </c>
      <c r="E111" s="77"/>
      <c r="F111" s="77"/>
      <c r="G111" s="327"/>
      <c r="H111" s="556" t="str" cm="1">
        <f t="array" aca="1" ref="H111" ca="1">IFERROR(INDIRECT("'S7-"&amp;$C$5&amp;"'!$D"&amp;MATCH($B111,INDIRECT("'S7-"&amp;$C$5&amp;"'!$F:$F"),0)),"")</f>
        <v/>
      </c>
      <c r="I111" s="71"/>
      <c r="J111" s="78"/>
      <c r="K111" s="557" t="str">
        <f>IF(I111&lt;&gt;"",IFERROR(VLOOKUP($I111,選択肢①!$D$32:$E$34,2,0),"直接"),"")</f>
        <v/>
      </c>
      <c r="L111" s="71"/>
      <c r="M111" s="71"/>
      <c r="N111" s="104"/>
      <c r="O111" s="81"/>
      <c r="P111" s="334"/>
      <c r="Q111" s="330" t="str">
        <f>IF($I111=選択肢①!$J$31,"tCO2/kWh",IF($I111=選択肢①!$L$31,"tCO2/GJ",""))</f>
        <v/>
      </c>
      <c r="R111" s="101"/>
      <c r="S111" s="440" t="str" cm="1">
        <f t="array" aca="1" ref="S111" ca="1">IFERROR(IF(M111&lt;&gt;"",INDIRECT("排出活動_Master!AQ"&amp;MATCH(M111,排出活動_Master!$AN:$AN,0)),INDIRECT("排出活動_Master!P"&amp;MATCH(LEFT($H111,FIND(")",$H111))&amp;$I111&amp;$L111&amp;$M111,排出活動_Master!$Y:$Y,0))),"")</f>
        <v/>
      </c>
      <c r="T111" s="80"/>
      <c r="U111" s="78"/>
      <c r="V111" s="441" t="str" cm="1">
        <f t="array" aca="1" ref="V111" ca="1">IFERROR(IF(M111&lt;&gt;"",INDIRECT("排出活動_Master!AS"&amp;MATCH(M111,排出活動_Master!$AN:$AN,0)),"-"),"")</f>
        <v>-</v>
      </c>
      <c r="W111" s="440" t="str" cm="1">
        <f t="array" aca="1" ref="W111" ca="1">IFERROR(IF(M111&lt;&gt;"",INDIRECT("排出活動_Master!AR"&amp;MATCH(M111,排出活動_Master!$AN:$AN,0)),"-"),"")</f>
        <v>-</v>
      </c>
      <c r="X111" s="550" t="str" cm="1">
        <f t="array" aca="1" ref="X111" ca="1">IFERROR(IF(OR(I111=選択肢①!$J$31,AND(P111&lt;&gt;"",I111=選択肢①!$L$31)),P111,IF(LEFT($H111,FIND(")",$H111))&amp;$I111="エネルギー起源二酸化炭素(CO2)燃料の使用",INDIRECT("排出活動_Master!AU"&amp;MATCH(M111,排出活動_Master!$AN:$AN,0)),IF(OR(LEFT($H111,FIND(")",$H111))&amp;$I111=排出活動_Master!$AW$6,$H111&amp;$I111=排出活動_Master!$AW$7),INDIRECT("排出活動_Master!R"&amp;MATCH(H111&amp;I111&amp;L111,排出活動_Master!$Y:$Y,0)),INDIRECT("排出活動_Master!R"&amp;MATCH(LEFT($H111,FIND(")",$H111))&amp;$I111&amp;$L111&amp;$M111,排出活動_Master!$Y:$Y,0))))),"")</f>
        <v/>
      </c>
      <c r="Y111" s="386" t="str" cm="1">
        <f t="array" aca="1" ref="Y111" ca="1">IFERROR(IF(LEFT($H111,FIND(")",$H111))&amp;I111="エネルギー起源二酸化炭素(CO2)燃料の使用",INDIRECT("排出活動_Master!AT"&amp;MATCH(M111,排出活動_Master!$AN:$AN,0)),IF(OR(LEFT($H111,FIND(")",$H111))&amp;$I111=排出活動_Master!$AW$6,$H111&amp;$I111=排出活動_Master!$AW$7),INDIRECT("排出活動_Master!Q"&amp;MATCH(H111&amp;I111&amp;L111,排出活動_Master!$Y:$Y,0)),INDIRECT("排出活動_Master!Q"&amp;MATCH(LEFT($H111,FIND(")",$H111))&amp;$I111&amp;$L111&amp;$M111,排出活動_Master!$Y:$Y,0)))),"")</f>
        <v/>
      </c>
      <c r="Z111" s="558">
        <f ca="1">IF(AND(H111=排出活動_Master!$B$5,I111=排出活動_Master!$E$5),1,IFERROR(VLOOKUP($H111,排出活動_Master!$AI$5:$AK$38,3,0),0))</f>
        <v>0</v>
      </c>
      <c r="AA111" s="559">
        <f t="shared" ca="1" si="11"/>
        <v>0</v>
      </c>
      <c r="AB111" s="79"/>
      <c r="AC111" s="550" t="str">
        <f t="shared" ca="1" si="12"/>
        <v>-</v>
      </c>
      <c r="AD111" s="80"/>
      <c r="AE111" s="82"/>
      <c r="AF111" s="76"/>
      <c r="AG111" s="550" t="str">
        <f t="shared" ca="1" si="10"/>
        <v/>
      </c>
      <c r="AH111" s="80"/>
      <c r="AI111" s="82"/>
      <c r="AL111" s="478">
        <f t="shared" ca="1" si="13"/>
        <v>1</v>
      </c>
      <c r="AM111" s="478"/>
      <c r="AN111" s="478">
        <f t="shared" ca="1" si="14"/>
        <v>1</v>
      </c>
      <c r="AO111" s="478"/>
      <c r="AP111" s="478" t="e">
        <f t="shared" ca="1" si="15"/>
        <v>#VALUE!</v>
      </c>
    </row>
    <row r="112" spans="2:62" ht="19.5" thickBot="1">
      <c r="B112" s="554"/>
      <c r="C112" s="555" t="str" cm="1">
        <f t="array" aca="1" ref="C112" ca="1">IFERROR(INDIRECT("'S7-"&amp;$C$5&amp;"'!G"&amp;MATCH('S8-S00010'!B112,INDIRECT("'S7-"&amp;$C$5&amp;"'!F:F"),0)),"")</f>
        <v/>
      </c>
      <c r="D112" s="555" t="str" cm="1">
        <f t="array" aca="1" ref="D112" ca="1">IFERROR(INDIRECT("'S7-"&amp;$C$5&amp;"'!E"&amp;MATCH('S8-S00010'!B112,INDIRECT("'S7-"&amp;$C$5&amp;"'!F:F"),0)),"")</f>
        <v/>
      </c>
      <c r="E112" s="77"/>
      <c r="F112" s="77"/>
      <c r="G112" s="327"/>
      <c r="H112" s="556" t="str" cm="1">
        <f t="array" aca="1" ref="H112" ca="1">IFERROR(INDIRECT("'S7-"&amp;$C$5&amp;"'!$D"&amp;MATCH($B112,INDIRECT("'S7-"&amp;$C$5&amp;"'!$F:$F"),0)),"")</f>
        <v/>
      </c>
      <c r="I112" s="71"/>
      <c r="J112" s="78"/>
      <c r="K112" s="557" t="str">
        <f>IF(I112&lt;&gt;"",IFERROR(VLOOKUP($I112,選択肢①!$D$32:$E$34,2,0),"直接"),"")</f>
        <v/>
      </c>
      <c r="L112" s="71"/>
      <c r="M112" s="71"/>
      <c r="N112" s="104"/>
      <c r="O112" s="81"/>
      <c r="P112" s="334"/>
      <c r="Q112" s="330" t="str">
        <f>IF($I112=選択肢①!$J$31,"tCO2/kWh",IF($I112=選択肢①!$L$31,"tCO2/GJ",""))</f>
        <v/>
      </c>
      <c r="R112" s="101"/>
      <c r="S112" s="440" t="str" cm="1">
        <f t="array" aca="1" ref="S112" ca="1">IFERROR(IF(M112&lt;&gt;"",INDIRECT("排出活動_Master!AQ"&amp;MATCH(M112,排出活動_Master!$AN:$AN,0)),INDIRECT("排出活動_Master!P"&amp;MATCH(LEFT($H112,FIND(")",$H112))&amp;$I112&amp;$L112&amp;$M112,排出活動_Master!$Y:$Y,0))),"")</f>
        <v/>
      </c>
      <c r="T112" s="80"/>
      <c r="U112" s="78"/>
      <c r="V112" s="441" t="str" cm="1">
        <f t="array" aca="1" ref="V112" ca="1">IFERROR(IF(M112&lt;&gt;"",INDIRECT("排出活動_Master!AS"&amp;MATCH(M112,排出活動_Master!$AN:$AN,0)),"-"),"")</f>
        <v>-</v>
      </c>
      <c r="W112" s="440" t="str" cm="1">
        <f t="array" aca="1" ref="W112" ca="1">IFERROR(IF(M112&lt;&gt;"",INDIRECT("排出活動_Master!AR"&amp;MATCH(M112,排出活動_Master!$AN:$AN,0)),"-"),"")</f>
        <v>-</v>
      </c>
      <c r="X112" s="550" t="str" cm="1">
        <f t="array" aca="1" ref="X112" ca="1">IFERROR(IF(OR(I112=選択肢①!$J$31,AND(P112&lt;&gt;"",I112=選択肢①!$L$31)),P112,IF(LEFT($H112,FIND(")",$H112))&amp;$I112="エネルギー起源二酸化炭素(CO2)燃料の使用",INDIRECT("排出活動_Master!AU"&amp;MATCH(M112,排出活動_Master!$AN:$AN,0)),IF(OR(LEFT($H112,FIND(")",$H112))&amp;$I112=排出活動_Master!$AW$6,$H112&amp;$I112=排出活動_Master!$AW$7),INDIRECT("排出活動_Master!R"&amp;MATCH(H112&amp;I112&amp;L112,排出活動_Master!$Y:$Y,0)),INDIRECT("排出活動_Master!R"&amp;MATCH(LEFT($H112,FIND(")",$H112))&amp;$I112&amp;$L112&amp;$M112,排出活動_Master!$Y:$Y,0))))),"")</f>
        <v/>
      </c>
      <c r="Y112" s="386" t="str" cm="1">
        <f t="array" aca="1" ref="Y112" ca="1">IFERROR(IF(LEFT($H112,FIND(")",$H112))&amp;I112="エネルギー起源二酸化炭素(CO2)燃料の使用",INDIRECT("排出活動_Master!AT"&amp;MATCH(M112,排出活動_Master!$AN:$AN,0)),IF(OR(LEFT($H112,FIND(")",$H112))&amp;$I112=排出活動_Master!$AW$6,$H112&amp;$I112=排出活動_Master!$AW$7),INDIRECT("排出活動_Master!Q"&amp;MATCH(H112&amp;I112&amp;L112,排出活動_Master!$Y:$Y,0)),INDIRECT("排出活動_Master!Q"&amp;MATCH(LEFT($H112,FIND(")",$H112))&amp;$I112&amp;$L112&amp;$M112,排出活動_Master!$Y:$Y,0)))),"")</f>
        <v/>
      </c>
      <c r="Z112" s="558">
        <f ca="1">IF(AND(H112=排出活動_Master!$B$5,I112=排出活動_Master!$E$5),1,IFERROR(VLOOKUP($H112,排出活動_Master!$AI$5:$AK$38,3,0),0))</f>
        <v>0</v>
      </c>
      <c r="AA112" s="559">
        <f t="shared" ca="1" si="11"/>
        <v>0</v>
      </c>
      <c r="AB112" s="79"/>
      <c r="AC112" s="550" t="str">
        <f t="shared" ca="1" si="12"/>
        <v>-</v>
      </c>
      <c r="AD112" s="80"/>
      <c r="AE112" s="82"/>
      <c r="AF112" s="76"/>
      <c r="AG112" s="550" t="str">
        <f t="shared" ca="1" si="10"/>
        <v/>
      </c>
      <c r="AH112" s="80"/>
      <c r="AI112" s="82"/>
      <c r="AL112" s="478">
        <f t="shared" ca="1" si="13"/>
        <v>1</v>
      </c>
      <c r="AM112" s="478"/>
      <c r="AN112" s="478">
        <f t="shared" ca="1" si="14"/>
        <v>1</v>
      </c>
      <c r="AO112" s="478"/>
      <c r="AP112" s="478" t="e">
        <f t="shared" ca="1" si="15"/>
        <v>#VALUE!</v>
      </c>
    </row>
    <row r="113" spans="2:42" ht="19.5" thickBot="1">
      <c r="B113" s="554"/>
      <c r="C113" s="555" t="str" cm="1">
        <f t="array" aca="1" ref="C113" ca="1">IFERROR(INDIRECT("'S7-"&amp;$C$5&amp;"'!G"&amp;MATCH('S8-S00010'!B113,INDIRECT("'S7-"&amp;$C$5&amp;"'!F:F"),0)),"")</f>
        <v/>
      </c>
      <c r="D113" s="555" t="str" cm="1">
        <f t="array" aca="1" ref="D113" ca="1">IFERROR(INDIRECT("'S7-"&amp;$C$5&amp;"'!E"&amp;MATCH('S8-S00010'!B113,INDIRECT("'S7-"&amp;$C$5&amp;"'!F:F"),0)),"")</f>
        <v/>
      </c>
      <c r="E113" s="77"/>
      <c r="F113" s="77"/>
      <c r="G113" s="327"/>
      <c r="H113" s="556" t="str" cm="1">
        <f t="array" aca="1" ref="H113" ca="1">IFERROR(INDIRECT("'S7-"&amp;$C$5&amp;"'!$D"&amp;MATCH($B113,INDIRECT("'S7-"&amp;$C$5&amp;"'!$F:$F"),0)),"")</f>
        <v/>
      </c>
      <c r="I113" s="71"/>
      <c r="J113" s="78"/>
      <c r="K113" s="557" t="str">
        <f>IF(I113&lt;&gt;"",IFERROR(VLOOKUP($I113,選択肢①!$D$32:$E$34,2,0),"直接"),"")</f>
        <v/>
      </c>
      <c r="L113" s="71"/>
      <c r="M113" s="71"/>
      <c r="N113" s="104"/>
      <c r="O113" s="81"/>
      <c r="P113" s="334"/>
      <c r="Q113" s="330" t="str">
        <f>IF($I113=選択肢①!$J$31,"tCO2/kWh",IF($I113=選択肢①!$L$31,"tCO2/GJ",""))</f>
        <v/>
      </c>
      <c r="R113" s="101"/>
      <c r="S113" s="440" t="str" cm="1">
        <f t="array" aca="1" ref="S113" ca="1">IFERROR(IF(M113&lt;&gt;"",INDIRECT("排出活動_Master!AQ"&amp;MATCH(M113,排出活動_Master!$AN:$AN,0)),INDIRECT("排出活動_Master!P"&amp;MATCH(LEFT($H113,FIND(")",$H113))&amp;$I113&amp;$L113&amp;$M113,排出活動_Master!$Y:$Y,0))),"")</f>
        <v/>
      </c>
      <c r="T113" s="80"/>
      <c r="U113" s="78"/>
      <c r="V113" s="441" t="str" cm="1">
        <f t="array" aca="1" ref="V113" ca="1">IFERROR(IF(M113&lt;&gt;"",INDIRECT("排出活動_Master!AS"&amp;MATCH(M113,排出活動_Master!$AN:$AN,0)),"-"),"")</f>
        <v>-</v>
      </c>
      <c r="W113" s="440" t="str" cm="1">
        <f t="array" aca="1" ref="W113" ca="1">IFERROR(IF(M113&lt;&gt;"",INDIRECT("排出活動_Master!AR"&amp;MATCH(M113,排出活動_Master!$AN:$AN,0)),"-"),"")</f>
        <v>-</v>
      </c>
      <c r="X113" s="550" t="str" cm="1">
        <f t="array" aca="1" ref="X113" ca="1">IFERROR(IF(OR(I113=選択肢①!$J$31,AND(P113&lt;&gt;"",I113=選択肢①!$L$31)),P113,IF(LEFT($H113,FIND(")",$H113))&amp;$I113="エネルギー起源二酸化炭素(CO2)燃料の使用",INDIRECT("排出活動_Master!AU"&amp;MATCH(M113,排出活動_Master!$AN:$AN,0)),IF(OR(LEFT($H113,FIND(")",$H113))&amp;$I113=排出活動_Master!$AW$6,$H113&amp;$I113=排出活動_Master!$AW$7),INDIRECT("排出活動_Master!R"&amp;MATCH(H113&amp;I113&amp;L113,排出活動_Master!$Y:$Y,0)),INDIRECT("排出活動_Master!R"&amp;MATCH(LEFT($H113,FIND(")",$H113))&amp;$I113&amp;$L113&amp;$M113,排出活動_Master!$Y:$Y,0))))),"")</f>
        <v/>
      </c>
      <c r="Y113" s="386" t="str" cm="1">
        <f t="array" aca="1" ref="Y113" ca="1">IFERROR(IF(LEFT($H113,FIND(")",$H113))&amp;I113="エネルギー起源二酸化炭素(CO2)燃料の使用",INDIRECT("排出活動_Master!AT"&amp;MATCH(M113,排出活動_Master!$AN:$AN,0)),IF(OR(LEFT($H113,FIND(")",$H113))&amp;$I113=排出活動_Master!$AW$6,$H113&amp;$I113=排出活動_Master!$AW$7),INDIRECT("排出活動_Master!Q"&amp;MATCH(H113&amp;I113&amp;L113,排出活動_Master!$Y:$Y,0)),INDIRECT("排出活動_Master!Q"&amp;MATCH(LEFT($H113,FIND(")",$H113))&amp;$I113&amp;$L113&amp;$M113,排出活動_Master!$Y:$Y,0)))),"")</f>
        <v/>
      </c>
      <c r="Z113" s="558">
        <f ca="1">IF(AND(H113=排出活動_Master!$B$5,I113=排出活動_Master!$E$5),1,IFERROR(VLOOKUP($H113,排出活動_Master!$AI$5:$AK$38,3,0),0))</f>
        <v>0</v>
      </c>
      <c r="AA113" s="559">
        <f t="shared" ca="1" si="11"/>
        <v>0</v>
      </c>
      <c r="AB113" s="79"/>
      <c r="AC113" s="550" t="str">
        <f t="shared" ca="1" si="12"/>
        <v>-</v>
      </c>
      <c r="AD113" s="80"/>
      <c r="AE113" s="82"/>
      <c r="AF113" s="76"/>
      <c r="AG113" s="550" t="str">
        <f t="shared" ca="1" si="10"/>
        <v/>
      </c>
      <c r="AH113" s="80"/>
      <c r="AI113" s="82"/>
      <c r="AL113" s="478">
        <f t="shared" ca="1" si="13"/>
        <v>1</v>
      </c>
      <c r="AM113" s="478"/>
      <c r="AN113" s="478">
        <f t="shared" ca="1" si="14"/>
        <v>1</v>
      </c>
      <c r="AO113" s="478"/>
      <c r="AP113" s="478" t="e">
        <f t="shared" ca="1" si="15"/>
        <v>#VALUE!</v>
      </c>
    </row>
    <row r="114" spans="2:42" ht="19.5" thickBot="1">
      <c r="B114" s="554"/>
      <c r="C114" s="555" t="str" cm="1">
        <f t="array" aca="1" ref="C114" ca="1">IFERROR(INDIRECT("'S7-"&amp;$C$5&amp;"'!G"&amp;MATCH('S8-S00010'!B114,INDIRECT("'S7-"&amp;$C$5&amp;"'!F:F"),0)),"")</f>
        <v/>
      </c>
      <c r="D114" s="555" t="str" cm="1">
        <f t="array" aca="1" ref="D114" ca="1">IFERROR(INDIRECT("'S7-"&amp;$C$5&amp;"'!E"&amp;MATCH('S8-S00010'!B114,INDIRECT("'S7-"&amp;$C$5&amp;"'!F:F"),0)),"")</f>
        <v/>
      </c>
      <c r="E114" s="77"/>
      <c r="F114" s="77"/>
      <c r="G114" s="327"/>
      <c r="H114" s="556" t="str" cm="1">
        <f t="array" aca="1" ref="H114" ca="1">IFERROR(INDIRECT("'S7-"&amp;$C$5&amp;"'!$D"&amp;MATCH($B114,INDIRECT("'S7-"&amp;$C$5&amp;"'!$F:$F"),0)),"")</f>
        <v/>
      </c>
      <c r="I114" s="71"/>
      <c r="J114" s="78"/>
      <c r="K114" s="557" t="str">
        <f>IF(I114&lt;&gt;"",IFERROR(VLOOKUP($I114,選択肢①!$D$32:$E$34,2,0),"直接"),"")</f>
        <v/>
      </c>
      <c r="L114" s="71"/>
      <c r="M114" s="71"/>
      <c r="N114" s="104"/>
      <c r="O114" s="81"/>
      <c r="P114" s="334"/>
      <c r="Q114" s="330" t="str">
        <f>IF($I114=選択肢①!$J$31,"tCO2/kWh",IF($I114=選択肢①!$L$31,"tCO2/GJ",""))</f>
        <v/>
      </c>
      <c r="R114" s="101"/>
      <c r="S114" s="440" t="str" cm="1">
        <f t="array" aca="1" ref="S114" ca="1">IFERROR(IF(M114&lt;&gt;"",INDIRECT("排出活動_Master!AQ"&amp;MATCH(M114,排出活動_Master!$AN:$AN,0)),INDIRECT("排出活動_Master!P"&amp;MATCH(LEFT($H114,FIND(")",$H114))&amp;$I114&amp;$L114&amp;$M114,排出活動_Master!$Y:$Y,0))),"")</f>
        <v/>
      </c>
      <c r="T114" s="80"/>
      <c r="U114" s="78"/>
      <c r="V114" s="441" t="str" cm="1">
        <f t="array" aca="1" ref="V114" ca="1">IFERROR(IF(M114&lt;&gt;"",INDIRECT("排出活動_Master!AS"&amp;MATCH(M114,排出活動_Master!$AN:$AN,0)),"-"),"")</f>
        <v>-</v>
      </c>
      <c r="W114" s="440" t="str" cm="1">
        <f t="array" aca="1" ref="W114" ca="1">IFERROR(IF(M114&lt;&gt;"",INDIRECT("排出活動_Master!AR"&amp;MATCH(M114,排出活動_Master!$AN:$AN,0)),"-"),"")</f>
        <v>-</v>
      </c>
      <c r="X114" s="550" t="str" cm="1">
        <f t="array" aca="1" ref="X114" ca="1">IFERROR(IF(OR(I114=選択肢①!$J$31,AND(P114&lt;&gt;"",I114=選択肢①!$L$31)),P114,IF(LEFT($H114,FIND(")",$H114))&amp;$I114="エネルギー起源二酸化炭素(CO2)燃料の使用",INDIRECT("排出活動_Master!AU"&amp;MATCH(M114,排出活動_Master!$AN:$AN,0)),IF(OR(LEFT($H114,FIND(")",$H114))&amp;$I114=排出活動_Master!$AW$6,$H114&amp;$I114=排出活動_Master!$AW$7),INDIRECT("排出活動_Master!R"&amp;MATCH(H114&amp;I114&amp;L114,排出活動_Master!$Y:$Y,0)),INDIRECT("排出活動_Master!R"&amp;MATCH(LEFT($H114,FIND(")",$H114))&amp;$I114&amp;$L114&amp;$M114,排出活動_Master!$Y:$Y,0))))),"")</f>
        <v/>
      </c>
      <c r="Y114" s="386" t="str" cm="1">
        <f t="array" aca="1" ref="Y114" ca="1">IFERROR(IF(LEFT($H114,FIND(")",$H114))&amp;I114="エネルギー起源二酸化炭素(CO2)燃料の使用",INDIRECT("排出活動_Master!AT"&amp;MATCH(M114,排出活動_Master!$AN:$AN,0)),IF(OR(LEFT($H114,FIND(")",$H114))&amp;$I114=排出活動_Master!$AW$6,$H114&amp;$I114=排出活動_Master!$AW$7),INDIRECT("排出活動_Master!Q"&amp;MATCH(H114&amp;I114&amp;L114,排出活動_Master!$Y:$Y,0)),INDIRECT("排出活動_Master!Q"&amp;MATCH(LEFT($H114,FIND(")",$H114))&amp;$I114&amp;$L114&amp;$M114,排出活動_Master!$Y:$Y,0)))),"")</f>
        <v/>
      </c>
      <c r="Z114" s="558">
        <f ca="1">IF(AND(H114=排出活動_Master!$B$5,I114=排出活動_Master!$E$5),1,IFERROR(VLOOKUP($H114,排出活動_Master!$AI$5:$AK$38,3,0),0))</f>
        <v>0</v>
      </c>
      <c r="AA114" s="559">
        <f t="shared" ca="1" si="11"/>
        <v>0</v>
      </c>
      <c r="AB114" s="79"/>
      <c r="AC114" s="550" t="str">
        <f t="shared" ca="1" si="12"/>
        <v>-</v>
      </c>
      <c r="AD114" s="80"/>
      <c r="AE114" s="82"/>
      <c r="AF114" s="76"/>
      <c r="AG114" s="550" t="str">
        <f t="shared" ca="1" si="10"/>
        <v/>
      </c>
      <c r="AH114" s="80"/>
      <c r="AI114" s="82"/>
      <c r="AL114" s="478">
        <f t="shared" ca="1" si="13"/>
        <v>1</v>
      </c>
      <c r="AM114" s="478"/>
      <c r="AN114" s="478">
        <f t="shared" ca="1" si="14"/>
        <v>1</v>
      </c>
      <c r="AO114" s="478"/>
      <c r="AP114" s="478" t="e">
        <f t="shared" ca="1" si="15"/>
        <v>#VALUE!</v>
      </c>
    </row>
    <row r="115" spans="2:42" ht="19.5" thickBot="1">
      <c r="B115" s="554"/>
      <c r="C115" s="555" t="str" cm="1">
        <f t="array" aca="1" ref="C115" ca="1">IFERROR(INDIRECT("'S7-"&amp;$C$5&amp;"'!G"&amp;MATCH('S8-S00010'!B115,INDIRECT("'S7-"&amp;$C$5&amp;"'!F:F"),0)),"")</f>
        <v/>
      </c>
      <c r="D115" s="555" t="str" cm="1">
        <f t="array" aca="1" ref="D115" ca="1">IFERROR(INDIRECT("'S7-"&amp;$C$5&amp;"'!E"&amp;MATCH('S8-S00010'!B115,INDIRECT("'S7-"&amp;$C$5&amp;"'!F:F"),0)),"")</f>
        <v/>
      </c>
      <c r="E115" s="77"/>
      <c r="F115" s="77"/>
      <c r="G115" s="327"/>
      <c r="H115" s="556" t="str" cm="1">
        <f t="array" aca="1" ref="H115" ca="1">IFERROR(INDIRECT("'S7-"&amp;$C$5&amp;"'!$D"&amp;MATCH($B115,INDIRECT("'S7-"&amp;$C$5&amp;"'!$F:$F"),0)),"")</f>
        <v/>
      </c>
      <c r="I115" s="71"/>
      <c r="J115" s="78"/>
      <c r="K115" s="557" t="str">
        <f>IF(I115&lt;&gt;"",IFERROR(VLOOKUP($I115,選択肢①!$D$32:$E$34,2,0),"直接"),"")</f>
        <v/>
      </c>
      <c r="L115" s="71"/>
      <c r="M115" s="71"/>
      <c r="N115" s="104"/>
      <c r="O115" s="81"/>
      <c r="P115" s="334"/>
      <c r="Q115" s="330" t="str">
        <f>IF($I115=選択肢①!$J$31,"tCO2/kWh",IF($I115=選択肢①!$L$31,"tCO2/GJ",""))</f>
        <v/>
      </c>
      <c r="R115" s="101"/>
      <c r="S115" s="440" t="str" cm="1">
        <f t="array" aca="1" ref="S115" ca="1">IFERROR(IF(M115&lt;&gt;"",INDIRECT("排出活動_Master!AQ"&amp;MATCH(M115,排出活動_Master!$AN:$AN,0)),INDIRECT("排出活動_Master!P"&amp;MATCH(LEFT($H115,FIND(")",$H115))&amp;$I115&amp;$L115&amp;$M115,排出活動_Master!$Y:$Y,0))),"")</f>
        <v/>
      </c>
      <c r="T115" s="80"/>
      <c r="U115" s="78"/>
      <c r="V115" s="441" t="str" cm="1">
        <f t="array" aca="1" ref="V115" ca="1">IFERROR(IF(M115&lt;&gt;"",INDIRECT("排出活動_Master!AS"&amp;MATCH(M115,排出活動_Master!$AN:$AN,0)),"-"),"")</f>
        <v>-</v>
      </c>
      <c r="W115" s="440" t="str" cm="1">
        <f t="array" aca="1" ref="W115" ca="1">IFERROR(IF(M115&lt;&gt;"",INDIRECT("排出活動_Master!AR"&amp;MATCH(M115,排出活動_Master!$AN:$AN,0)),"-"),"")</f>
        <v>-</v>
      </c>
      <c r="X115" s="550" t="str" cm="1">
        <f t="array" aca="1" ref="X115" ca="1">IFERROR(IF(OR(I115=選択肢①!$J$31,AND(P115&lt;&gt;"",I115=選択肢①!$L$31)),P115,IF(LEFT($H115,FIND(")",$H115))&amp;$I115="エネルギー起源二酸化炭素(CO2)燃料の使用",INDIRECT("排出活動_Master!AU"&amp;MATCH(M115,排出活動_Master!$AN:$AN,0)),IF(OR(LEFT($H115,FIND(")",$H115))&amp;$I115=排出活動_Master!$AW$6,$H115&amp;$I115=排出活動_Master!$AW$7),INDIRECT("排出活動_Master!R"&amp;MATCH(H115&amp;I115&amp;L115,排出活動_Master!$Y:$Y,0)),INDIRECT("排出活動_Master!R"&amp;MATCH(LEFT($H115,FIND(")",$H115))&amp;$I115&amp;$L115&amp;$M115,排出活動_Master!$Y:$Y,0))))),"")</f>
        <v/>
      </c>
      <c r="Y115" s="386" t="str" cm="1">
        <f t="array" aca="1" ref="Y115" ca="1">IFERROR(IF(LEFT($H115,FIND(")",$H115))&amp;I115="エネルギー起源二酸化炭素(CO2)燃料の使用",INDIRECT("排出活動_Master!AT"&amp;MATCH(M115,排出活動_Master!$AN:$AN,0)),IF(OR(LEFT($H115,FIND(")",$H115))&amp;$I115=排出活動_Master!$AW$6,$H115&amp;$I115=排出活動_Master!$AW$7),INDIRECT("排出活動_Master!Q"&amp;MATCH(H115&amp;I115&amp;L115,排出活動_Master!$Y:$Y,0)),INDIRECT("排出活動_Master!Q"&amp;MATCH(LEFT($H115,FIND(")",$H115))&amp;$I115&amp;$L115&amp;$M115,排出活動_Master!$Y:$Y,0)))),"")</f>
        <v/>
      </c>
      <c r="Z115" s="558">
        <f ca="1">IF(AND(H115=排出活動_Master!$B$5,I115=排出活動_Master!$E$5),1,IFERROR(VLOOKUP($H115,排出活動_Master!$AI$5:$AK$38,3,0),0))</f>
        <v>0</v>
      </c>
      <c r="AA115" s="559">
        <f t="shared" ca="1" si="11"/>
        <v>0</v>
      </c>
      <c r="AB115" s="79"/>
      <c r="AC115" s="550" t="str">
        <f t="shared" ca="1" si="12"/>
        <v>-</v>
      </c>
      <c r="AD115" s="80"/>
      <c r="AE115" s="82"/>
      <c r="AF115" s="76"/>
      <c r="AG115" s="550" t="str">
        <f t="shared" ca="1" si="10"/>
        <v/>
      </c>
      <c r="AH115" s="80"/>
      <c r="AI115" s="82"/>
      <c r="AL115" s="478">
        <f t="shared" ca="1" si="13"/>
        <v>1</v>
      </c>
      <c r="AM115" s="478"/>
      <c r="AN115" s="478">
        <f t="shared" ca="1" si="14"/>
        <v>1</v>
      </c>
      <c r="AO115" s="478"/>
      <c r="AP115" s="478" t="e">
        <f t="shared" ca="1" si="15"/>
        <v>#VALUE!</v>
      </c>
    </row>
    <row r="116" spans="2:42" ht="19.5" thickBot="1">
      <c r="B116" s="554"/>
      <c r="C116" s="555" t="str" cm="1">
        <f t="array" aca="1" ref="C116" ca="1">IFERROR(INDIRECT("'S7-"&amp;$C$5&amp;"'!G"&amp;MATCH('S8-S00010'!B116,INDIRECT("'S7-"&amp;$C$5&amp;"'!F:F"),0)),"")</f>
        <v/>
      </c>
      <c r="D116" s="555" t="str" cm="1">
        <f t="array" aca="1" ref="D116" ca="1">IFERROR(INDIRECT("'S7-"&amp;$C$5&amp;"'!E"&amp;MATCH('S8-S00010'!B116,INDIRECT("'S7-"&amp;$C$5&amp;"'!F:F"),0)),"")</f>
        <v/>
      </c>
      <c r="E116" s="77"/>
      <c r="F116" s="77"/>
      <c r="G116" s="327"/>
      <c r="H116" s="556" t="str" cm="1">
        <f t="array" aca="1" ref="H116" ca="1">IFERROR(INDIRECT("'S7-"&amp;$C$5&amp;"'!$D"&amp;MATCH($B116,INDIRECT("'S7-"&amp;$C$5&amp;"'!$F:$F"),0)),"")</f>
        <v/>
      </c>
      <c r="I116" s="71"/>
      <c r="J116" s="78"/>
      <c r="K116" s="557" t="str">
        <f>IF(I116&lt;&gt;"",IFERROR(VLOOKUP($I116,選択肢①!$D$32:$E$34,2,0),"直接"),"")</f>
        <v/>
      </c>
      <c r="L116" s="71"/>
      <c r="M116" s="71"/>
      <c r="N116" s="104"/>
      <c r="O116" s="81"/>
      <c r="P116" s="334"/>
      <c r="Q116" s="330" t="str">
        <f>IF($I116=選択肢①!$J$31,"tCO2/kWh",IF($I116=選択肢①!$L$31,"tCO2/GJ",""))</f>
        <v/>
      </c>
      <c r="R116" s="101"/>
      <c r="S116" s="440" t="str" cm="1">
        <f t="array" aca="1" ref="S116" ca="1">IFERROR(IF(M116&lt;&gt;"",INDIRECT("排出活動_Master!AQ"&amp;MATCH(M116,排出活動_Master!$AN:$AN,0)),INDIRECT("排出活動_Master!P"&amp;MATCH(LEFT($H116,FIND(")",$H116))&amp;$I116&amp;$L116&amp;$M116,排出活動_Master!$Y:$Y,0))),"")</f>
        <v/>
      </c>
      <c r="T116" s="80"/>
      <c r="U116" s="78"/>
      <c r="V116" s="441" t="str" cm="1">
        <f t="array" aca="1" ref="V116" ca="1">IFERROR(IF(M116&lt;&gt;"",INDIRECT("排出活動_Master!AS"&amp;MATCH(M116,排出活動_Master!$AN:$AN,0)),"-"),"")</f>
        <v>-</v>
      </c>
      <c r="W116" s="440" t="str" cm="1">
        <f t="array" aca="1" ref="W116" ca="1">IFERROR(IF(M116&lt;&gt;"",INDIRECT("排出活動_Master!AR"&amp;MATCH(M116,排出活動_Master!$AN:$AN,0)),"-"),"")</f>
        <v>-</v>
      </c>
      <c r="X116" s="550" t="str" cm="1">
        <f t="array" aca="1" ref="X116" ca="1">IFERROR(IF(OR(I116=選択肢①!$J$31,AND(P116&lt;&gt;"",I116=選択肢①!$L$31)),P116,IF(LEFT($H116,FIND(")",$H116))&amp;$I116="エネルギー起源二酸化炭素(CO2)燃料の使用",INDIRECT("排出活動_Master!AU"&amp;MATCH(M116,排出活動_Master!$AN:$AN,0)),IF(OR(LEFT($H116,FIND(")",$H116))&amp;$I116=排出活動_Master!$AW$6,$H116&amp;$I116=排出活動_Master!$AW$7),INDIRECT("排出活動_Master!R"&amp;MATCH(H116&amp;I116&amp;L116,排出活動_Master!$Y:$Y,0)),INDIRECT("排出活動_Master!R"&amp;MATCH(LEFT($H116,FIND(")",$H116))&amp;$I116&amp;$L116&amp;$M116,排出活動_Master!$Y:$Y,0))))),"")</f>
        <v/>
      </c>
      <c r="Y116" s="386" t="str" cm="1">
        <f t="array" aca="1" ref="Y116" ca="1">IFERROR(IF(LEFT($H116,FIND(")",$H116))&amp;I116="エネルギー起源二酸化炭素(CO2)燃料の使用",INDIRECT("排出活動_Master!AT"&amp;MATCH(M116,排出活動_Master!$AN:$AN,0)),IF(OR(LEFT($H116,FIND(")",$H116))&amp;$I116=排出活動_Master!$AW$6,$H116&amp;$I116=排出活動_Master!$AW$7),INDIRECT("排出活動_Master!Q"&amp;MATCH(H116&amp;I116&amp;L116,排出活動_Master!$Y:$Y,0)),INDIRECT("排出活動_Master!Q"&amp;MATCH(LEFT($H116,FIND(")",$H116))&amp;$I116&amp;$L116&amp;$M116,排出活動_Master!$Y:$Y,0)))),"")</f>
        <v/>
      </c>
      <c r="Z116" s="558">
        <f ca="1">IF(AND(H116=排出活動_Master!$B$5,I116=排出活動_Master!$E$5),1,IFERROR(VLOOKUP($H116,排出活動_Master!$AI$5:$AK$38,3,0),0))</f>
        <v>0</v>
      </c>
      <c r="AA116" s="559">
        <f t="shared" ca="1" si="11"/>
        <v>0</v>
      </c>
      <c r="AB116" s="79"/>
      <c r="AC116" s="550" t="str">
        <f t="shared" ca="1" si="12"/>
        <v>-</v>
      </c>
      <c r="AD116" s="80"/>
      <c r="AE116" s="82"/>
      <c r="AF116" s="76"/>
      <c r="AG116" s="550" t="str">
        <f t="shared" ca="1" si="10"/>
        <v/>
      </c>
      <c r="AH116" s="80"/>
      <c r="AI116" s="82"/>
      <c r="AL116" s="478">
        <f t="shared" ca="1" si="13"/>
        <v>1</v>
      </c>
      <c r="AM116" s="478"/>
      <c r="AN116" s="478">
        <f t="shared" ca="1" si="14"/>
        <v>1</v>
      </c>
      <c r="AO116" s="478"/>
      <c r="AP116" s="478" t="e">
        <f t="shared" ca="1" si="15"/>
        <v>#VALUE!</v>
      </c>
    </row>
    <row r="117" spans="2:42" ht="19.5" thickBot="1">
      <c r="B117" s="554"/>
      <c r="C117" s="555" t="str" cm="1">
        <f t="array" aca="1" ref="C117" ca="1">IFERROR(INDIRECT("'S7-"&amp;$C$5&amp;"'!G"&amp;MATCH('S8-S00010'!B117,INDIRECT("'S7-"&amp;$C$5&amp;"'!F:F"),0)),"")</f>
        <v/>
      </c>
      <c r="D117" s="555" t="str" cm="1">
        <f t="array" aca="1" ref="D117" ca="1">IFERROR(INDIRECT("'S7-"&amp;$C$5&amp;"'!E"&amp;MATCH('S8-S00010'!B117,INDIRECT("'S7-"&amp;$C$5&amp;"'!F:F"),0)),"")</f>
        <v/>
      </c>
      <c r="E117" s="77"/>
      <c r="F117" s="77"/>
      <c r="G117" s="327"/>
      <c r="H117" s="556" t="str" cm="1">
        <f t="array" aca="1" ref="H117" ca="1">IFERROR(INDIRECT("'S7-"&amp;$C$5&amp;"'!$D"&amp;MATCH($B117,INDIRECT("'S7-"&amp;$C$5&amp;"'!$F:$F"),0)),"")</f>
        <v/>
      </c>
      <c r="I117" s="71"/>
      <c r="J117" s="78"/>
      <c r="K117" s="557" t="str">
        <f>IF(I117&lt;&gt;"",IFERROR(VLOOKUP($I117,選択肢①!$D$32:$E$34,2,0),"直接"),"")</f>
        <v/>
      </c>
      <c r="L117" s="71"/>
      <c r="M117" s="71"/>
      <c r="N117" s="104"/>
      <c r="O117" s="81"/>
      <c r="P117" s="334"/>
      <c r="Q117" s="330" t="str">
        <f>IF($I117=選択肢①!$J$31,"tCO2/kWh",IF($I117=選択肢①!$L$31,"tCO2/GJ",""))</f>
        <v/>
      </c>
      <c r="R117" s="101"/>
      <c r="S117" s="440" t="str" cm="1">
        <f t="array" aca="1" ref="S117" ca="1">IFERROR(IF(M117&lt;&gt;"",INDIRECT("排出活動_Master!AQ"&amp;MATCH(M117,排出活動_Master!$AN:$AN,0)),INDIRECT("排出活動_Master!P"&amp;MATCH(LEFT($H117,FIND(")",$H117))&amp;$I117&amp;$L117&amp;$M117,排出活動_Master!$Y:$Y,0))),"")</f>
        <v/>
      </c>
      <c r="T117" s="80"/>
      <c r="U117" s="78"/>
      <c r="V117" s="441" t="str" cm="1">
        <f t="array" aca="1" ref="V117" ca="1">IFERROR(IF(M117&lt;&gt;"",INDIRECT("排出活動_Master!AS"&amp;MATCH(M117,排出活動_Master!$AN:$AN,0)),"-"),"")</f>
        <v>-</v>
      </c>
      <c r="W117" s="440" t="str" cm="1">
        <f t="array" aca="1" ref="W117" ca="1">IFERROR(IF(M117&lt;&gt;"",INDIRECT("排出活動_Master!AR"&amp;MATCH(M117,排出活動_Master!$AN:$AN,0)),"-"),"")</f>
        <v>-</v>
      </c>
      <c r="X117" s="550" t="str" cm="1">
        <f t="array" aca="1" ref="X117" ca="1">IFERROR(IF(OR(I117=選択肢①!$J$31,AND(P117&lt;&gt;"",I117=選択肢①!$L$31)),P117,IF(LEFT($H117,FIND(")",$H117))&amp;$I117="エネルギー起源二酸化炭素(CO2)燃料の使用",INDIRECT("排出活動_Master!AU"&amp;MATCH(M117,排出活動_Master!$AN:$AN,0)),IF(OR(LEFT($H117,FIND(")",$H117))&amp;$I117=排出活動_Master!$AW$6,$H117&amp;$I117=排出活動_Master!$AW$7),INDIRECT("排出活動_Master!R"&amp;MATCH(H117&amp;I117&amp;L117,排出活動_Master!$Y:$Y,0)),INDIRECT("排出活動_Master!R"&amp;MATCH(LEFT($H117,FIND(")",$H117))&amp;$I117&amp;$L117&amp;$M117,排出活動_Master!$Y:$Y,0))))),"")</f>
        <v/>
      </c>
      <c r="Y117" s="386" t="str" cm="1">
        <f t="array" aca="1" ref="Y117" ca="1">IFERROR(IF(LEFT($H117,FIND(")",$H117))&amp;I117="エネルギー起源二酸化炭素(CO2)燃料の使用",INDIRECT("排出活動_Master!AT"&amp;MATCH(M117,排出活動_Master!$AN:$AN,0)),IF(OR(LEFT($H117,FIND(")",$H117))&amp;$I117=排出活動_Master!$AW$6,$H117&amp;$I117=排出活動_Master!$AW$7),INDIRECT("排出活動_Master!Q"&amp;MATCH(H117&amp;I117&amp;L117,排出活動_Master!$Y:$Y,0)),INDIRECT("排出活動_Master!Q"&amp;MATCH(LEFT($H117,FIND(")",$H117))&amp;$I117&amp;$L117&amp;$M117,排出活動_Master!$Y:$Y,0)))),"")</f>
        <v/>
      </c>
      <c r="Z117" s="558">
        <f ca="1">IF(AND(H117=排出活動_Master!$B$5,I117=排出活動_Master!$E$5),1,IFERROR(VLOOKUP($H117,排出活動_Master!$AI$5:$AK$38,3,0),0))</f>
        <v>0</v>
      </c>
      <c r="AA117" s="559">
        <f t="shared" ca="1" si="11"/>
        <v>0</v>
      </c>
      <c r="AB117" s="79"/>
      <c r="AC117" s="550" t="str">
        <f t="shared" ca="1" si="12"/>
        <v>-</v>
      </c>
      <c r="AD117" s="80"/>
      <c r="AE117" s="82"/>
      <c r="AF117" s="76"/>
      <c r="AG117" s="550" t="str">
        <f t="shared" ca="1" si="10"/>
        <v/>
      </c>
      <c r="AH117" s="80"/>
      <c r="AI117" s="82"/>
      <c r="AL117" s="478">
        <f t="shared" ca="1" si="13"/>
        <v>1</v>
      </c>
      <c r="AM117" s="478"/>
      <c r="AN117" s="478">
        <f t="shared" ca="1" si="14"/>
        <v>1</v>
      </c>
      <c r="AO117" s="478"/>
      <c r="AP117" s="478" t="e">
        <f t="shared" ca="1" si="15"/>
        <v>#VALUE!</v>
      </c>
    </row>
    <row r="118" spans="2:42" ht="19.5" thickBot="1">
      <c r="B118" s="554"/>
      <c r="C118" s="555" t="str" cm="1">
        <f t="array" aca="1" ref="C118" ca="1">IFERROR(INDIRECT("'S7-"&amp;$C$5&amp;"'!G"&amp;MATCH('S8-S00010'!B118,INDIRECT("'S7-"&amp;$C$5&amp;"'!F:F"),0)),"")</f>
        <v/>
      </c>
      <c r="D118" s="555" t="str" cm="1">
        <f t="array" aca="1" ref="D118" ca="1">IFERROR(INDIRECT("'S7-"&amp;$C$5&amp;"'!E"&amp;MATCH('S8-S00010'!B118,INDIRECT("'S7-"&amp;$C$5&amp;"'!F:F"),0)),"")</f>
        <v/>
      </c>
      <c r="E118" s="77"/>
      <c r="F118" s="77"/>
      <c r="G118" s="327"/>
      <c r="H118" s="556" t="str" cm="1">
        <f t="array" aca="1" ref="H118" ca="1">IFERROR(INDIRECT("'S7-"&amp;$C$5&amp;"'!$D"&amp;MATCH($B118,INDIRECT("'S7-"&amp;$C$5&amp;"'!$F:$F"),0)),"")</f>
        <v/>
      </c>
      <c r="I118" s="71"/>
      <c r="J118" s="78"/>
      <c r="K118" s="557" t="str">
        <f>IF(I118&lt;&gt;"",IFERROR(VLOOKUP($I118,選択肢①!$D$32:$E$34,2,0),"直接"),"")</f>
        <v/>
      </c>
      <c r="L118" s="71"/>
      <c r="M118" s="71"/>
      <c r="N118" s="104"/>
      <c r="O118" s="81"/>
      <c r="P118" s="334"/>
      <c r="Q118" s="330" t="str">
        <f>IF($I118=選択肢①!$J$31,"tCO2/kWh",IF($I118=選択肢①!$L$31,"tCO2/GJ",""))</f>
        <v/>
      </c>
      <c r="R118" s="101"/>
      <c r="S118" s="440" t="str" cm="1">
        <f t="array" aca="1" ref="S118" ca="1">IFERROR(IF(M118&lt;&gt;"",INDIRECT("排出活動_Master!AQ"&amp;MATCH(M118,排出活動_Master!$AN:$AN,0)),INDIRECT("排出活動_Master!P"&amp;MATCH(LEFT($H118,FIND(")",$H118))&amp;$I118&amp;$L118&amp;$M118,排出活動_Master!$Y:$Y,0))),"")</f>
        <v/>
      </c>
      <c r="T118" s="80"/>
      <c r="U118" s="78"/>
      <c r="V118" s="441" t="str" cm="1">
        <f t="array" aca="1" ref="V118" ca="1">IFERROR(IF(M118&lt;&gt;"",INDIRECT("排出活動_Master!AS"&amp;MATCH(M118,排出活動_Master!$AN:$AN,0)),"-"),"")</f>
        <v>-</v>
      </c>
      <c r="W118" s="440" t="str" cm="1">
        <f t="array" aca="1" ref="W118" ca="1">IFERROR(IF(M118&lt;&gt;"",INDIRECT("排出活動_Master!AR"&amp;MATCH(M118,排出活動_Master!$AN:$AN,0)),"-"),"")</f>
        <v>-</v>
      </c>
      <c r="X118" s="550" t="str" cm="1">
        <f t="array" aca="1" ref="X118" ca="1">IFERROR(IF(OR(I118=選択肢①!$J$31,AND(P118&lt;&gt;"",I118=選択肢①!$L$31)),P118,IF(LEFT($H118,FIND(")",$H118))&amp;$I118="エネルギー起源二酸化炭素(CO2)燃料の使用",INDIRECT("排出活動_Master!AU"&amp;MATCH(M118,排出活動_Master!$AN:$AN,0)),IF(OR(LEFT($H118,FIND(")",$H118))&amp;$I118=排出活動_Master!$AW$6,$H118&amp;$I118=排出活動_Master!$AW$7),INDIRECT("排出活動_Master!R"&amp;MATCH(H118&amp;I118&amp;L118,排出活動_Master!$Y:$Y,0)),INDIRECT("排出活動_Master!R"&amp;MATCH(LEFT($H118,FIND(")",$H118))&amp;$I118&amp;$L118&amp;$M118,排出活動_Master!$Y:$Y,0))))),"")</f>
        <v/>
      </c>
      <c r="Y118" s="386" t="str" cm="1">
        <f t="array" aca="1" ref="Y118" ca="1">IFERROR(IF(LEFT($H118,FIND(")",$H118))&amp;I118="エネルギー起源二酸化炭素(CO2)燃料の使用",INDIRECT("排出活動_Master!AT"&amp;MATCH(M118,排出活動_Master!$AN:$AN,0)),IF(OR(LEFT($H118,FIND(")",$H118))&amp;$I118=排出活動_Master!$AW$6,$H118&amp;$I118=排出活動_Master!$AW$7),INDIRECT("排出活動_Master!Q"&amp;MATCH(H118&amp;I118&amp;L118,排出活動_Master!$Y:$Y,0)),INDIRECT("排出活動_Master!Q"&amp;MATCH(LEFT($H118,FIND(")",$H118))&amp;$I118&amp;$L118&amp;$M118,排出活動_Master!$Y:$Y,0)))),"")</f>
        <v/>
      </c>
      <c r="Z118" s="558">
        <f ca="1">IF(AND(H118=排出活動_Master!$B$5,I118=排出活動_Master!$E$5),1,IFERROR(VLOOKUP($H118,排出活動_Master!$AI$5:$AK$38,3,0),0))</f>
        <v>0</v>
      </c>
      <c r="AA118" s="559">
        <f t="shared" ca="1" si="11"/>
        <v>0</v>
      </c>
      <c r="AB118" s="79"/>
      <c r="AC118" s="550" t="str">
        <f t="shared" ca="1" si="12"/>
        <v>-</v>
      </c>
      <c r="AD118" s="80"/>
      <c r="AE118" s="82"/>
      <c r="AF118" s="76"/>
      <c r="AG118" s="550" t="str">
        <f t="shared" ca="1" si="10"/>
        <v/>
      </c>
      <c r="AH118" s="80"/>
      <c r="AI118" s="82"/>
      <c r="AL118" s="478">
        <f t="shared" ca="1" si="13"/>
        <v>1</v>
      </c>
      <c r="AM118" s="478"/>
      <c r="AN118" s="478">
        <f t="shared" ca="1" si="14"/>
        <v>1</v>
      </c>
      <c r="AO118" s="478"/>
      <c r="AP118" s="478" t="e">
        <f t="shared" ca="1" si="15"/>
        <v>#VALUE!</v>
      </c>
    </row>
    <row r="119" spans="2:42" ht="19.5" thickBot="1">
      <c r="B119" s="554"/>
      <c r="C119" s="555" t="str" cm="1">
        <f t="array" aca="1" ref="C119" ca="1">IFERROR(INDIRECT("'S7-"&amp;$C$5&amp;"'!G"&amp;MATCH('S8-S00010'!B119,INDIRECT("'S7-"&amp;$C$5&amp;"'!F:F"),0)),"")</f>
        <v/>
      </c>
      <c r="D119" s="555" t="str" cm="1">
        <f t="array" aca="1" ref="D119" ca="1">IFERROR(INDIRECT("'S7-"&amp;$C$5&amp;"'!E"&amp;MATCH('S8-S00010'!B119,INDIRECT("'S7-"&amp;$C$5&amp;"'!F:F"),0)),"")</f>
        <v/>
      </c>
      <c r="E119" s="77"/>
      <c r="F119" s="77"/>
      <c r="G119" s="327"/>
      <c r="H119" s="556" t="str" cm="1">
        <f t="array" aca="1" ref="H119" ca="1">IFERROR(INDIRECT("'S7-"&amp;$C$5&amp;"'!$D"&amp;MATCH($B119,INDIRECT("'S7-"&amp;$C$5&amp;"'!$F:$F"),0)),"")</f>
        <v/>
      </c>
      <c r="I119" s="71"/>
      <c r="J119" s="78"/>
      <c r="K119" s="557" t="str">
        <f>IF(I119&lt;&gt;"",IFERROR(VLOOKUP($I119,選択肢①!$D$32:$E$34,2,0),"直接"),"")</f>
        <v/>
      </c>
      <c r="L119" s="71"/>
      <c r="M119" s="71"/>
      <c r="N119" s="104"/>
      <c r="O119" s="81"/>
      <c r="P119" s="334"/>
      <c r="Q119" s="330" t="str">
        <f>IF($I119=選択肢①!$J$31,"tCO2/kWh",IF($I119=選択肢①!$L$31,"tCO2/GJ",""))</f>
        <v/>
      </c>
      <c r="R119" s="101"/>
      <c r="S119" s="440" t="str" cm="1">
        <f t="array" aca="1" ref="S119" ca="1">IFERROR(IF(M119&lt;&gt;"",INDIRECT("排出活動_Master!AQ"&amp;MATCH(M119,排出活動_Master!$AN:$AN,0)),INDIRECT("排出活動_Master!P"&amp;MATCH(LEFT($H119,FIND(")",$H119))&amp;$I119&amp;$L119&amp;$M119,排出活動_Master!$Y:$Y,0))),"")</f>
        <v/>
      </c>
      <c r="T119" s="80"/>
      <c r="U119" s="78"/>
      <c r="V119" s="441" t="str" cm="1">
        <f t="array" aca="1" ref="V119" ca="1">IFERROR(IF(M119&lt;&gt;"",INDIRECT("排出活動_Master!AS"&amp;MATCH(M119,排出活動_Master!$AN:$AN,0)),"-"),"")</f>
        <v>-</v>
      </c>
      <c r="W119" s="440" t="str" cm="1">
        <f t="array" aca="1" ref="W119" ca="1">IFERROR(IF(M119&lt;&gt;"",INDIRECT("排出活動_Master!AR"&amp;MATCH(M119,排出活動_Master!$AN:$AN,0)),"-"),"")</f>
        <v>-</v>
      </c>
      <c r="X119" s="550" t="str" cm="1">
        <f t="array" aca="1" ref="X119" ca="1">IFERROR(IF(OR(I119=選択肢①!$J$31,AND(P119&lt;&gt;"",I119=選択肢①!$L$31)),P119,IF(LEFT($H119,FIND(")",$H119))&amp;$I119="エネルギー起源二酸化炭素(CO2)燃料の使用",INDIRECT("排出活動_Master!AU"&amp;MATCH(M119,排出活動_Master!$AN:$AN,0)),IF(OR(LEFT($H119,FIND(")",$H119))&amp;$I119=排出活動_Master!$AW$6,$H119&amp;$I119=排出活動_Master!$AW$7),INDIRECT("排出活動_Master!R"&amp;MATCH(H119&amp;I119&amp;L119,排出活動_Master!$Y:$Y,0)),INDIRECT("排出活動_Master!R"&amp;MATCH(LEFT($H119,FIND(")",$H119))&amp;$I119&amp;$L119&amp;$M119,排出活動_Master!$Y:$Y,0))))),"")</f>
        <v/>
      </c>
      <c r="Y119" s="386" t="str" cm="1">
        <f t="array" aca="1" ref="Y119" ca="1">IFERROR(IF(LEFT($H119,FIND(")",$H119))&amp;I119="エネルギー起源二酸化炭素(CO2)燃料の使用",INDIRECT("排出活動_Master!AT"&amp;MATCH(M119,排出活動_Master!$AN:$AN,0)),IF(OR(LEFT($H119,FIND(")",$H119))&amp;$I119=排出活動_Master!$AW$6,$H119&amp;$I119=排出活動_Master!$AW$7),INDIRECT("排出活動_Master!Q"&amp;MATCH(H119&amp;I119&amp;L119,排出活動_Master!$Y:$Y,0)),INDIRECT("排出活動_Master!Q"&amp;MATCH(LEFT($H119,FIND(")",$H119))&amp;$I119&amp;$L119&amp;$M119,排出活動_Master!$Y:$Y,0)))),"")</f>
        <v/>
      </c>
      <c r="Z119" s="558">
        <f ca="1">IF(AND(H119=排出活動_Master!$B$5,I119=排出活動_Master!$E$5),1,IFERROR(VLOOKUP($H119,排出活動_Master!$AI$5:$AK$38,3,0),0))</f>
        <v>0</v>
      </c>
      <c r="AA119" s="559">
        <f t="shared" ca="1" si="11"/>
        <v>0</v>
      </c>
      <c r="AB119" s="79"/>
      <c r="AC119" s="550" t="str">
        <f t="shared" ca="1" si="12"/>
        <v>-</v>
      </c>
      <c r="AD119" s="80"/>
      <c r="AE119" s="82"/>
      <c r="AF119" s="76"/>
      <c r="AG119" s="550" t="str">
        <f t="shared" ca="1" si="10"/>
        <v/>
      </c>
      <c r="AH119" s="80"/>
      <c r="AI119" s="82"/>
      <c r="AL119" s="478">
        <f t="shared" ca="1" si="13"/>
        <v>1</v>
      </c>
      <c r="AM119" s="478"/>
      <c r="AN119" s="478">
        <f t="shared" ca="1" si="14"/>
        <v>1</v>
      </c>
      <c r="AO119" s="478"/>
      <c r="AP119" s="478" t="e">
        <f t="shared" ca="1" si="15"/>
        <v>#VALUE!</v>
      </c>
    </row>
    <row r="120" spans="2:42" ht="19.5" thickBot="1">
      <c r="B120" s="554"/>
      <c r="C120" s="555" t="str" cm="1">
        <f t="array" aca="1" ref="C120" ca="1">IFERROR(INDIRECT("'S7-"&amp;$C$5&amp;"'!G"&amp;MATCH('S8-S00010'!B120,INDIRECT("'S7-"&amp;$C$5&amp;"'!F:F"),0)),"")</f>
        <v/>
      </c>
      <c r="D120" s="555" t="str" cm="1">
        <f t="array" aca="1" ref="D120" ca="1">IFERROR(INDIRECT("'S7-"&amp;$C$5&amp;"'!E"&amp;MATCH('S8-S00010'!B120,INDIRECT("'S7-"&amp;$C$5&amp;"'!F:F"),0)),"")</f>
        <v/>
      </c>
      <c r="E120" s="77"/>
      <c r="F120" s="77"/>
      <c r="G120" s="327"/>
      <c r="H120" s="556" t="str" cm="1">
        <f t="array" aca="1" ref="H120" ca="1">IFERROR(INDIRECT("'S7-"&amp;$C$5&amp;"'!$D"&amp;MATCH($B120,INDIRECT("'S7-"&amp;$C$5&amp;"'!$F:$F"),0)),"")</f>
        <v/>
      </c>
      <c r="I120" s="71"/>
      <c r="J120" s="78"/>
      <c r="K120" s="557" t="str">
        <f>IF(I120&lt;&gt;"",IFERROR(VLOOKUP($I120,選択肢①!$D$32:$E$34,2,0),"直接"),"")</f>
        <v/>
      </c>
      <c r="L120" s="71"/>
      <c r="M120" s="71"/>
      <c r="N120" s="104"/>
      <c r="O120" s="81"/>
      <c r="P120" s="334"/>
      <c r="Q120" s="330" t="str">
        <f>IF($I120=選択肢①!$J$31,"tCO2/kWh",IF($I120=選択肢①!$L$31,"tCO2/GJ",""))</f>
        <v/>
      </c>
      <c r="R120" s="101"/>
      <c r="S120" s="440" t="str" cm="1">
        <f t="array" aca="1" ref="S120" ca="1">IFERROR(IF(M120&lt;&gt;"",INDIRECT("排出活動_Master!AQ"&amp;MATCH(M120,排出活動_Master!$AN:$AN,0)),INDIRECT("排出活動_Master!P"&amp;MATCH(LEFT($H120,FIND(")",$H120))&amp;$I120&amp;$L120&amp;$M120,排出活動_Master!$Y:$Y,0))),"")</f>
        <v/>
      </c>
      <c r="T120" s="80"/>
      <c r="U120" s="78"/>
      <c r="V120" s="441" t="str" cm="1">
        <f t="array" aca="1" ref="V120" ca="1">IFERROR(IF(M120&lt;&gt;"",INDIRECT("排出活動_Master!AS"&amp;MATCH(M120,排出活動_Master!$AN:$AN,0)),"-"),"")</f>
        <v>-</v>
      </c>
      <c r="W120" s="440" t="str" cm="1">
        <f t="array" aca="1" ref="W120" ca="1">IFERROR(IF(M120&lt;&gt;"",INDIRECT("排出活動_Master!AR"&amp;MATCH(M120,排出活動_Master!$AN:$AN,0)),"-"),"")</f>
        <v>-</v>
      </c>
      <c r="X120" s="550" t="str" cm="1">
        <f t="array" aca="1" ref="X120" ca="1">IFERROR(IF(OR(I120=選択肢①!$J$31,AND(P120&lt;&gt;"",I120=選択肢①!$L$31)),P120,IF(LEFT($H120,FIND(")",$H120))&amp;$I120="エネルギー起源二酸化炭素(CO2)燃料の使用",INDIRECT("排出活動_Master!AU"&amp;MATCH(M120,排出活動_Master!$AN:$AN,0)),IF(OR(LEFT($H120,FIND(")",$H120))&amp;$I120=排出活動_Master!$AW$6,$H120&amp;$I120=排出活動_Master!$AW$7),INDIRECT("排出活動_Master!R"&amp;MATCH(H120&amp;I120&amp;L120,排出活動_Master!$Y:$Y,0)),INDIRECT("排出活動_Master!R"&amp;MATCH(LEFT($H120,FIND(")",$H120))&amp;$I120&amp;$L120&amp;$M120,排出活動_Master!$Y:$Y,0))))),"")</f>
        <v/>
      </c>
      <c r="Y120" s="386" t="str" cm="1">
        <f t="array" aca="1" ref="Y120" ca="1">IFERROR(IF(LEFT($H120,FIND(")",$H120))&amp;I120="エネルギー起源二酸化炭素(CO2)燃料の使用",INDIRECT("排出活動_Master!AT"&amp;MATCH(M120,排出活動_Master!$AN:$AN,0)),IF(OR(LEFT($H120,FIND(")",$H120))&amp;$I120=排出活動_Master!$AW$6,$H120&amp;$I120=排出活動_Master!$AW$7),INDIRECT("排出活動_Master!Q"&amp;MATCH(H120&amp;I120&amp;L120,排出活動_Master!$Y:$Y,0)),INDIRECT("排出活動_Master!Q"&amp;MATCH(LEFT($H120,FIND(")",$H120))&amp;$I120&amp;$L120&amp;$M120,排出活動_Master!$Y:$Y,0)))),"")</f>
        <v/>
      </c>
      <c r="Z120" s="558">
        <f ca="1">IF(AND(H120=排出活動_Master!$B$5,I120=排出活動_Master!$E$5),1,IFERROR(VLOOKUP($H120,排出活動_Master!$AI$5:$AK$38,3,0),0))</f>
        <v>0</v>
      </c>
      <c r="AA120" s="559">
        <f t="shared" ca="1" si="11"/>
        <v>0</v>
      </c>
      <c r="AB120" s="79"/>
      <c r="AC120" s="550" t="str">
        <f t="shared" ca="1" si="12"/>
        <v>-</v>
      </c>
      <c r="AD120" s="80"/>
      <c r="AE120" s="82"/>
      <c r="AF120" s="76"/>
      <c r="AG120" s="550" t="str">
        <f t="shared" ca="1" si="10"/>
        <v/>
      </c>
      <c r="AH120" s="80"/>
      <c r="AI120" s="82"/>
      <c r="AL120" s="478">
        <f t="shared" ca="1" si="13"/>
        <v>1</v>
      </c>
      <c r="AM120" s="478"/>
      <c r="AN120" s="478">
        <f t="shared" ca="1" si="14"/>
        <v>1</v>
      </c>
      <c r="AO120" s="478"/>
      <c r="AP120" s="478" t="e">
        <f t="shared" ca="1" si="15"/>
        <v>#VALUE!</v>
      </c>
    </row>
    <row r="121" spans="2:42" ht="19.5" thickBot="1">
      <c r="B121" s="554"/>
      <c r="C121" s="555" t="str" cm="1">
        <f t="array" aca="1" ref="C121" ca="1">IFERROR(INDIRECT("'S7-"&amp;$C$5&amp;"'!G"&amp;MATCH('S8-S00010'!B121,INDIRECT("'S7-"&amp;$C$5&amp;"'!F:F"),0)),"")</f>
        <v/>
      </c>
      <c r="D121" s="555" t="str" cm="1">
        <f t="array" aca="1" ref="D121" ca="1">IFERROR(INDIRECT("'S7-"&amp;$C$5&amp;"'!E"&amp;MATCH('S8-S00010'!B121,INDIRECT("'S7-"&amp;$C$5&amp;"'!F:F"),0)),"")</f>
        <v/>
      </c>
      <c r="E121" s="77"/>
      <c r="F121" s="77"/>
      <c r="G121" s="327"/>
      <c r="H121" s="556" t="str" cm="1">
        <f t="array" aca="1" ref="H121" ca="1">IFERROR(INDIRECT("'S7-"&amp;$C$5&amp;"'!$D"&amp;MATCH($B121,INDIRECT("'S7-"&amp;$C$5&amp;"'!$F:$F"),0)),"")</f>
        <v/>
      </c>
      <c r="I121" s="71"/>
      <c r="J121" s="78"/>
      <c r="K121" s="557" t="str">
        <f>IF(I121&lt;&gt;"",IFERROR(VLOOKUP($I121,選択肢①!$D$32:$E$34,2,0),"直接"),"")</f>
        <v/>
      </c>
      <c r="L121" s="71"/>
      <c r="M121" s="71"/>
      <c r="N121" s="104"/>
      <c r="O121" s="81"/>
      <c r="P121" s="334"/>
      <c r="Q121" s="330" t="str">
        <f>IF($I121=選択肢①!$J$31,"tCO2/kWh",IF($I121=選択肢①!$L$31,"tCO2/GJ",""))</f>
        <v/>
      </c>
      <c r="R121" s="101"/>
      <c r="S121" s="440" t="str" cm="1">
        <f t="array" aca="1" ref="S121" ca="1">IFERROR(IF(M121&lt;&gt;"",INDIRECT("排出活動_Master!AQ"&amp;MATCH(M121,排出活動_Master!$AN:$AN,0)),INDIRECT("排出活動_Master!P"&amp;MATCH(LEFT($H121,FIND(")",$H121))&amp;$I121&amp;$L121&amp;$M121,排出活動_Master!$Y:$Y,0))),"")</f>
        <v/>
      </c>
      <c r="T121" s="80"/>
      <c r="U121" s="78"/>
      <c r="V121" s="441" t="str" cm="1">
        <f t="array" aca="1" ref="V121" ca="1">IFERROR(IF(M121&lt;&gt;"",INDIRECT("排出活動_Master!AS"&amp;MATCH(M121,排出活動_Master!$AN:$AN,0)),"-"),"")</f>
        <v>-</v>
      </c>
      <c r="W121" s="440" t="str" cm="1">
        <f t="array" aca="1" ref="W121" ca="1">IFERROR(IF(M121&lt;&gt;"",INDIRECT("排出活動_Master!AR"&amp;MATCH(M121,排出活動_Master!$AN:$AN,0)),"-"),"")</f>
        <v>-</v>
      </c>
      <c r="X121" s="550" t="str" cm="1">
        <f t="array" aca="1" ref="X121" ca="1">IFERROR(IF(OR(I121=選択肢①!$J$31,AND(P121&lt;&gt;"",I121=選択肢①!$L$31)),P121,IF(LEFT($H121,FIND(")",$H121))&amp;$I121="エネルギー起源二酸化炭素(CO2)燃料の使用",INDIRECT("排出活動_Master!AU"&amp;MATCH(M121,排出活動_Master!$AN:$AN,0)),IF(OR(LEFT($H121,FIND(")",$H121))&amp;$I121=排出活動_Master!$AW$6,$H121&amp;$I121=排出活動_Master!$AW$7),INDIRECT("排出活動_Master!R"&amp;MATCH(H121&amp;I121&amp;L121,排出活動_Master!$Y:$Y,0)),INDIRECT("排出活動_Master!R"&amp;MATCH(LEFT($H121,FIND(")",$H121))&amp;$I121&amp;$L121&amp;$M121,排出活動_Master!$Y:$Y,0))))),"")</f>
        <v/>
      </c>
      <c r="Y121" s="386" t="str" cm="1">
        <f t="array" aca="1" ref="Y121" ca="1">IFERROR(IF(LEFT($H121,FIND(")",$H121))&amp;I121="エネルギー起源二酸化炭素(CO2)燃料の使用",INDIRECT("排出活動_Master!AT"&amp;MATCH(M121,排出活動_Master!$AN:$AN,0)),IF(OR(LEFT($H121,FIND(")",$H121))&amp;$I121=排出活動_Master!$AW$6,$H121&amp;$I121=排出活動_Master!$AW$7),INDIRECT("排出活動_Master!Q"&amp;MATCH(H121&amp;I121&amp;L121,排出活動_Master!$Y:$Y,0)),INDIRECT("排出活動_Master!Q"&amp;MATCH(LEFT($H121,FIND(")",$H121))&amp;$I121&amp;$L121&amp;$M121,排出活動_Master!$Y:$Y,0)))),"")</f>
        <v/>
      </c>
      <c r="Z121" s="558">
        <f ca="1">IF(AND(H121=排出活動_Master!$B$5,I121=排出活動_Master!$E$5),1,IFERROR(VLOOKUP($H121,排出活動_Master!$AI$5:$AK$38,3,0),0))</f>
        <v>0</v>
      </c>
      <c r="AA121" s="559">
        <f t="shared" ca="1" si="11"/>
        <v>0</v>
      </c>
      <c r="AB121" s="79"/>
      <c r="AC121" s="550" t="str">
        <f t="shared" ca="1" si="12"/>
        <v>-</v>
      </c>
      <c r="AD121" s="80"/>
      <c r="AE121" s="82"/>
      <c r="AF121" s="76"/>
      <c r="AG121" s="550" t="str">
        <f t="shared" ca="1" si="10"/>
        <v/>
      </c>
      <c r="AH121" s="80"/>
      <c r="AI121" s="82"/>
      <c r="AL121" s="478">
        <f t="shared" ca="1" si="13"/>
        <v>1</v>
      </c>
      <c r="AM121" s="478"/>
      <c r="AN121" s="478">
        <f t="shared" ca="1" si="14"/>
        <v>1</v>
      </c>
      <c r="AO121" s="478"/>
      <c r="AP121" s="478" t="e">
        <f t="shared" ca="1" si="15"/>
        <v>#VALUE!</v>
      </c>
    </row>
    <row r="122" spans="2:42" ht="19.5" thickBot="1">
      <c r="B122" s="554"/>
      <c r="C122" s="555" t="str" cm="1">
        <f t="array" aca="1" ref="C122" ca="1">IFERROR(INDIRECT("'S7-"&amp;$C$5&amp;"'!G"&amp;MATCH('S8-S00010'!B122,INDIRECT("'S7-"&amp;$C$5&amp;"'!F:F"),0)),"")</f>
        <v/>
      </c>
      <c r="D122" s="555" t="str" cm="1">
        <f t="array" aca="1" ref="D122" ca="1">IFERROR(INDIRECT("'S7-"&amp;$C$5&amp;"'!E"&amp;MATCH('S8-S00010'!B122,INDIRECT("'S7-"&amp;$C$5&amp;"'!F:F"),0)),"")</f>
        <v/>
      </c>
      <c r="E122" s="77"/>
      <c r="F122" s="77"/>
      <c r="G122" s="327"/>
      <c r="H122" s="556" t="str" cm="1">
        <f t="array" aca="1" ref="H122" ca="1">IFERROR(INDIRECT("'S7-"&amp;$C$5&amp;"'!$D"&amp;MATCH($B122,INDIRECT("'S7-"&amp;$C$5&amp;"'!$F:$F"),0)),"")</f>
        <v/>
      </c>
      <c r="I122" s="71"/>
      <c r="J122" s="78"/>
      <c r="K122" s="557" t="str">
        <f>IF(I122&lt;&gt;"",IFERROR(VLOOKUP($I122,選択肢①!$D$32:$E$34,2,0),"直接"),"")</f>
        <v/>
      </c>
      <c r="L122" s="71"/>
      <c r="M122" s="71"/>
      <c r="N122" s="104"/>
      <c r="O122" s="81"/>
      <c r="P122" s="334"/>
      <c r="Q122" s="330" t="str">
        <f>IF($I122=選択肢①!$J$31,"tCO2/kWh",IF($I122=選択肢①!$L$31,"tCO2/GJ",""))</f>
        <v/>
      </c>
      <c r="R122" s="101"/>
      <c r="S122" s="440" t="str" cm="1">
        <f t="array" aca="1" ref="S122" ca="1">IFERROR(IF(M122&lt;&gt;"",INDIRECT("排出活動_Master!AQ"&amp;MATCH(M122,排出活動_Master!$AN:$AN,0)),INDIRECT("排出活動_Master!P"&amp;MATCH(LEFT($H122,FIND(")",$H122))&amp;$I122&amp;$L122&amp;$M122,排出活動_Master!$Y:$Y,0))),"")</f>
        <v/>
      </c>
      <c r="T122" s="80"/>
      <c r="U122" s="78"/>
      <c r="V122" s="441" t="str" cm="1">
        <f t="array" aca="1" ref="V122" ca="1">IFERROR(IF(M122&lt;&gt;"",INDIRECT("排出活動_Master!AS"&amp;MATCH(M122,排出活動_Master!$AN:$AN,0)),"-"),"")</f>
        <v>-</v>
      </c>
      <c r="W122" s="440" t="str" cm="1">
        <f t="array" aca="1" ref="W122" ca="1">IFERROR(IF(M122&lt;&gt;"",INDIRECT("排出活動_Master!AR"&amp;MATCH(M122,排出活動_Master!$AN:$AN,0)),"-"),"")</f>
        <v>-</v>
      </c>
      <c r="X122" s="550" t="str" cm="1">
        <f t="array" aca="1" ref="X122" ca="1">IFERROR(IF(OR(I122=選択肢①!$J$31,AND(P122&lt;&gt;"",I122=選択肢①!$L$31)),P122,IF(LEFT($H122,FIND(")",$H122))&amp;$I122="エネルギー起源二酸化炭素(CO2)燃料の使用",INDIRECT("排出活動_Master!AU"&amp;MATCH(M122,排出活動_Master!$AN:$AN,0)),IF(OR(LEFT($H122,FIND(")",$H122))&amp;$I122=排出活動_Master!$AW$6,$H122&amp;$I122=排出活動_Master!$AW$7),INDIRECT("排出活動_Master!R"&amp;MATCH(H122&amp;I122&amp;L122,排出活動_Master!$Y:$Y,0)),INDIRECT("排出活動_Master!R"&amp;MATCH(LEFT($H122,FIND(")",$H122))&amp;$I122&amp;$L122&amp;$M122,排出活動_Master!$Y:$Y,0))))),"")</f>
        <v/>
      </c>
      <c r="Y122" s="386" t="str" cm="1">
        <f t="array" aca="1" ref="Y122" ca="1">IFERROR(IF(LEFT($H122,FIND(")",$H122))&amp;I122="エネルギー起源二酸化炭素(CO2)燃料の使用",INDIRECT("排出活動_Master!AT"&amp;MATCH(M122,排出活動_Master!$AN:$AN,0)),IF(OR(LEFT($H122,FIND(")",$H122))&amp;$I122=排出活動_Master!$AW$6,$H122&amp;$I122=排出活動_Master!$AW$7),INDIRECT("排出活動_Master!Q"&amp;MATCH(H122&amp;I122&amp;L122,排出活動_Master!$Y:$Y,0)),INDIRECT("排出活動_Master!Q"&amp;MATCH(LEFT($H122,FIND(")",$H122))&amp;$I122&amp;$L122&amp;$M122,排出活動_Master!$Y:$Y,0)))),"")</f>
        <v/>
      </c>
      <c r="Z122" s="558">
        <f ca="1">IF(AND(H122=排出活動_Master!$B$5,I122=排出活動_Master!$E$5),1,IFERROR(VLOOKUP($H122,排出活動_Master!$AI$5:$AK$38,3,0),0))</f>
        <v>0</v>
      </c>
      <c r="AA122" s="559">
        <f t="shared" ca="1" si="11"/>
        <v>0</v>
      </c>
      <c r="AB122" s="79"/>
      <c r="AC122" s="550" t="str">
        <f t="shared" ca="1" si="12"/>
        <v>-</v>
      </c>
      <c r="AD122" s="80"/>
      <c r="AE122" s="82"/>
      <c r="AF122" s="76"/>
      <c r="AG122" s="550" t="str">
        <f t="shared" ca="1" si="10"/>
        <v/>
      </c>
      <c r="AH122" s="80"/>
      <c r="AI122" s="82"/>
      <c r="AL122" s="478">
        <f t="shared" ca="1" si="13"/>
        <v>1</v>
      </c>
      <c r="AM122" s="478"/>
      <c r="AN122" s="478">
        <f t="shared" ca="1" si="14"/>
        <v>1</v>
      </c>
      <c r="AO122" s="478"/>
      <c r="AP122" s="478" t="e">
        <f t="shared" ca="1" si="15"/>
        <v>#VALUE!</v>
      </c>
    </row>
    <row r="123" spans="2:42" ht="19.5" thickBot="1">
      <c r="B123" s="554"/>
      <c r="C123" s="555" t="str" cm="1">
        <f t="array" aca="1" ref="C123" ca="1">IFERROR(INDIRECT("'S7-"&amp;$C$5&amp;"'!G"&amp;MATCH('S8-S00010'!B123,INDIRECT("'S7-"&amp;$C$5&amp;"'!F:F"),0)),"")</f>
        <v/>
      </c>
      <c r="D123" s="555" t="str" cm="1">
        <f t="array" aca="1" ref="D123" ca="1">IFERROR(INDIRECT("'S7-"&amp;$C$5&amp;"'!E"&amp;MATCH('S8-S00010'!B123,INDIRECT("'S7-"&amp;$C$5&amp;"'!F:F"),0)),"")</f>
        <v/>
      </c>
      <c r="E123" s="77"/>
      <c r="F123" s="77"/>
      <c r="G123" s="327"/>
      <c r="H123" s="556" t="str" cm="1">
        <f t="array" aca="1" ref="H123" ca="1">IFERROR(INDIRECT("'S7-"&amp;$C$5&amp;"'!$D"&amp;MATCH($B123,INDIRECT("'S7-"&amp;$C$5&amp;"'!$F:$F"),0)),"")</f>
        <v/>
      </c>
      <c r="I123" s="71"/>
      <c r="J123" s="78"/>
      <c r="K123" s="557" t="str">
        <f>IF(I123&lt;&gt;"",IFERROR(VLOOKUP($I123,選択肢①!$D$32:$E$34,2,0),"直接"),"")</f>
        <v/>
      </c>
      <c r="L123" s="71"/>
      <c r="M123" s="71"/>
      <c r="N123" s="104"/>
      <c r="O123" s="81"/>
      <c r="P123" s="334"/>
      <c r="Q123" s="330" t="str">
        <f>IF($I123=選択肢①!$J$31,"tCO2/kWh",IF($I123=選択肢①!$L$31,"tCO2/GJ",""))</f>
        <v/>
      </c>
      <c r="R123" s="101"/>
      <c r="S123" s="440" t="str" cm="1">
        <f t="array" aca="1" ref="S123" ca="1">IFERROR(IF(M123&lt;&gt;"",INDIRECT("排出活動_Master!AQ"&amp;MATCH(M123,排出活動_Master!$AN:$AN,0)),INDIRECT("排出活動_Master!P"&amp;MATCH(LEFT($H123,FIND(")",$H123))&amp;$I123&amp;$L123&amp;$M123,排出活動_Master!$Y:$Y,0))),"")</f>
        <v/>
      </c>
      <c r="T123" s="80"/>
      <c r="U123" s="78"/>
      <c r="V123" s="441" t="str" cm="1">
        <f t="array" aca="1" ref="V123" ca="1">IFERROR(IF(M123&lt;&gt;"",INDIRECT("排出活動_Master!AS"&amp;MATCH(M123,排出活動_Master!$AN:$AN,0)),"-"),"")</f>
        <v>-</v>
      </c>
      <c r="W123" s="440" t="str" cm="1">
        <f t="array" aca="1" ref="W123" ca="1">IFERROR(IF(M123&lt;&gt;"",INDIRECT("排出活動_Master!AR"&amp;MATCH(M123,排出活動_Master!$AN:$AN,0)),"-"),"")</f>
        <v>-</v>
      </c>
      <c r="X123" s="550" t="str" cm="1">
        <f t="array" aca="1" ref="X123" ca="1">IFERROR(IF(OR(I123=選択肢①!$J$31,AND(P123&lt;&gt;"",I123=選択肢①!$L$31)),P123,IF(LEFT($H123,FIND(")",$H123))&amp;$I123="エネルギー起源二酸化炭素(CO2)燃料の使用",INDIRECT("排出活動_Master!AU"&amp;MATCH(M123,排出活動_Master!$AN:$AN,0)),IF(OR(LEFT($H123,FIND(")",$H123))&amp;$I123=排出活動_Master!$AW$6,$H123&amp;$I123=排出活動_Master!$AW$7),INDIRECT("排出活動_Master!R"&amp;MATCH(H123&amp;I123&amp;L123,排出活動_Master!$Y:$Y,0)),INDIRECT("排出活動_Master!R"&amp;MATCH(LEFT($H123,FIND(")",$H123))&amp;$I123&amp;$L123&amp;$M123,排出活動_Master!$Y:$Y,0))))),"")</f>
        <v/>
      </c>
      <c r="Y123" s="386" t="str" cm="1">
        <f t="array" aca="1" ref="Y123" ca="1">IFERROR(IF(LEFT($H123,FIND(")",$H123))&amp;I123="エネルギー起源二酸化炭素(CO2)燃料の使用",INDIRECT("排出活動_Master!AT"&amp;MATCH(M123,排出活動_Master!$AN:$AN,0)),IF(OR(LEFT($H123,FIND(")",$H123))&amp;$I123=排出活動_Master!$AW$6,$H123&amp;$I123=排出活動_Master!$AW$7),INDIRECT("排出活動_Master!Q"&amp;MATCH(H123&amp;I123&amp;L123,排出活動_Master!$Y:$Y,0)),INDIRECT("排出活動_Master!Q"&amp;MATCH(LEFT($H123,FIND(")",$H123))&amp;$I123&amp;$L123&amp;$M123,排出活動_Master!$Y:$Y,0)))),"")</f>
        <v/>
      </c>
      <c r="Z123" s="558">
        <f ca="1">IF(AND(H123=排出活動_Master!$B$5,I123=排出活動_Master!$E$5),1,IFERROR(VLOOKUP($H123,排出活動_Master!$AI$5:$AK$38,3,0),0))</f>
        <v>0</v>
      </c>
      <c r="AA123" s="559">
        <f t="shared" ca="1" si="11"/>
        <v>0</v>
      </c>
      <c r="AB123" s="79"/>
      <c r="AC123" s="550" t="str">
        <f t="shared" ca="1" si="12"/>
        <v>-</v>
      </c>
      <c r="AD123" s="80"/>
      <c r="AE123" s="82"/>
      <c r="AF123" s="76"/>
      <c r="AG123" s="550" t="str">
        <f t="shared" ca="1" si="10"/>
        <v/>
      </c>
      <c r="AH123" s="80"/>
      <c r="AI123" s="82"/>
      <c r="AL123" s="478">
        <f t="shared" ca="1" si="13"/>
        <v>1</v>
      </c>
      <c r="AM123" s="478"/>
      <c r="AN123" s="478">
        <f t="shared" ca="1" si="14"/>
        <v>1</v>
      </c>
      <c r="AO123" s="478"/>
      <c r="AP123" s="478" t="e">
        <f t="shared" ca="1" si="15"/>
        <v>#VALUE!</v>
      </c>
    </row>
    <row r="124" spans="2:42" ht="19.5" thickBot="1">
      <c r="B124" s="554"/>
      <c r="C124" s="555" t="str" cm="1">
        <f t="array" aca="1" ref="C124" ca="1">IFERROR(INDIRECT("'S7-"&amp;$C$5&amp;"'!G"&amp;MATCH('S8-S00010'!B124,INDIRECT("'S7-"&amp;$C$5&amp;"'!F:F"),0)),"")</f>
        <v/>
      </c>
      <c r="D124" s="555" t="str" cm="1">
        <f t="array" aca="1" ref="D124" ca="1">IFERROR(INDIRECT("'S7-"&amp;$C$5&amp;"'!E"&amp;MATCH('S8-S00010'!B124,INDIRECT("'S7-"&amp;$C$5&amp;"'!F:F"),0)),"")</f>
        <v/>
      </c>
      <c r="E124" s="77"/>
      <c r="F124" s="77"/>
      <c r="G124" s="327"/>
      <c r="H124" s="556" t="str" cm="1">
        <f t="array" aca="1" ref="H124" ca="1">IFERROR(INDIRECT("'S7-"&amp;$C$5&amp;"'!$D"&amp;MATCH($B124,INDIRECT("'S7-"&amp;$C$5&amp;"'!$F:$F"),0)),"")</f>
        <v/>
      </c>
      <c r="I124" s="71"/>
      <c r="J124" s="78"/>
      <c r="K124" s="557" t="str">
        <f>IF(I124&lt;&gt;"",IFERROR(VLOOKUP($I124,選択肢①!$D$32:$E$34,2,0),"直接"),"")</f>
        <v/>
      </c>
      <c r="L124" s="71"/>
      <c r="M124" s="71"/>
      <c r="N124" s="104"/>
      <c r="O124" s="81"/>
      <c r="P124" s="334"/>
      <c r="Q124" s="330" t="str">
        <f>IF($I124=選択肢①!$J$31,"tCO2/kWh",IF($I124=選択肢①!$L$31,"tCO2/GJ",""))</f>
        <v/>
      </c>
      <c r="R124" s="101"/>
      <c r="S124" s="440" t="str" cm="1">
        <f t="array" aca="1" ref="S124" ca="1">IFERROR(IF(M124&lt;&gt;"",INDIRECT("排出活動_Master!AQ"&amp;MATCH(M124,排出活動_Master!$AN:$AN,0)),INDIRECT("排出活動_Master!P"&amp;MATCH(LEFT($H124,FIND(")",$H124))&amp;$I124&amp;$L124&amp;$M124,排出活動_Master!$Y:$Y,0))),"")</f>
        <v/>
      </c>
      <c r="T124" s="80"/>
      <c r="U124" s="78"/>
      <c r="V124" s="441" t="str" cm="1">
        <f t="array" aca="1" ref="V124" ca="1">IFERROR(IF(M124&lt;&gt;"",INDIRECT("排出活動_Master!AS"&amp;MATCH(M124,排出活動_Master!$AN:$AN,0)),"-"),"")</f>
        <v>-</v>
      </c>
      <c r="W124" s="440" t="str" cm="1">
        <f t="array" aca="1" ref="W124" ca="1">IFERROR(IF(M124&lt;&gt;"",INDIRECT("排出活動_Master!AR"&amp;MATCH(M124,排出活動_Master!$AN:$AN,0)),"-"),"")</f>
        <v>-</v>
      </c>
      <c r="X124" s="550" t="str" cm="1">
        <f t="array" aca="1" ref="X124" ca="1">IFERROR(IF(OR(I124=選択肢①!$J$31,AND(P124&lt;&gt;"",I124=選択肢①!$L$31)),P124,IF(LEFT($H124,FIND(")",$H124))&amp;$I124="エネルギー起源二酸化炭素(CO2)燃料の使用",INDIRECT("排出活動_Master!AU"&amp;MATCH(M124,排出活動_Master!$AN:$AN,0)),IF(OR(LEFT($H124,FIND(")",$H124))&amp;$I124=排出活動_Master!$AW$6,$H124&amp;$I124=排出活動_Master!$AW$7),INDIRECT("排出活動_Master!R"&amp;MATCH(H124&amp;I124&amp;L124,排出活動_Master!$Y:$Y,0)),INDIRECT("排出活動_Master!R"&amp;MATCH(LEFT($H124,FIND(")",$H124))&amp;$I124&amp;$L124&amp;$M124,排出活動_Master!$Y:$Y,0))))),"")</f>
        <v/>
      </c>
      <c r="Y124" s="386" t="str" cm="1">
        <f t="array" aca="1" ref="Y124" ca="1">IFERROR(IF(LEFT($H124,FIND(")",$H124))&amp;I124="エネルギー起源二酸化炭素(CO2)燃料の使用",INDIRECT("排出活動_Master!AT"&amp;MATCH(M124,排出活動_Master!$AN:$AN,0)),IF(OR(LEFT($H124,FIND(")",$H124))&amp;$I124=排出活動_Master!$AW$6,$H124&amp;$I124=排出活動_Master!$AW$7),INDIRECT("排出活動_Master!Q"&amp;MATCH(H124&amp;I124&amp;L124,排出活動_Master!$Y:$Y,0)),INDIRECT("排出活動_Master!Q"&amp;MATCH(LEFT($H124,FIND(")",$H124))&amp;$I124&amp;$L124&amp;$M124,排出活動_Master!$Y:$Y,0)))),"")</f>
        <v/>
      </c>
      <c r="Z124" s="558">
        <f ca="1">IF(AND(H124=排出活動_Master!$B$5,I124=排出活動_Master!$E$5),1,IFERROR(VLOOKUP($H124,排出活動_Master!$AI$5:$AK$38,3,0),0))</f>
        <v>0</v>
      </c>
      <c r="AA124" s="559">
        <f t="shared" ca="1" si="11"/>
        <v>0</v>
      </c>
      <c r="AB124" s="79"/>
      <c r="AC124" s="550" t="str">
        <f t="shared" ca="1" si="12"/>
        <v>-</v>
      </c>
      <c r="AD124" s="80"/>
      <c r="AE124" s="82"/>
      <c r="AF124" s="76"/>
      <c r="AG124" s="550" t="str">
        <f t="shared" ca="1" si="10"/>
        <v/>
      </c>
      <c r="AH124" s="80"/>
      <c r="AI124" s="82"/>
      <c r="AL124" s="478">
        <f t="shared" ca="1" si="13"/>
        <v>1</v>
      </c>
      <c r="AM124" s="478"/>
      <c r="AN124" s="478">
        <f t="shared" ca="1" si="14"/>
        <v>1</v>
      </c>
      <c r="AO124" s="478"/>
      <c r="AP124" s="478" t="e">
        <f t="shared" ca="1" si="15"/>
        <v>#VALUE!</v>
      </c>
    </row>
    <row r="125" spans="2:42" ht="19.5" thickBot="1">
      <c r="B125" s="554"/>
      <c r="C125" s="555" t="str" cm="1">
        <f t="array" aca="1" ref="C125" ca="1">IFERROR(INDIRECT("'S7-"&amp;$C$5&amp;"'!G"&amp;MATCH('S8-S00010'!B125,INDIRECT("'S7-"&amp;$C$5&amp;"'!F:F"),0)),"")</f>
        <v/>
      </c>
      <c r="D125" s="555" t="str" cm="1">
        <f t="array" aca="1" ref="D125" ca="1">IFERROR(INDIRECT("'S7-"&amp;$C$5&amp;"'!E"&amp;MATCH('S8-S00010'!B125,INDIRECT("'S7-"&amp;$C$5&amp;"'!F:F"),0)),"")</f>
        <v/>
      </c>
      <c r="E125" s="77"/>
      <c r="F125" s="77"/>
      <c r="G125" s="327"/>
      <c r="H125" s="556" t="str" cm="1">
        <f t="array" aca="1" ref="H125" ca="1">IFERROR(INDIRECT("'S7-"&amp;$C$5&amp;"'!$D"&amp;MATCH($B125,INDIRECT("'S7-"&amp;$C$5&amp;"'!$F:$F"),0)),"")</f>
        <v/>
      </c>
      <c r="I125" s="71"/>
      <c r="J125" s="78"/>
      <c r="K125" s="557" t="str">
        <f>IF(I125&lt;&gt;"",IFERROR(VLOOKUP($I125,選択肢①!$D$32:$E$34,2,0),"直接"),"")</f>
        <v/>
      </c>
      <c r="L125" s="71"/>
      <c r="M125" s="71"/>
      <c r="N125" s="104"/>
      <c r="O125" s="81"/>
      <c r="P125" s="334"/>
      <c r="Q125" s="330" t="str">
        <f>IF($I125=選択肢①!$J$31,"tCO2/kWh",IF($I125=選択肢①!$L$31,"tCO2/GJ",""))</f>
        <v/>
      </c>
      <c r="R125" s="101"/>
      <c r="S125" s="440" t="str" cm="1">
        <f t="array" aca="1" ref="S125" ca="1">IFERROR(IF(M125&lt;&gt;"",INDIRECT("排出活動_Master!AQ"&amp;MATCH(M125,排出活動_Master!$AN:$AN,0)),INDIRECT("排出活動_Master!P"&amp;MATCH(LEFT($H125,FIND(")",$H125))&amp;$I125&amp;$L125&amp;$M125,排出活動_Master!$Y:$Y,0))),"")</f>
        <v/>
      </c>
      <c r="T125" s="80"/>
      <c r="U125" s="78"/>
      <c r="V125" s="441" t="str" cm="1">
        <f t="array" aca="1" ref="V125" ca="1">IFERROR(IF(M125&lt;&gt;"",INDIRECT("排出活動_Master!AS"&amp;MATCH(M125,排出活動_Master!$AN:$AN,0)),"-"),"")</f>
        <v>-</v>
      </c>
      <c r="W125" s="440" t="str" cm="1">
        <f t="array" aca="1" ref="W125" ca="1">IFERROR(IF(M125&lt;&gt;"",INDIRECT("排出活動_Master!AR"&amp;MATCH(M125,排出活動_Master!$AN:$AN,0)),"-"),"")</f>
        <v>-</v>
      </c>
      <c r="X125" s="550" t="str" cm="1">
        <f t="array" aca="1" ref="X125" ca="1">IFERROR(IF(OR(I125=選択肢①!$J$31,AND(P125&lt;&gt;"",I125=選択肢①!$L$31)),P125,IF(LEFT($H125,FIND(")",$H125))&amp;$I125="エネルギー起源二酸化炭素(CO2)燃料の使用",INDIRECT("排出活動_Master!AU"&amp;MATCH(M125,排出活動_Master!$AN:$AN,0)),IF(OR(LEFT($H125,FIND(")",$H125))&amp;$I125=排出活動_Master!$AW$6,$H125&amp;$I125=排出活動_Master!$AW$7),INDIRECT("排出活動_Master!R"&amp;MATCH(H125&amp;I125&amp;L125,排出活動_Master!$Y:$Y,0)),INDIRECT("排出活動_Master!R"&amp;MATCH(LEFT($H125,FIND(")",$H125))&amp;$I125&amp;$L125&amp;$M125,排出活動_Master!$Y:$Y,0))))),"")</f>
        <v/>
      </c>
      <c r="Y125" s="386" t="str" cm="1">
        <f t="array" aca="1" ref="Y125" ca="1">IFERROR(IF(LEFT($H125,FIND(")",$H125))&amp;I125="エネルギー起源二酸化炭素(CO2)燃料の使用",INDIRECT("排出活動_Master!AT"&amp;MATCH(M125,排出活動_Master!$AN:$AN,0)),IF(OR(LEFT($H125,FIND(")",$H125))&amp;$I125=排出活動_Master!$AW$6,$H125&amp;$I125=排出活動_Master!$AW$7),INDIRECT("排出活動_Master!Q"&amp;MATCH(H125&amp;I125&amp;L125,排出活動_Master!$Y:$Y,0)),INDIRECT("排出活動_Master!Q"&amp;MATCH(LEFT($H125,FIND(")",$H125))&amp;$I125&amp;$L125&amp;$M125,排出活動_Master!$Y:$Y,0)))),"")</f>
        <v/>
      </c>
      <c r="Z125" s="558">
        <f ca="1">IF(AND(H125=排出活動_Master!$B$5,I125=排出活動_Master!$E$5),1,IFERROR(VLOOKUP($H125,排出活動_Master!$AI$5:$AK$38,3,0),0))</f>
        <v>0</v>
      </c>
      <c r="AA125" s="559">
        <f t="shared" ca="1" si="11"/>
        <v>0</v>
      </c>
      <c r="AB125" s="79"/>
      <c r="AC125" s="550" t="str">
        <f t="shared" ca="1" si="12"/>
        <v>-</v>
      </c>
      <c r="AD125" s="80"/>
      <c r="AE125" s="82"/>
      <c r="AF125" s="76"/>
      <c r="AG125" s="550" t="str">
        <f t="shared" ca="1" si="10"/>
        <v/>
      </c>
      <c r="AH125" s="80"/>
      <c r="AI125" s="82"/>
      <c r="AL125" s="478">
        <f t="shared" ca="1" si="13"/>
        <v>1</v>
      </c>
      <c r="AM125" s="478"/>
      <c r="AN125" s="478">
        <f t="shared" ca="1" si="14"/>
        <v>1</v>
      </c>
      <c r="AO125" s="478"/>
      <c r="AP125" s="478" t="e">
        <f t="shared" ca="1" si="15"/>
        <v>#VALUE!</v>
      </c>
    </row>
    <row r="126" spans="2:42" ht="19.5" thickBot="1">
      <c r="B126" s="554"/>
      <c r="C126" s="555" t="str" cm="1">
        <f t="array" aca="1" ref="C126" ca="1">IFERROR(INDIRECT("'S7-"&amp;$C$5&amp;"'!G"&amp;MATCH('S8-S00010'!B126,INDIRECT("'S7-"&amp;$C$5&amp;"'!F:F"),0)),"")</f>
        <v/>
      </c>
      <c r="D126" s="555" t="str" cm="1">
        <f t="array" aca="1" ref="D126" ca="1">IFERROR(INDIRECT("'S7-"&amp;$C$5&amp;"'!E"&amp;MATCH('S8-S00010'!B126,INDIRECT("'S7-"&amp;$C$5&amp;"'!F:F"),0)),"")</f>
        <v/>
      </c>
      <c r="E126" s="77"/>
      <c r="F126" s="77"/>
      <c r="G126" s="327"/>
      <c r="H126" s="556" t="str" cm="1">
        <f t="array" aca="1" ref="H126" ca="1">IFERROR(INDIRECT("'S7-"&amp;$C$5&amp;"'!$D"&amp;MATCH($B126,INDIRECT("'S7-"&amp;$C$5&amp;"'!$F:$F"),0)),"")</f>
        <v/>
      </c>
      <c r="I126" s="71"/>
      <c r="J126" s="78"/>
      <c r="K126" s="557" t="str">
        <f>IF(I126&lt;&gt;"",IFERROR(VLOOKUP($I126,選択肢①!$D$32:$E$34,2,0),"直接"),"")</f>
        <v/>
      </c>
      <c r="L126" s="71"/>
      <c r="M126" s="71"/>
      <c r="N126" s="104"/>
      <c r="O126" s="81"/>
      <c r="P126" s="334"/>
      <c r="Q126" s="330" t="str">
        <f>IF($I126=選択肢①!$J$31,"tCO2/kWh",IF($I126=選択肢①!$L$31,"tCO2/GJ",""))</f>
        <v/>
      </c>
      <c r="R126" s="101"/>
      <c r="S126" s="440" t="str" cm="1">
        <f t="array" aca="1" ref="S126" ca="1">IFERROR(IF(M126&lt;&gt;"",INDIRECT("排出活動_Master!AQ"&amp;MATCH(M126,排出活動_Master!$AN:$AN,0)),INDIRECT("排出活動_Master!P"&amp;MATCH(LEFT($H126,FIND(")",$H126))&amp;$I126&amp;$L126&amp;$M126,排出活動_Master!$Y:$Y,0))),"")</f>
        <v/>
      </c>
      <c r="T126" s="80"/>
      <c r="U126" s="78"/>
      <c r="V126" s="441" t="str" cm="1">
        <f t="array" aca="1" ref="V126" ca="1">IFERROR(IF(M126&lt;&gt;"",INDIRECT("排出活動_Master!AS"&amp;MATCH(M126,排出活動_Master!$AN:$AN,0)),"-"),"")</f>
        <v>-</v>
      </c>
      <c r="W126" s="440" t="str" cm="1">
        <f t="array" aca="1" ref="W126" ca="1">IFERROR(IF(M126&lt;&gt;"",INDIRECT("排出活動_Master!AR"&amp;MATCH(M126,排出活動_Master!$AN:$AN,0)),"-"),"")</f>
        <v>-</v>
      </c>
      <c r="X126" s="550" t="str" cm="1">
        <f t="array" aca="1" ref="X126" ca="1">IFERROR(IF(OR(I126=選択肢①!$J$31,AND(P126&lt;&gt;"",I126=選択肢①!$L$31)),P126,IF(LEFT($H126,FIND(")",$H126))&amp;$I126="エネルギー起源二酸化炭素(CO2)燃料の使用",INDIRECT("排出活動_Master!AU"&amp;MATCH(M126,排出活動_Master!$AN:$AN,0)),IF(OR(LEFT($H126,FIND(")",$H126))&amp;$I126=排出活動_Master!$AW$6,$H126&amp;$I126=排出活動_Master!$AW$7),INDIRECT("排出活動_Master!R"&amp;MATCH(H126&amp;I126&amp;L126,排出活動_Master!$Y:$Y,0)),INDIRECT("排出活動_Master!R"&amp;MATCH(LEFT($H126,FIND(")",$H126))&amp;$I126&amp;$L126&amp;$M126,排出活動_Master!$Y:$Y,0))))),"")</f>
        <v/>
      </c>
      <c r="Y126" s="386" t="str" cm="1">
        <f t="array" aca="1" ref="Y126" ca="1">IFERROR(IF(LEFT($H126,FIND(")",$H126))&amp;I126="エネルギー起源二酸化炭素(CO2)燃料の使用",INDIRECT("排出活動_Master!AT"&amp;MATCH(M126,排出活動_Master!$AN:$AN,0)),IF(OR(LEFT($H126,FIND(")",$H126))&amp;$I126=排出活動_Master!$AW$6,$H126&amp;$I126=排出活動_Master!$AW$7),INDIRECT("排出活動_Master!Q"&amp;MATCH(H126&amp;I126&amp;L126,排出活動_Master!$Y:$Y,0)),INDIRECT("排出活動_Master!Q"&amp;MATCH(LEFT($H126,FIND(")",$H126))&amp;$I126&amp;$L126&amp;$M126,排出活動_Master!$Y:$Y,0)))),"")</f>
        <v/>
      </c>
      <c r="Z126" s="558">
        <f ca="1">IF(AND(H126=排出活動_Master!$B$5,I126=排出活動_Master!$E$5),1,IFERROR(VLOOKUP($H126,排出活動_Master!$AI$5:$AK$38,3,0),0))</f>
        <v>0</v>
      </c>
      <c r="AA126" s="559">
        <f t="shared" ca="1" si="11"/>
        <v>0</v>
      </c>
      <c r="AB126" s="79"/>
      <c r="AC126" s="550" t="str">
        <f t="shared" ca="1" si="12"/>
        <v>-</v>
      </c>
      <c r="AD126" s="80"/>
      <c r="AE126" s="82"/>
      <c r="AF126" s="76"/>
      <c r="AG126" s="550" t="str">
        <f t="shared" ca="1" si="10"/>
        <v/>
      </c>
      <c r="AH126" s="80"/>
      <c r="AI126" s="82"/>
      <c r="AL126" s="478">
        <f t="shared" ca="1" si="13"/>
        <v>1</v>
      </c>
      <c r="AM126" s="478"/>
      <c r="AN126" s="478">
        <f t="shared" ca="1" si="14"/>
        <v>1</v>
      </c>
      <c r="AO126" s="478"/>
      <c r="AP126" s="478" t="e">
        <f t="shared" ca="1" si="15"/>
        <v>#VALUE!</v>
      </c>
    </row>
    <row r="127" spans="2:42" ht="19.5" thickBot="1">
      <c r="B127" s="554"/>
      <c r="C127" s="555" t="str" cm="1">
        <f t="array" aca="1" ref="C127" ca="1">IFERROR(INDIRECT("'S7-"&amp;$C$5&amp;"'!G"&amp;MATCH('S8-S00010'!B127,INDIRECT("'S7-"&amp;$C$5&amp;"'!F:F"),0)),"")</f>
        <v/>
      </c>
      <c r="D127" s="555" t="str" cm="1">
        <f t="array" aca="1" ref="D127" ca="1">IFERROR(INDIRECT("'S7-"&amp;$C$5&amp;"'!E"&amp;MATCH('S8-S00010'!B127,INDIRECT("'S7-"&amp;$C$5&amp;"'!F:F"),0)),"")</f>
        <v/>
      </c>
      <c r="E127" s="77"/>
      <c r="F127" s="77"/>
      <c r="G127" s="327"/>
      <c r="H127" s="556" t="str" cm="1">
        <f t="array" aca="1" ref="H127" ca="1">IFERROR(INDIRECT("'S7-"&amp;$C$5&amp;"'!$D"&amp;MATCH($B127,INDIRECT("'S7-"&amp;$C$5&amp;"'!$F:$F"),0)),"")</f>
        <v/>
      </c>
      <c r="I127" s="71"/>
      <c r="J127" s="78"/>
      <c r="K127" s="557" t="str">
        <f>IF(I127&lt;&gt;"",IFERROR(VLOOKUP($I127,選択肢①!$D$32:$E$34,2,0),"直接"),"")</f>
        <v/>
      </c>
      <c r="L127" s="71"/>
      <c r="M127" s="71"/>
      <c r="N127" s="104"/>
      <c r="O127" s="81"/>
      <c r="P127" s="334"/>
      <c r="Q127" s="330" t="str">
        <f>IF($I127=選択肢①!$J$31,"tCO2/kWh",IF($I127=選択肢①!$L$31,"tCO2/GJ",""))</f>
        <v/>
      </c>
      <c r="R127" s="101"/>
      <c r="S127" s="440" t="str" cm="1">
        <f t="array" aca="1" ref="S127" ca="1">IFERROR(IF(M127&lt;&gt;"",INDIRECT("排出活動_Master!AQ"&amp;MATCH(M127,排出活動_Master!$AN:$AN,0)),INDIRECT("排出活動_Master!P"&amp;MATCH(LEFT($H127,FIND(")",$H127))&amp;$I127&amp;$L127&amp;$M127,排出活動_Master!$Y:$Y,0))),"")</f>
        <v/>
      </c>
      <c r="T127" s="80"/>
      <c r="U127" s="78"/>
      <c r="V127" s="441" t="str" cm="1">
        <f t="array" aca="1" ref="V127" ca="1">IFERROR(IF(M127&lt;&gt;"",INDIRECT("排出活動_Master!AS"&amp;MATCH(M127,排出活動_Master!$AN:$AN,0)),"-"),"")</f>
        <v>-</v>
      </c>
      <c r="W127" s="440" t="str" cm="1">
        <f t="array" aca="1" ref="W127" ca="1">IFERROR(IF(M127&lt;&gt;"",INDIRECT("排出活動_Master!AR"&amp;MATCH(M127,排出活動_Master!$AN:$AN,0)),"-"),"")</f>
        <v>-</v>
      </c>
      <c r="X127" s="550" t="str" cm="1">
        <f t="array" aca="1" ref="X127" ca="1">IFERROR(IF(OR(I127=選択肢①!$J$31,AND(P127&lt;&gt;"",I127=選択肢①!$L$31)),P127,IF(LEFT($H127,FIND(")",$H127))&amp;$I127="エネルギー起源二酸化炭素(CO2)燃料の使用",INDIRECT("排出活動_Master!AU"&amp;MATCH(M127,排出活動_Master!$AN:$AN,0)),IF(OR(LEFT($H127,FIND(")",$H127))&amp;$I127=排出活動_Master!$AW$6,$H127&amp;$I127=排出活動_Master!$AW$7),INDIRECT("排出活動_Master!R"&amp;MATCH(H127&amp;I127&amp;L127,排出活動_Master!$Y:$Y,0)),INDIRECT("排出活動_Master!R"&amp;MATCH(LEFT($H127,FIND(")",$H127))&amp;$I127&amp;$L127&amp;$M127,排出活動_Master!$Y:$Y,0))))),"")</f>
        <v/>
      </c>
      <c r="Y127" s="386" t="str" cm="1">
        <f t="array" aca="1" ref="Y127" ca="1">IFERROR(IF(LEFT($H127,FIND(")",$H127))&amp;I127="エネルギー起源二酸化炭素(CO2)燃料の使用",INDIRECT("排出活動_Master!AT"&amp;MATCH(M127,排出活動_Master!$AN:$AN,0)),IF(OR(LEFT($H127,FIND(")",$H127))&amp;$I127=排出活動_Master!$AW$6,$H127&amp;$I127=排出活動_Master!$AW$7),INDIRECT("排出活動_Master!Q"&amp;MATCH(H127&amp;I127&amp;L127,排出活動_Master!$Y:$Y,0)),INDIRECT("排出活動_Master!Q"&amp;MATCH(LEFT($H127,FIND(")",$H127))&amp;$I127&amp;$L127&amp;$M127,排出活動_Master!$Y:$Y,0)))),"")</f>
        <v/>
      </c>
      <c r="Z127" s="558">
        <f ca="1">IF(AND(H127=排出活動_Master!$B$5,I127=排出活動_Master!$E$5),1,IFERROR(VLOOKUP($H127,排出活動_Master!$AI$5:$AK$38,3,0),0))</f>
        <v>0</v>
      </c>
      <c r="AA127" s="559">
        <f t="shared" ca="1" si="11"/>
        <v>0</v>
      </c>
      <c r="AB127" s="79"/>
      <c r="AC127" s="550" t="str">
        <f t="shared" ca="1" si="12"/>
        <v>-</v>
      </c>
      <c r="AD127" s="80"/>
      <c r="AE127" s="82"/>
      <c r="AF127" s="76"/>
      <c r="AG127" s="550" t="str">
        <f t="shared" ca="1" si="10"/>
        <v/>
      </c>
      <c r="AH127" s="80"/>
      <c r="AI127" s="82"/>
      <c r="AL127" s="478">
        <f t="shared" ca="1" si="13"/>
        <v>1</v>
      </c>
      <c r="AM127" s="478"/>
      <c r="AN127" s="478">
        <f t="shared" ca="1" si="14"/>
        <v>1</v>
      </c>
      <c r="AO127" s="478"/>
      <c r="AP127" s="478" t="e">
        <f t="shared" ca="1" si="15"/>
        <v>#VALUE!</v>
      </c>
    </row>
    <row r="128" spans="2:42" ht="19.5" thickBot="1">
      <c r="B128" s="554"/>
      <c r="C128" s="555" t="str" cm="1">
        <f t="array" aca="1" ref="C128" ca="1">IFERROR(INDIRECT("'S7-"&amp;$C$5&amp;"'!G"&amp;MATCH('S8-S00010'!B128,INDIRECT("'S7-"&amp;$C$5&amp;"'!F:F"),0)),"")</f>
        <v/>
      </c>
      <c r="D128" s="555" t="str" cm="1">
        <f t="array" aca="1" ref="D128" ca="1">IFERROR(INDIRECT("'S7-"&amp;$C$5&amp;"'!E"&amp;MATCH('S8-S00010'!B128,INDIRECT("'S7-"&amp;$C$5&amp;"'!F:F"),0)),"")</f>
        <v/>
      </c>
      <c r="E128" s="77"/>
      <c r="F128" s="77"/>
      <c r="G128" s="327"/>
      <c r="H128" s="556" t="str" cm="1">
        <f t="array" aca="1" ref="H128" ca="1">IFERROR(INDIRECT("'S7-"&amp;$C$5&amp;"'!$D"&amp;MATCH($B128,INDIRECT("'S7-"&amp;$C$5&amp;"'!$F:$F"),0)),"")</f>
        <v/>
      </c>
      <c r="I128" s="71"/>
      <c r="J128" s="78"/>
      <c r="K128" s="557" t="str">
        <f>IF(I128&lt;&gt;"",IFERROR(VLOOKUP($I128,選択肢①!$D$32:$E$34,2,0),"直接"),"")</f>
        <v/>
      </c>
      <c r="L128" s="71"/>
      <c r="M128" s="71"/>
      <c r="N128" s="104"/>
      <c r="O128" s="81"/>
      <c r="P128" s="334"/>
      <c r="Q128" s="330" t="str">
        <f>IF($I128=選択肢①!$J$31,"tCO2/kWh",IF($I128=選択肢①!$L$31,"tCO2/GJ",""))</f>
        <v/>
      </c>
      <c r="R128" s="101"/>
      <c r="S128" s="440" t="str" cm="1">
        <f t="array" aca="1" ref="S128" ca="1">IFERROR(IF(M128&lt;&gt;"",INDIRECT("排出活動_Master!AQ"&amp;MATCH(M128,排出活動_Master!$AN:$AN,0)),INDIRECT("排出活動_Master!P"&amp;MATCH(LEFT($H128,FIND(")",$H128))&amp;$I128&amp;$L128&amp;$M128,排出活動_Master!$Y:$Y,0))),"")</f>
        <v/>
      </c>
      <c r="T128" s="80"/>
      <c r="U128" s="78"/>
      <c r="V128" s="441" t="str" cm="1">
        <f t="array" aca="1" ref="V128" ca="1">IFERROR(IF(M128&lt;&gt;"",INDIRECT("排出活動_Master!AS"&amp;MATCH(M128,排出活動_Master!$AN:$AN,0)),"-"),"")</f>
        <v>-</v>
      </c>
      <c r="W128" s="440" t="str" cm="1">
        <f t="array" aca="1" ref="W128" ca="1">IFERROR(IF(M128&lt;&gt;"",INDIRECT("排出活動_Master!AR"&amp;MATCH(M128,排出活動_Master!$AN:$AN,0)),"-"),"")</f>
        <v>-</v>
      </c>
      <c r="X128" s="550" t="str" cm="1">
        <f t="array" aca="1" ref="X128" ca="1">IFERROR(IF(OR(I128=選択肢①!$J$31,AND(P128&lt;&gt;"",I128=選択肢①!$L$31)),P128,IF(LEFT($H128,FIND(")",$H128))&amp;$I128="エネルギー起源二酸化炭素(CO2)燃料の使用",INDIRECT("排出活動_Master!AU"&amp;MATCH(M128,排出活動_Master!$AN:$AN,0)),IF(OR(LEFT($H128,FIND(")",$H128))&amp;$I128=排出活動_Master!$AW$6,$H128&amp;$I128=排出活動_Master!$AW$7),INDIRECT("排出活動_Master!R"&amp;MATCH(H128&amp;I128&amp;L128,排出活動_Master!$Y:$Y,0)),INDIRECT("排出活動_Master!R"&amp;MATCH(LEFT($H128,FIND(")",$H128))&amp;$I128&amp;$L128&amp;$M128,排出活動_Master!$Y:$Y,0))))),"")</f>
        <v/>
      </c>
      <c r="Y128" s="386" t="str" cm="1">
        <f t="array" aca="1" ref="Y128" ca="1">IFERROR(IF(LEFT($H128,FIND(")",$H128))&amp;I128="エネルギー起源二酸化炭素(CO2)燃料の使用",INDIRECT("排出活動_Master!AT"&amp;MATCH(M128,排出活動_Master!$AN:$AN,0)),IF(OR(LEFT($H128,FIND(")",$H128))&amp;$I128=排出活動_Master!$AW$6,$H128&amp;$I128=排出活動_Master!$AW$7),INDIRECT("排出活動_Master!Q"&amp;MATCH(H128&amp;I128&amp;L128,排出活動_Master!$Y:$Y,0)),INDIRECT("排出活動_Master!Q"&amp;MATCH(LEFT($H128,FIND(")",$H128))&amp;$I128&amp;$L128&amp;$M128,排出活動_Master!$Y:$Y,0)))),"")</f>
        <v/>
      </c>
      <c r="Z128" s="558">
        <f ca="1">IF(AND(H128=排出活動_Master!$B$5,I128=排出活動_Master!$E$5),1,IFERROR(VLOOKUP($H128,排出活動_Master!$AI$5:$AK$38,3,0),0))</f>
        <v>0</v>
      </c>
      <c r="AA128" s="559">
        <f t="shared" ca="1" si="11"/>
        <v>0</v>
      </c>
      <c r="AB128" s="79"/>
      <c r="AC128" s="550" t="str">
        <f t="shared" ca="1" si="12"/>
        <v>-</v>
      </c>
      <c r="AD128" s="80"/>
      <c r="AE128" s="82"/>
      <c r="AF128" s="76"/>
      <c r="AG128" s="550" t="str">
        <f t="shared" ca="1" si="10"/>
        <v/>
      </c>
      <c r="AH128" s="80"/>
      <c r="AI128" s="82"/>
      <c r="AL128" s="478">
        <f t="shared" ca="1" si="13"/>
        <v>1</v>
      </c>
      <c r="AM128" s="478"/>
      <c r="AN128" s="478">
        <f t="shared" ca="1" si="14"/>
        <v>1</v>
      </c>
      <c r="AO128" s="478"/>
      <c r="AP128" s="478" t="e">
        <f t="shared" ca="1" si="15"/>
        <v>#VALUE!</v>
      </c>
    </row>
    <row r="129" spans="2:42" ht="19.5" thickBot="1">
      <c r="B129" s="554"/>
      <c r="C129" s="555" t="str" cm="1">
        <f t="array" aca="1" ref="C129" ca="1">IFERROR(INDIRECT("'S7-"&amp;$C$5&amp;"'!G"&amp;MATCH('S8-S00010'!B129,INDIRECT("'S7-"&amp;$C$5&amp;"'!F:F"),0)),"")</f>
        <v/>
      </c>
      <c r="D129" s="555" t="str" cm="1">
        <f t="array" aca="1" ref="D129" ca="1">IFERROR(INDIRECT("'S7-"&amp;$C$5&amp;"'!E"&amp;MATCH('S8-S00010'!B129,INDIRECT("'S7-"&amp;$C$5&amp;"'!F:F"),0)),"")</f>
        <v/>
      </c>
      <c r="E129" s="77"/>
      <c r="F129" s="77"/>
      <c r="G129" s="327"/>
      <c r="H129" s="556" t="str" cm="1">
        <f t="array" aca="1" ref="H129" ca="1">IFERROR(INDIRECT("'S7-"&amp;$C$5&amp;"'!$D"&amp;MATCH($B129,INDIRECT("'S7-"&amp;$C$5&amp;"'!$F:$F"),0)),"")</f>
        <v/>
      </c>
      <c r="I129" s="71"/>
      <c r="J129" s="78"/>
      <c r="K129" s="557" t="str">
        <f>IF(I129&lt;&gt;"",IFERROR(VLOOKUP($I129,選択肢①!$D$32:$E$34,2,0),"直接"),"")</f>
        <v/>
      </c>
      <c r="L129" s="71"/>
      <c r="M129" s="71"/>
      <c r="N129" s="104"/>
      <c r="O129" s="81"/>
      <c r="P129" s="334"/>
      <c r="Q129" s="330" t="str">
        <f>IF($I129=選択肢①!$J$31,"tCO2/kWh",IF($I129=選択肢①!$L$31,"tCO2/GJ",""))</f>
        <v/>
      </c>
      <c r="R129" s="101"/>
      <c r="S129" s="440" t="str" cm="1">
        <f t="array" aca="1" ref="S129" ca="1">IFERROR(IF(M129&lt;&gt;"",INDIRECT("排出活動_Master!AQ"&amp;MATCH(M129,排出活動_Master!$AN:$AN,0)),INDIRECT("排出活動_Master!P"&amp;MATCH(LEFT($H129,FIND(")",$H129))&amp;$I129&amp;$L129&amp;$M129,排出活動_Master!$Y:$Y,0))),"")</f>
        <v/>
      </c>
      <c r="T129" s="80"/>
      <c r="U129" s="78"/>
      <c r="V129" s="441" t="str" cm="1">
        <f t="array" aca="1" ref="V129" ca="1">IFERROR(IF(M129&lt;&gt;"",INDIRECT("排出活動_Master!AS"&amp;MATCH(M129,排出活動_Master!$AN:$AN,0)),"-"),"")</f>
        <v>-</v>
      </c>
      <c r="W129" s="440" t="str" cm="1">
        <f t="array" aca="1" ref="W129" ca="1">IFERROR(IF(M129&lt;&gt;"",INDIRECT("排出活動_Master!AR"&amp;MATCH(M129,排出活動_Master!$AN:$AN,0)),"-"),"")</f>
        <v>-</v>
      </c>
      <c r="X129" s="550" t="str" cm="1">
        <f t="array" aca="1" ref="X129" ca="1">IFERROR(IF(OR(I129=選択肢①!$J$31,AND(P129&lt;&gt;"",I129=選択肢①!$L$31)),P129,IF(LEFT($H129,FIND(")",$H129))&amp;$I129="エネルギー起源二酸化炭素(CO2)燃料の使用",INDIRECT("排出活動_Master!AU"&amp;MATCH(M129,排出活動_Master!$AN:$AN,0)),IF(OR(LEFT($H129,FIND(")",$H129))&amp;$I129=排出活動_Master!$AW$6,$H129&amp;$I129=排出活動_Master!$AW$7),INDIRECT("排出活動_Master!R"&amp;MATCH(H129&amp;I129&amp;L129,排出活動_Master!$Y:$Y,0)),INDIRECT("排出活動_Master!R"&amp;MATCH(LEFT($H129,FIND(")",$H129))&amp;$I129&amp;$L129&amp;$M129,排出活動_Master!$Y:$Y,0))))),"")</f>
        <v/>
      </c>
      <c r="Y129" s="386" t="str" cm="1">
        <f t="array" aca="1" ref="Y129" ca="1">IFERROR(IF(LEFT($H129,FIND(")",$H129))&amp;I129="エネルギー起源二酸化炭素(CO2)燃料の使用",INDIRECT("排出活動_Master!AT"&amp;MATCH(M129,排出活動_Master!$AN:$AN,0)),IF(OR(LEFT($H129,FIND(")",$H129))&amp;$I129=排出活動_Master!$AW$6,$H129&amp;$I129=排出活動_Master!$AW$7),INDIRECT("排出活動_Master!Q"&amp;MATCH(H129&amp;I129&amp;L129,排出活動_Master!$Y:$Y,0)),INDIRECT("排出活動_Master!Q"&amp;MATCH(LEFT($H129,FIND(")",$H129))&amp;$I129&amp;$L129&amp;$M129,排出活動_Master!$Y:$Y,0)))),"")</f>
        <v/>
      </c>
      <c r="Z129" s="558">
        <f ca="1">IF(AND(H129=排出活動_Master!$B$5,I129=排出活動_Master!$E$5),1,IFERROR(VLOOKUP($H129,排出活動_Master!$AI$5:$AK$38,3,0),0))</f>
        <v>0</v>
      </c>
      <c r="AA129" s="559">
        <f t="shared" ca="1" si="11"/>
        <v>0</v>
      </c>
      <c r="AB129" s="79"/>
      <c r="AC129" s="550" t="str">
        <f t="shared" ca="1" si="12"/>
        <v>-</v>
      </c>
      <c r="AD129" s="80"/>
      <c r="AE129" s="82"/>
      <c r="AF129" s="76"/>
      <c r="AG129" s="550" t="str">
        <f t="shared" ca="1" si="10"/>
        <v/>
      </c>
      <c r="AH129" s="80"/>
      <c r="AI129" s="82"/>
      <c r="AL129" s="478">
        <f t="shared" ca="1" si="13"/>
        <v>1</v>
      </c>
      <c r="AM129" s="478"/>
      <c r="AN129" s="478">
        <f t="shared" ca="1" si="14"/>
        <v>1</v>
      </c>
      <c r="AO129" s="478"/>
      <c r="AP129" s="478" t="e">
        <f t="shared" ca="1" si="15"/>
        <v>#VALUE!</v>
      </c>
    </row>
    <row r="130" spans="2:42" ht="19.5" thickBot="1">
      <c r="B130" s="554"/>
      <c r="C130" s="555" t="str" cm="1">
        <f t="array" aca="1" ref="C130" ca="1">IFERROR(INDIRECT("'S7-"&amp;$C$5&amp;"'!G"&amp;MATCH('S8-S00010'!B130,INDIRECT("'S7-"&amp;$C$5&amp;"'!F:F"),0)),"")</f>
        <v/>
      </c>
      <c r="D130" s="555" t="str" cm="1">
        <f t="array" aca="1" ref="D130" ca="1">IFERROR(INDIRECT("'S7-"&amp;$C$5&amp;"'!E"&amp;MATCH('S8-S00010'!B130,INDIRECT("'S7-"&amp;$C$5&amp;"'!F:F"),0)),"")</f>
        <v/>
      </c>
      <c r="E130" s="77"/>
      <c r="F130" s="77"/>
      <c r="G130" s="327"/>
      <c r="H130" s="556" t="str" cm="1">
        <f t="array" aca="1" ref="H130" ca="1">IFERROR(INDIRECT("'S7-"&amp;$C$5&amp;"'!$D"&amp;MATCH($B130,INDIRECT("'S7-"&amp;$C$5&amp;"'!$F:$F"),0)),"")</f>
        <v/>
      </c>
      <c r="I130" s="71"/>
      <c r="J130" s="78"/>
      <c r="K130" s="557" t="str">
        <f>IF(I130&lt;&gt;"",IFERROR(VLOOKUP($I130,選択肢①!$D$32:$E$34,2,0),"直接"),"")</f>
        <v/>
      </c>
      <c r="L130" s="71"/>
      <c r="M130" s="71"/>
      <c r="N130" s="104"/>
      <c r="O130" s="81"/>
      <c r="P130" s="334"/>
      <c r="Q130" s="330" t="str">
        <f>IF($I130=選択肢①!$J$31,"tCO2/kWh",IF($I130=選択肢①!$L$31,"tCO2/GJ",""))</f>
        <v/>
      </c>
      <c r="R130" s="101"/>
      <c r="S130" s="440" t="str" cm="1">
        <f t="array" aca="1" ref="S130" ca="1">IFERROR(IF(M130&lt;&gt;"",INDIRECT("排出活動_Master!AQ"&amp;MATCH(M130,排出活動_Master!$AN:$AN,0)),INDIRECT("排出活動_Master!P"&amp;MATCH(LEFT($H130,FIND(")",$H130))&amp;$I130&amp;$L130&amp;$M130,排出活動_Master!$Y:$Y,0))),"")</f>
        <v/>
      </c>
      <c r="T130" s="80"/>
      <c r="U130" s="78"/>
      <c r="V130" s="441" t="str" cm="1">
        <f t="array" aca="1" ref="V130" ca="1">IFERROR(IF(M130&lt;&gt;"",INDIRECT("排出活動_Master!AS"&amp;MATCH(M130,排出活動_Master!$AN:$AN,0)),"-"),"")</f>
        <v>-</v>
      </c>
      <c r="W130" s="440" t="str" cm="1">
        <f t="array" aca="1" ref="W130" ca="1">IFERROR(IF(M130&lt;&gt;"",INDIRECT("排出活動_Master!AR"&amp;MATCH(M130,排出活動_Master!$AN:$AN,0)),"-"),"")</f>
        <v>-</v>
      </c>
      <c r="X130" s="550" t="str" cm="1">
        <f t="array" aca="1" ref="X130" ca="1">IFERROR(IF(OR(I130=選択肢①!$J$31,AND(P130&lt;&gt;"",I130=選択肢①!$L$31)),P130,IF(LEFT($H130,FIND(")",$H130))&amp;$I130="エネルギー起源二酸化炭素(CO2)燃料の使用",INDIRECT("排出活動_Master!AU"&amp;MATCH(M130,排出活動_Master!$AN:$AN,0)),IF(OR(LEFT($H130,FIND(")",$H130))&amp;$I130=排出活動_Master!$AW$6,$H130&amp;$I130=排出活動_Master!$AW$7),INDIRECT("排出活動_Master!R"&amp;MATCH(H130&amp;I130&amp;L130,排出活動_Master!$Y:$Y,0)),INDIRECT("排出活動_Master!R"&amp;MATCH(LEFT($H130,FIND(")",$H130))&amp;$I130&amp;$L130&amp;$M130,排出活動_Master!$Y:$Y,0))))),"")</f>
        <v/>
      </c>
      <c r="Y130" s="386" t="str" cm="1">
        <f t="array" aca="1" ref="Y130" ca="1">IFERROR(IF(LEFT($H130,FIND(")",$H130))&amp;I130="エネルギー起源二酸化炭素(CO2)燃料の使用",INDIRECT("排出活動_Master!AT"&amp;MATCH(M130,排出活動_Master!$AN:$AN,0)),IF(OR(LEFT($H130,FIND(")",$H130))&amp;$I130=排出活動_Master!$AW$6,$H130&amp;$I130=排出活動_Master!$AW$7),INDIRECT("排出活動_Master!Q"&amp;MATCH(H130&amp;I130&amp;L130,排出活動_Master!$Y:$Y,0)),INDIRECT("排出活動_Master!Q"&amp;MATCH(LEFT($H130,FIND(")",$H130))&amp;$I130&amp;$L130&amp;$M130,排出活動_Master!$Y:$Y,0)))),"")</f>
        <v/>
      </c>
      <c r="Z130" s="558">
        <f ca="1">IF(AND(H130=排出活動_Master!$B$5,I130=排出活動_Master!$E$5),1,IFERROR(VLOOKUP($H130,排出活動_Master!$AI$5:$AK$38,3,0),0))</f>
        <v>0</v>
      </c>
      <c r="AA130" s="559">
        <f t="shared" ca="1" si="11"/>
        <v>0</v>
      </c>
      <c r="AB130" s="79"/>
      <c r="AC130" s="550" t="str">
        <f t="shared" ca="1" si="12"/>
        <v>-</v>
      </c>
      <c r="AD130" s="80"/>
      <c r="AE130" s="82"/>
      <c r="AF130" s="76"/>
      <c r="AG130" s="550" t="str">
        <f t="shared" ca="1" si="10"/>
        <v/>
      </c>
      <c r="AH130" s="80"/>
      <c r="AI130" s="82"/>
      <c r="AL130" s="478">
        <f t="shared" ca="1" si="13"/>
        <v>1</v>
      </c>
      <c r="AM130" s="478"/>
      <c r="AN130" s="478">
        <f t="shared" ca="1" si="14"/>
        <v>1</v>
      </c>
      <c r="AO130" s="478"/>
      <c r="AP130" s="478" t="e">
        <f t="shared" ca="1" si="15"/>
        <v>#VALUE!</v>
      </c>
    </row>
    <row r="131" spans="2:42" ht="19.5" thickBot="1">
      <c r="B131" s="554"/>
      <c r="C131" s="555" t="str" cm="1">
        <f t="array" aca="1" ref="C131" ca="1">IFERROR(INDIRECT("'S7-"&amp;$C$5&amp;"'!G"&amp;MATCH('S8-S00010'!B131,INDIRECT("'S7-"&amp;$C$5&amp;"'!F:F"),0)),"")</f>
        <v/>
      </c>
      <c r="D131" s="555" t="str" cm="1">
        <f t="array" aca="1" ref="D131" ca="1">IFERROR(INDIRECT("'S7-"&amp;$C$5&amp;"'!E"&amp;MATCH('S8-S00010'!B131,INDIRECT("'S7-"&amp;$C$5&amp;"'!F:F"),0)),"")</f>
        <v/>
      </c>
      <c r="E131" s="77"/>
      <c r="F131" s="77"/>
      <c r="G131" s="327"/>
      <c r="H131" s="556" t="str" cm="1">
        <f t="array" aca="1" ref="H131" ca="1">IFERROR(INDIRECT("'S7-"&amp;$C$5&amp;"'!$D"&amp;MATCH($B131,INDIRECT("'S7-"&amp;$C$5&amp;"'!$F:$F"),0)),"")</f>
        <v/>
      </c>
      <c r="I131" s="71"/>
      <c r="J131" s="78"/>
      <c r="K131" s="557" t="str">
        <f>IF(I131&lt;&gt;"",IFERROR(VLOOKUP($I131,選択肢①!$D$32:$E$34,2,0),"直接"),"")</f>
        <v/>
      </c>
      <c r="L131" s="71"/>
      <c r="M131" s="71"/>
      <c r="N131" s="104"/>
      <c r="O131" s="81"/>
      <c r="P131" s="334"/>
      <c r="Q131" s="330" t="str">
        <f>IF($I131=選択肢①!$J$31,"tCO2/kWh",IF($I131=選択肢①!$L$31,"tCO2/GJ",""))</f>
        <v/>
      </c>
      <c r="R131" s="101"/>
      <c r="S131" s="440" t="str" cm="1">
        <f t="array" aca="1" ref="S131" ca="1">IFERROR(IF(M131&lt;&gt;"",INDIRECT("排出活動_Master!AQ"&amp;MATCH(M131,排出活動_Master!$AN:$AN,0)),INDIRECT("排出活動_Master!P"&amp;MATCH(LEFT($H131,FIND(")",$H131))&amp;$I131&amp;$L131&amp;$M131,排出活動_Master!$Y:$Y,0))),"")</f>
        <v/>
      </c>
      <c r="T131" s="80"/>
      <c r="U131" s="78"/>
      <c r="V131" s="441" t="str" cm="1">
        <f t="array" aca="1" ref="V131" ca="1">IFERROR(IF(M131&lt;&gt;"",INDIRECT("排出活動_Master!AS"&amp;MATCH(M131,排出活動_Master!$AN:$AN,0)),"-"),"")</f>
        <v>-</v>
      </c>
      <c r="W131" s="440" t="str" cm="1">
        <f t="array" aca="1" ref="W131" ca="1">IFERROR(IF(M131&lt;&gt;"",INDIRECT("排出活動_Master!AR"&amp;MATCH(M131,排出活動_Master!$AN:$AN,0)),"-"),"")</f>
        <v>-</v>
      </c>
      <c r="X131" s="550" t="str" cm="1">
        <f t="array" aca="1" ref="X131" ca="1">IFERROR(IF(OR(I131=選択肢①!$J$31,AND(P131&lt;&gt;"",I131=選択肢①!$L$31)),P131,IF(LEFT($H131,FIND(")",$H131))&amp;$I131="エネルギー起源二酸化炭素(CO2)燃料の使用",INDIRECT("排出活動_Master!AU"&amp;MATCH(M131,排出活動_Master!$AN:$AN,0)),IF(OR(LEFT($H131,FIND(")",$H131))&amp;$I131=排出活動_Master!$AW$6,$H131&amp;$I131=排出活動_Master!$AW$7),INDIRECT("排出活動_Master!R"&amp;MATCH(H131&amp;I131&amp;L131,排出活動_Master!$Y:$Y,0)),INDIRECT("排出活動_Master!R"&amp;MATCH(LEFT($H131,FIND(")",$H131))&amp;$I131&amp;$L131&amp;$M131,排出活動_Master!$Y:$Y,0))))),"")</f>
        <v/>
      </c>
      <c r="Y131" s="386" t="str" cm="1">
        <f t="array" aca="1" ref="Y131" ca="1">IFERROR(IF(LEFT($H131,FIND(")",$H131))&amp;I131="エネルギー起源二酸化炭素(CO2)燃料の使用",INDIRECT("排出活動_Master!AT"&amp;MATCH(M131,排出活動_Master!$AN:$AN,0)),IF(OR(LEFT($H131,FIND(")",$H131))&amp;$I131=排出活動_Master!$AW$6,$H131&amp;$I131=排出活動_Master!$AW$7),INDIRECT("排出活動_Master!Q"&amp;MATCH(H131&amp;I131&amp;L131,排出活動_Master!$Y:$Y,0)),INDIRECT("排出活動_Master!Q"&amp;MATCH(LEFT($H131,FIND(")",$H131))&amp;$I131&amp;$L131&amp;$M131,排出活動_Master!$Y:$Y,0)))),"")</f>
        <v/>
      </c>
      <c r="Z131" s="558">
        <f ca="1">IF(AND(H131=排出活動_Master!$B$5,I131=排出活動_Master!$E$5),1,IFERROR(VLOOKUP($H131,排出活動_Master!$AI$5:$AK$38,3,0),0))</f>
        <v>0</v>
      </c>
      <c r="AA131" s="559">
        <f t="shared" ca="1" si="11"/>
        <v>0</v>
      </c>
      <c r="AB131" s="79"/>
      <c r="AC131" s="550" t="str">
        <f t="shared" ca="1" si="12"/>
        <v>-</v>
      </c>
      <c r="AD131" s="80"/>
      <c r="AE131" s="82"/>
      <c r="AF131" s="76"/>
      <c r="AG131" s="550" t="str">
        <f t="shared" ca="1" si="10"/>
        <v/>
      </c>
      <c r="AH131" s="80"/>
      <c r="AI131" s="82"/>
      <c r="AL131" s="478">
        <f t="shared" ca="1" si="13"/>
        <v>1</v>
      </c>
      <c r="AM131" s="478"/>
      <c r="AN131" s="478">
        <f t="shared" ca="1" si="14"/>
        <v>1</v>
      </c>
      <c r="AO131" s="478"/>
      <c r="AP131" s="478" t="e">
        <f t="shared" ca="1" si="15"/>
        <v>#VALUE!</v>
      </c>
    </row>
    <row r="132" spans="2:42" ht="19.5" thickBot="1">
      <c r="B132" s="554"/>
      <c r="C132" s="555" t="str" cm="1">
        <f t="array" aca="1" ref="C132" ca="1">IFERROR(INDIRECT("'S7-"&amp;$C$5&amp;"'!G"&amp;MATCH('S8-S00010'!B132,INDIRECT("'S7-"&amp;$C$5&amp;"'!F:F"),0)),"")</f>
        <v/>
      </c>
      <c r="D132" s="555" t="str" cm="1">
        <f t="array" aca="1" ref="D132" ca="1">IFERROR(INDIRECT("'S7-"&amp;$C$5&amp;"'!E"&amp;MATCH('S8-S00010'!B132,INDIRECT("'S7-"&amp;$C$5&amp;"'!F:F"),0)),"")</f>
        <v/>
      </c>
      <c r="E132" s="77"/>
      <c r="F132" s="77"/>
      <c r="G132" s="327"/>
      <c r="H132" s="556" t="str" cm="1">
        <f t="array" aca="1" ref="H132" ca="1">IFERROR(INDIRECT("'S7-"&amp;$C$5&amp;"'!$D"&amp;MATCH($B132,INDIRECT("'S7-"&amp;$C$5&amp;"'!$F:$F"),0)),"")</f>
        <v/>
      </c>
      <c r="I132" s="71"/>
      <c r="J132" s="78"/>
      <c r="K132" s="557" t="str">
        <f>IF(I132&lt;&gt;"",IFERROR(VLOOKUP($I132,選択肢①!$D$32:$E$34,2,0),"直接"),"")</f>
        <v/>
      </c>
      <c r="L132" s="71"/>
      <c r="M132" s="71"/>
      <c r="N132" s="104"/>
      <c r="O132" s="81"/>
      <c r="P132" s="334"/>
      <c r="Q132" s="330" t="str">
        <f>IF($I132=選択肢①!$J$31,"tCO2/kWh",IF($I132=選択肢①!$L$31,"tCO2/GJ",""))</f>
        <v/>
      </c>
      <c r="R132" s="101"/>
      <c r="S132" s="440" t="str" cm="1">
        <f t="array" aca="1" ref="S132" ca="1">IFERROR(IF(M132&lt;&gt;"",INDIRECT("排出活動_Master!AQ"&amp;MATCH(M132,排出活動_Master!$AN:$AN,0)),INDIRECT("排出活動_Master!P"&amp;MATCH(LEFT($H132,FIND(")",$H132))&amp;$I132&amp;$L132&amp;$M132,排出活動_Master!$Y:$Y,0))),"")</f>
        <v/>
      </c>
      <c r="T132" s="80"/>
      <c r="U132" s="78"/>
      <c r="V132" s="441" t="str" cm="1">
        <f t="array" aca="1" ref="V132" ca="1">IFERROR(IF(M132&lt;&gt;"",INDIRECT("排出活動_Master!AS"&amp;MATCH(M132,排出活動_Master!$AN:$AN,0)),"-"),"")</f>
        <v>-</v>
      </c>
      <c r="W132" s="440" t="str" cm="1">
        <f t="array" aca="1" ref="W132" ca="1">IFERROR(IF(M132&lt;&gt;"",INDIRECT("排出活動_Master!AR"&amp;MATCH(M132,排出活動_Master!$AN:$AN,0)),"-"),"")</f>
        <v>-</v>
      </c>
      <c r="X132" s="550" t="str" cm="1">
        <f t="array" aca="1" ref="X132" ca="1">IFERROR(IF(OR(I132=選択肢①!$J$31,AND(P132&lt;&gt;"",I132=選択肢①!$L$31)),P132,IF(LEFT($H132,FIND(")",$H132))&amp;$I132="エネルギー起源二酸化炭素(CO2)燃料の使用",INDIRECT("排出活動_Master!AU"&amp;MATCH(M132,排出活動_Master!$AN:$AN,0)),IF(OR(LEFT($H132,FIND(")",$H132))&amp;$I132=排出活動_Master!$AW$6,$H132&amp;$I132=排出活動_Master!$AW$7),INDIRECT("排出活動_Master!R"&amp;MATCH(H132&amp;I132&amp;L132,排出活動_Master!$Y:$Y,0)),INDIRECT("排出活動_Master!R"&amp;MATCH(LEFT($H132,FIND(")",$H132))&amp;$I132&amp;$L132&amp;$M132,排出活動_Master!$Y:$Y,0))))),"")</f>
        <v/>
      </c>
      <c r="Y132" s="386" t="str" cm="1">
        <f t="array" aca="1" ref="Y132" ca="1">IFERROR(IF(LEFT($H132,FIND(")",$H132))&amp;I132="エネルギー起源二酸化炭素(CO2)燃料の使用",INDIRECT("排出活動_Master!AT"&amp;MATCH(M132,排出活動_Master!$AN:$AN,0)),IF(OR(LEFT($H132,FIND(")",$H132))&amp;$I132=排出活動_Master!$AW$6,$H132&amp;$I132=排出活動_Master!$AW$7),INDIRECT("排出活動_Master!Q"&amp;MATCH(H132&amp;I132&amp;L132,排出活動_Master!$Y:$Y,0)),INDIRECT("排出活動_Master!Q"&amp;MATCH(LEFT($H132,FIND(")",$H132))&amp;$I132&amp;$L132&amp;$M132,排出活動_Master!$Y:$Y,0)))),"")</f>
        <v/>
      </c>
      <c r="Z132" s="558">
        <f ca="1">IF(AND(H132=排出活動_Master!$B$5,I132=排出活動_Master!$E$5),1,IFERROR(VLOOKUP($H132,排出活動_Master!$AI$5:$AK$38,3,0),0))</f>
        <v>0</v>
      </c>
      <c r="AA132" s="559">
        <f t="shared" ca="1" si="11"/>
        <v>0</v>
      </c>
      <c r="AB132" s="79"/>
      <c r="AC132" s="550" t="str">
        <f t="shared" ca="1" si="12"/>
        <v>-</v>
      </c>
      <c r="AD132" s="80"/>
      <c r="AE132" s="82"/>
      <c r="AF132" s="76"/>
      <c r="AG132" s="550" t="str">
        <f t="shared" ca="1" si="10"/>
        <v/>
      </c>
      <c r="AH132" s="80"/>
      <c r="AI132" s="82"/>
      <c r="AL132" s="478">
        <f t="shared" ca="1" si="13"/>
        <v>1</v>
      </c>
      <c r="AM132" s="478"/>
      <c r="AN132" s="478">
        <f t="shared" ca="1" si="14"/>
        <v>1</v>
      </c>
      <c r="AO132" s="478"/>
      <c r="AP132" s="478" t="e">
        <f t="shared" ca="1" si="15"/>
        <v>#VALUE!</v>
      </c>
    </row>
    <row r="133" spans="2:42" ht="19.5" thickBot="1">
      <c r="B133" s="554"/>
      <c r="C133" s="555" t="str" cm="1">
        <f t="array" aca="1" ref="C133" ca="1">IFERROR(INDIRECT("'S7-"&amp;$C$5&amp;"'!G"&amp;MATCH('S8-S00010'!B133,INDIRECT("'S7-"&amp;$C$5&amp;"'!F:F"),0)),"")</f>
        <v/>
      </c>
      <c r="D133" s="555" t="str" cm="1">
        <f t="array" aca="1" ref="D133" ca="1">IFERROR(INDIRECT("'S7-"&amp;$C$5&amp;"'!E"&amp;MATCH('S8-S00010'!B133,INDIRECT("'S7-"&amp;$C$5&amp;"'!F:F"),0)),"")</f>
        <v/>
      </c>
      <c r="E133" s="77"/>
      <c r="F133" s="77"/>
      <c r="G133" s="327"/>
      <c r="H133" s="556" t="str" cm="1">
        <f t="array" aca="1" ref="H133" ca="1">IFERROR(INDIRECT("'S7-"&amp;$C$5&amp;"'!$D"&amp;MATCH($B133,INDIRECT("'S7-"&amp;$C$5&amp;"'!$F:$F"),0)),"")</f>
        <v/>
      </c>
      <c r="I133" s="71"/>
      <c r="J133" s="78"/>
      <c r="K133" s="557" t="str">
        <f>IF(I133&lt;&gt;"",IFERROR(VLOOKUP($I133,選択肢①!$D$32:$E$34,2,0),"直接"),"")</f>
        <v/>
      </c>
      <c r="L133" s="71"/>
      <c r="M133" s="71"/>
      <c r="N133" s="104"/>
      <c r="O133" s="81"/>
      <c r="P133" s="334"/>
      <c r="Q133" s="330" t="str">
        <f>IF($I133=選択肢①!$J$31,"tCO2/kWh",IF($I133=選択肢①!$L$31,"tCO2/GJ",""))</f>
        <v/>
      </c>
      <c r="R133" s="101"/>
      <c r="S133" s="440" t="str" cm="1">
        <f t="array" aca="1" ref="S133" ca="1">IFERROR(IF(M133&lt;&gt;"",INDIRECT("排出活動_Master!AQ"&amp;MATCH(M133,排出活動_Master!$AN:$AN,0)),INDIRECT("排出活動_Master!P"&amp;MATCH(LEFT($H133,FIND(")",$H133))&amp;$I133&amp;$L133&amp;$M133,排出活動_Master!$Y:$Y,0))),"")</f>
        <v/>
      </c>
      <c r="T133" s="80"/>
      <c r="U133" s="78"/>
      <c r="V133" s="441" t="str" cm="1">
        <f t="array" aca="1" ref="V133" ca="1">IFERROR(IF(M133&lt;&gt;"",INDIRECT("排出活動_Master!AS"&amp;MATCH(M133,排出活動_Master!$AN:$AN,0)),"-"),"")</f>
        <v>-</v>
      </c>
      <c r="W133" s="440" t="str" cm="1">
        <f t="array" aca="1" ref="W133" ca="1">IFERROR(IF(M133&lt;&gt;"",INDIRECT("排出活動_Master!AR"&amp;MATCH(M133,排出活動_Master!$AN:$AN,0)),"-"),"")</f>
        <v>-</v>
      </c>
      <c r="X133" s="550" t="str" cm="1">
        <f t="array" aca="1" ref="X133" ca="1">IFERROR(IF(OR(I133=選択肢①!$J$31,AND(P133&lt;&gt;"",I133=選択肢①!$L$31)),P133,IF(LEFT($H133,FIND(")",$H133))&amp;$I133="エネルギー起源二酸化炭素(CO2)燃料の使用",INDIRECT("排出活動_Master!AU"&amp;MATCH(M133,排出活動_Master!$AN:$AN,0)),IF(OR(LEFT($H133,FIND(")",$H133))&amp;$I133=排出活動_Master!$AW$6,$H133&amp;$I133=排出活動_Master!$AW$7),INDIRECT("排出活動_Master!R"&amp;MATCH(H133&amp;I133&amp;L133,排出活動_Master!$Y:$Y,0)),INDIRECT("排出活動_Master!R"&amp;MATCH(LEFT($H133,FIND(")",$H133))&amp;$I133&amp;$L133&amp;$M133,排出活動_Master!$Y:$Y,0))))),"")</f>
        <v/>
      </c>
      <c r="Y133" s="386" t="str" cm="1">
        <f t="array" aca="1" ref="Y133" ca="1">IFERROR(IF(LEFT($H133,FIND(")",$H133))&amp;I133="エネルギー起源二酸化炭素(CO2)燃料の使用",INDIRECT("排出活動_Master!AT"&amp;MATCH(M133,排出活動_Master!$AN:$AN,0)),IF(OR(LEFT($H133,FIND(")",$H133))&amp;$I133=排出活動_Master!$AW$6,$H133&amp;$I133=排出活動_Master!$AW$7),INDIRECT("排出活動_Master!Q"&amp;MATCH(H133&amp;I133&amp;L133,排出活動_Master!$Y:$Y,0)),INDIRECT("排出活動_Master!Q"&amp;MATCH(LEFT($H133,FIND(")",$H133))&amp;$I133&amp;$L133&amp;$M133,排出活動_Master!$Y:$Y,0)))),"")</f>
        <v/>
      </c>
      <c r="Z133" s="558">
        <f ca="1">IF(AND(H133=排出活動_Master!$B$5,I133=排出活動_Master!$E$5),1,IFERROR(VLOOKUP($H133,排出活動_Master!$AI$5:$AK$38,3,0),0))</f>
        <v>0</v>
      </c>
      <c r="AA133" s="559">
        <f t="shared" ca="1" si="11"/>
        <v>0</v>
      </c>
      <c r="AB133" s="79"/>
      <c r="AC133" s="550" t="str">
        <f t="shared" ca="1" si="12"/>
        <v>-</v>
      </c>
      <c r="AD133" s="80"/>
      <c r="AE133" s="82"/>
      <c r="AF133" s="76"/>
      <c r="AG133" s="550" t="str">
        <f t="shared" ca="1" si="10"/>
        <v/>
      </c>
      <c r="AH133" s="80"/>
      <c r="AI133" s="82"/>
      <c r="AL133" s="478">
        <f t="shared" ca="1" si="13"/>
        <v>1</v>
      </c>
      <c r="AM133" s="478"/>
      <c r="AN133" s="478">
        <f t="shared" ca="1" si="14"/>
        <v>1</v>
      </c>
      <c r="AO133" s="478"/>
      <c r="AP133" s="478" t="e">
        <f t="shared" ca="1" si="15"/>
        <v>#VALUE!</v>
      </c>
    </row>
    <row r="134" spans="2:42" ht="19.5" thickBot="1">
      <c r="B134" s="554"/>
      <c r="C134" s="555" t="str" cm="1">
        <f t="array" aca="1" ref="C134" ca="1">IFERROR(INDIRECT("'S7-"&amp;$C$5&amp;"'!G"&amp;MATCH('S8-S00010'!B134,INDIRECT("'S7-"&amp;$C$5&amp;"'!F:F"),0)),"")</f>
        <v/>
      </c>
      <c r="D134" s="555" t="str" cm="1">
        <f t="array" aca="1" ref="D134" ca="1">IFERROR(INDIRECT("'S7-"&amp;$C$5&amp;"'!E"&amp;MATCH('S8-S00010'!B134,INDIRECT("'S7-"&amp;$C$5&amp;"'!F:F"),0)),"")</f>
        <v/>
      </c>
      <c r="E134" s="77"/>
      <c r="F134" s="77"/>
      <c r="G134" s="327"/>
      <c r="H134" s="556" t="str" cm="1">
        <f t="array" aca="1" ref="H134" ca="1">IFERROR(INDIRECT("'S7-"&amp;$C$5&amp;"'!$D"&amp;MATCH($B134,INDIRECT("'S7-"&amp;$C$5&amp;"'!$F:$F"),0)),"")</f>
        <v/>
      </c>
      <c r="I134" s="71"/>
      <c r="J134" s="78"/>
      <c r="K134" s="557" t="str">
        <f>IF(I134&lt;&gt;"",IFERROR(VLOOKUP($I134,選択肢①!$D$32:$E$34,2,0),"直接"),"")</f>
        <v/>
      </c>
      <c r="L134" s="71"/>
      <c r="M134" s="71"/>
      <c r="N134" s="104"/>
      <c r="O134" s="81"/>
      <c r="P134" s="334"/>
      <c r="Q134" s="330" t="str">
        <f>IF($I134=選択肢①!$J$31,"tCO2/kWh",IF($I134=選択肢①!$L$31,"tCO2/GJ",""))</f>
        <v/>
      </c>
      <c r="R134" s="101"/>
      <c r="S134" s="440" t="str" cm="1">
        <f t="array" aca="1" ref="S134" ca="1">IFERROR(IF(M134&lt;&gt;"",INDIRECT("排出活動_Master!AQ"&amp;MATCH(M134,排出活動_Master!$AN:$AN,0)),INDIRECT("排出活動_Master!P"&amp;MATCH(LEFT($H134,FIND(")",$H134))&amp;$I134&amp;$L134&amp;$M134,排出活動_Master!$Y:$Y,0))),"")</f>
        <v/>
      </c>
      <c r="T134" s="80"/>
      <c r="U134" s="78"/>
      <c r="V134" s="441" t="str" cm="1">
        <f t="array" aca="1" ref="V134" ca="1">IFERROR(IF(M134&lt;&gt;"",INDIRECT("排出活動_Master!AS"&amp;MATCH(M134,排出活動_Master!$AN:$AN,0)),"-"),"")</f>
        <v>-</v>
      </c>
      <c r="W134" s="440" t="str" cm="1">
        <f t="array" aca="1" ref="W134" ca="1">IFERROR(IF(M134&lt;&gt;"",INDIRECT("排出活動_Master!AR"&amp;MATCH(M134,排出活動_Master!$AN:$AN,0)),"-"),"")</f>
        <v>-</v>
      </c>
      <c r="X134" s="550" t="str" cm="1">
        <f t="array" aca="1" ref="X134" ca="1">IFERROR(IF(OR(I134=選択肢①!$J$31,AND(P134&lt;&gt;"",I134=選択肢①!$L$31)),P134,IF(LEFT($H134,FIND(")",$H134))&amp;$I134="エネルギー起源二酸化炭素(CO2)燃料の使用",INDIRECT("排出活動_Master!AU"&amp;MATCH(M134,排出活動_Master!$AN:$AN,0)),IF(OR(LEFT($H134,FIND(")",$H134))&amp;$I134=排出活動_Master!$AW$6,$H134&amp;$I134=排出活動_Master!$AW$7),INDIRECT("排出活動_Master!R"&amp;MATCH(H134&amp;I134&amp;L134,排出活動_Master!$Y:$Y,0)),INDIRECT("排出活動_Master!R"&amp;MATCH(LEFT($H134,FIND(")",$H134))&amp;$I134&amp;$L134&amp;$M134,排出活動_Master!$Y:$Y,0))))),"")</f>
        <v/>
      </c>
      <c r="Y134" s="386" t="str" cm="1">
        <f t="array" aca="1" ref="Y134" ca="1">IFERROR(IF(LEFT($H134,FIND(")",$H134))&amp;I134="エネルギー起源二酸化炭素(CO2)燃料の使用",INDIRECT("排出活動_Master!AT"&amp;MATCH(M134,排出活動_Master!$AN:$AN,0)),IF(OR(LEFT($H134,FIND(")",$H134))&amp;$I134=排出活動_Master!$AW$6,$H134&amp;$I134=排出活動_Master!$AW$7),INDIRECT("排出活動_Master!Q"&amp;MATCH(H134&amp;I134&amp;L134,排出活動_Master!$Y:$Y,0)),INDIRECT("排出活動_Master!Q"&amp;MATCH(LEFT($H134,FIND(")",$H134))&amp;$I134&amp;$L134&amp;$M134,排出活動_Master!$Y:$Y,0)))),"")</f>
        <v/>
      </c>
      <c r="Z134" s="558">
        <f ca="1">IF(AND(H134=排出活動_Master!$B$5,I134=排出活動_Master!$E$5),1,IFERROR(VLOOKUP($H134,排出活動_Master!$AI$5:$AK$38,3,0),0))</f>
        <v>0</v>
      </c>
      <c r="AA134" s="559">
        <f t="shared" ca="1" si="11"/>
        <v>0</v>
      </c>
      <c r="AB134" s="79"/>
      <c r="AC134" s="550" t="str">
        <f t="shared" ca="1" si="12"/>
        <v>-</v>
      </c>
      <c r="AD134" s="80"/>
      <c r="AE134" s="82"/>
      <c r="AF134" s="76"/>
      <c r="AG134" s="550" t="str">
        <f t="shared" ref="AG134:AG197" ca="1" si="16">Y134</f>
        <v/>
      </c>
      <c r="AH134" s="80"/>
      <c r="AI134" s="82"/>
      <c r="AL134" s="478">
        <f t="shared" ca="1" si="13"/>
        <v>1</v>
      </c>
      <c r="AM134" s="478"/>
      <c r="AN134" s="478">
        <f t="shared" ca="1" si="14"/>
        <v>1</v>
      </c>
      <c r="AO134" s="478"/>
      <c r="AP134" s="478" t="e">
        <f t="shared" ca="1" si="15"/>
        <v>#VALUE!</v>
      </c>
    </row>
    <row r="135" spans="2:42" ht="19.5" thickBot="1">
      <c r="B135" s="554"/>
      <c r="C135" s="555" t="str" cm="1">
        <f t="array" aca="1" ref="C135" ca="1">IFERROR(INDIRECT("'S7-"&amp;$C$5&amp;"'!G"&amp;MATCH('S8-S00010'!B135,INDIRECT("'S7-"&amp;$C$5&amp;"'!F:F"),0)),"")</f>
        <v/>
      </c>
      <c r="D135" s="555" t="str" cm="1">
        <f t="array" aca="1" ref="D135" ca="1">IFERROR(INDIRECT("'S7-"&amp;$C$5&amp;"'!E"&amp;MATCH('S8-S00010'!B135,INDIRECT("'S7-"&amp;$C$5&amp;"'!F:F"),0)),"")</f>
        <v/>
      </c>
      <c r="E135" s="77"/>
      <c r="F135" s="77"/>
      <c r="G135" s="327"/>
      <c r="H135" s="556" t="str" cm="1">
        <f t="array" aca="1" ref="H135" ca="1">IFERROR(INDIRECT("'S7-"&amp;$C$5&amp;"'!$D"&amp;MATCH($B135,INDIRECT("'S7-"&amp;$C$5&amp;"'!$F:$F"),0)),"")</f>
        <v/>
      </c>
      <c r="I135" s="71"/>
      <c r="J135" s="78"/>
      <c r="K135" s="557" t="str">
        <f>IF(I135&lt;&gt;"",IFERROR(VLOOKUP($I135,選択肢①!$D$32:$E$34,2,0),"直接"),"")</f>
        <v/>
      </c>
      <c r="L135" s="71"/>
      <c r="M135" s="71"/>
      <c r="N135" s="104"/>
      <c r="O135" s="81"/>
      <c r="P135" s="334"/>
      <c r="Q135" s="330" t="str">
        <f>IF($I135=選択肢①!$J$31,"tCO2/kWh",IF($I135=選択肢①!$L$31,"tCO2/GJ",""))</f>
        <v/>
      </c>
      <c r="R135" s="101"/>
      <c r="S135" s="440" t="str" cm="1">
        <f t="array" aca="1" ref="S135" ca="1">IFERROR(IF(M135&lt;&gt;"",INDIRECT("排出活動_Master!AQ"&amp;MATCH(M135,排出活動_Master!$AN:$AN,0)),INDIRECT("排出活動_Master!P"&amp;MATCH(LEFT($H135,FIND(")",$H135))&amp;$I135&amp;$L135&amp;$M135,排出活動_Master!$Y:$Y,0))),"")</f>
        <v/>
      </c>
      <c r="T135" s="80"/>
      <c r="U135" s="78"/>
      <c r="V135" s="441" t="str" cm="1">
        <f t="array" aca="1" ref="V135" ca="1">IFERROR(IF(M135&lt;&gt;"",INDIRECT("排出活動_Master!AS"&amp;MATCH(M135,排出活動_Master!$AN:$AN,0)),"-"),"")</f>
        <v>-</v>
      </c>
      <c r="W135" s="440" t="str" cm="1">
        <f t="array" aca="1" ref="W135" ca="1">IFERROR(IF(M135&lt;&gt;"",INDIRECT("排出活動_Master!AR"&amp;MATCH(M135,排出活動_Master!$AN:$AN,0)),"-"),"")</f>
        <v>-</v>
      </c>
      <c r="X135" s="550" t="str" cm="1">
        <f t="array" aca="1" ref="X135" ca="1">IFERROR(IF(OR(I135=選択肢①!$J$31,AND(P135&lt;&gt;"",I135=選択肢①!$L$31)),P135,IF(LEFT($H135,FIND(")",$H135))&amp;$I135="エネルギー起源二酸化炭素(CO2)燃料の使用",INDIRECT("排出活動_Master!AU"&amp;MATCH(M135,排出活動_Master!$AN:$AN,0)),IF(OR(LEFT($H135,FIND(")",$H135))&amp;$I135=排出活動_Master!$AW$6,$H135&amp;$I135=排出活動_Master!$AW$7),INDIRECT("排出活動_Master!R"&amp;MATCH(H135&amp;I135&amp;L135,排出活動_Master!$Y:$Y,0)),INDIRECT("排出活動_Master!R"&amp;MATCH(LEFT($H135,FIND(")",$H135))&amp;$I135&amp;$L135&amp;$M135,排出活動_Master!$Y:$Y,0))))),"")</f>
        <v/>
      </c>
      <c r="Y135" s="386" t="str" cm="1">
        <f t="array" aca="1" ref="Y135" ca="1">IFERROR(IF(LEFT($H135,FIND(")",$H135))&amp;I135="エネルギー起源二酸化炭素(CO2)燃料の使用",INDIRECT("排出活動_Master!AT"&amp;MATCH(M135,排出活動_Master!$AN:$AN,0)),IF(OR(LEFT($H135,FIND(")",$H135))&amp;$I135=排出活動_Master!$AW$6,$H135&amp;$I135=排出活動_Master!$AW$7),INDIRECT("排出活動_Master!Q"&amp;MATCH(H135&amp;I135&amp;L135,排出活動_Master!$Y:$Y,0)),INDIRECT("排出活動_Master!Q"&amp;MATCH(LEFT($H135,FIND(")",$H135))&amp;$I135&amp;$L135&amp;$M135,排出活動_Master!$Y:$Y,0)))),"")</f>
        <v/>
      </c>
      <c r="Z135" s="558">
        <f ca="1">IF(AND(H135=排出活動_Master!$B$5,I135=排出活動_Master!$E$5),1,IFERROR(VLOOKUP($H135,排出活動_Master!$AI$5:$AK$38,3,0),0))</f>
        <v>0</v>
      </c>
      <c r="AA135" s="559">
        <f t="shared" ca="1" si="11"/>
        <v>0</v>
      </c>
      <c r="AB135" s="79"/>
      <c r="AC135" s="550" t="str">
        <f t="shared" ca="1" si="12"/>
        <v>-</v>
      </c>
      <c r="AD135" s="80"/>
      <c r="AE135" s="82"/>
      <c r="AF135" s="76"/>
      <c r="AG135" s="550" t="str">
        <f t="shared" ca="1" si="16"/>
        <v/>
      </c>
      <c r="AH135" s="80"/>
      <c r="AI135" s="82"/>
      <c r="AL135" s="478">
        <f t="shared" ca="1" si="13"/>
        <v>1</v>
      </c>
      <c r="AM135" s="478"/>
      <c r="AN135" s="478">
        <f t="shared" ca="1" si="14"/>
        <v>1</v>
      </c>
      <c r="AO135" s="478"/>
      <c r="AP135" s="478" t="e">
        <f t="shared" ca="1" si="15"/>
        <v>#VALUE!</v>
      </c>
    </row>
    <row r="136" spans="2:42" ht="19.5" thickBot="1">
      <c r="B136" s="554"/>
      <c r="C136" s="555" t="str" cm="1">
        <f t="array" aca="1" ref="C136" ca="1">IFERROR(INDIRECT("'S7-"&amp;$C$5&amp;"'!G"&amp;MATCH('S8-S00010'!B136,INDIRECT("'S7-"&amp;$C$5&amp;"'!F:F"),0)),"")</f>
        <v/>
      </c>
      <c r="D136" s="555" t="str" cm="1">
        <f t="array" aca="1" ref="D136" ca="1">IFERROR(INDIRECT("'S7-"&amp;$C$5&amp;"'!E"&amp;MATCH('S8-S00010'!B136,INDIRECT("'S7-"&amp;$C$5&amp;"'!F:F"),0)),"")</f>
        <v/>
      </c>
      <c r="E136" s="77"/>
      <c r="F136" s="77"/>
      <c r="G136" s="327"/>
      <c r="H136" s="556" t="str" cm="1">
        <f t="array" aca="1" ref="H136" ca="1">IFERROR(INDIRECT("'S7-"&amp;$C$5&amp;"'!$D"&amp;MATCH($B136,INDIRECT("'S7-"&amp;$C$5&amp;"'!$F:$F"),0)),"")</f>
        <v/>
      </c>
      <c r="I136" s="71"/>
      <c r="J136" s="78"/>
      <c r="K136" s="557" t="str">
        <f>IF(I136&lt;&gt;"",IFERROR(VLOOKUP($I136,選択肢①!$D$32:$E$34,2,0),"直接"),"")</f>
        <v/>
      </c>
      <c r="L136" s="71"/>
      <c r="M136" s="71"/>
      <c r="N136" s="104"/>
      <c r="O136" s="81"/>
      <c r="P136" s="334"/>
      <c r="Q136" s="330" t="str">
        <f>IF($I136=選択肢①!$J$31,"tCO2/kWh",IF($I136=選択肢①!$L$31,"tCO2/GJ",""))</f>
        <v/>
      </c>
      <c r="R136" s="101"/>
      <c r="S136" s="440" t="str" cm="1">
        <f t="array" aca="1" ref="S136" ca="1">IFERROR(IF(M136&lt;&gt;"",INDIRECT("排出活動_Master!AQ"&amp;MATCH(M136,排出活動_Master!$AN:$AN,0)),INDIRECT("排出活動_Master!P"&amp;MATCH(LEFT($H136,FIND(")",$H136))&amp;$I136&amp;$L136&amp;$M136,排出活動_Master!$Y:$Y,0))),"")</f>
        <v/>
      </c>
      <c r="T136" s="80"/>
      <c r="U136" s="78"/>
      <c r="V136" s="441" t="str" cm="1">
        <f t="array" aca="1" ref="V136" ca="1">IFERROR(IF(M136&lt;&gt;"",INDIRECT("排出活動_Master!AS"&amp;MATCH(M136,排出活動_Master!$AN:$AN,0)),"-"),"")</f>
        <v>-</v>
      </c>
      <c r="W136" s="440" t="str" cm="1">
        <f t="array" aca="1" ref="W136" ca="1">IFERROR(IF(M136&lt;&gt;"",INDIRECT("排出活動_Master!AR"&amp;MATCH(M136,排出活動_Master!$AN:$AN,0)),"-"),"")</f>
        <v>-</v>
      </c>
      <c r="X136" s="550" t="str" cm="1">
        <f t="array" aca="1" ref="X136" ca="1">IFERROR(IF(OR(I136=選択肢①!$J$31,AND(P136&lt;&gt;"",I136=選択肢①!$L$31)),P136,IF(LEFT($H136,FIND(")",$H136))&amp;$I136="エネルギー起源二酸化炭素(CO2)燃料の使用",INDIRECT("排出活動_Master!AU"&amp;MATCH(M136,排出活動_Master!$AN:$AN,0)),IF(OR(LEFT($H136,FIND(")",$H136))&amp;$I136=排出活動_Master!$AW$6,$H136&amp;$I136=排出活動_Master!$AW$7),INDIRECT("排出活動_Master!R"&amp;MATCH(H136&amp;I136&amp;L136,排出活動_Master!$Y:$Y,0)),INDIRECT("排出活動_Master!R"&amp;MATCH(LEFT($H136,FIND(")",$H136))&amp;$I136&amp;$L136&amp;$M136,排出活動_Master!$Y:$Y,0))))),"")</f>
        <v/>
      </c>
      <c r="Y136" s="386" t="str" cm="1">
        <f t="array" aca="1" ref="Y136" ca="1">IFERROR(IF(LEFT($H136,FIND(")",$H136))&amp;I136="エネルギー起源二酸化炭素(CO2)燃料の使用",INDIRECT("排出活動_Master!AT"&amp;MATCH(M136,排出活動_Master!$AN:$AN,0)),IF(OR(LEFT($H136,FIND(")",$H136))&amp;$I136=排出活動_Master!$AW$6,$H136&amp;$I136=排出活動_Master!$AW$7),INDIRECT("排出活動_Master!Q"&amp;MATCH(H136&amp;I136&amp;L136,排出活動_Master!$Y:$Y,0)),INDIRECT("排出活動_Master!Q"&amp;MATCH(LEFT($H136,FIND(")",$H136))&amp;$I136&amp;$L136&amp;$M136,排出活動_Master!$Y:$Y,0)))),"")</f>
        <v/>
      </c>
      <c r="Z136" s="558">
        <f ca="1">IF(AND(H136=排出活動_Master!$B$5,I136=排出活動_Master!$E$5),1,IFERROR(VLOOKUP($H136,排出活動_Master!$AI$5:$AK$38,3,0),0))</f>
        <v>0</v>
      </c>
      <c r="AA136" s="559">
        <f t="shared" ca="1" si="11"/>
        <v>0</v>
      </c>
      <c r="AB136" s="79"/>
      <c r="AC136" s="550" t="str">
        <f t="shared" ca="1" si="12"/>
        <v>-</v>
      </c>
      <c r="AD136" s="80"/>
      <c r="AE136" s="82"/>
      <c r="AF136" s="76"/>
      <c r="AG136" s="550" t="str">
        <f t="shared" ca="1" si="16"/>
        <v/>
      </c>
      <c r="AH136" s="80"/>
      <c r="AI136" s="82"/>
      <c r="AL136" s="478">
        <f t="shared" ca="1" si="13"/>
        <v>1</v>
      </c>
      <c r="AM136" s="478"/>
      <c r="AN136" s="478">
        <f t="shared" ca="1" si="14"/>
        <v>1</v>
      </c>
      <c r="AO136" s="478"/>
      <c r="AP136" s="478" t="e">
        <f t="shared" ca="1" si="15"/>
        <v>#VALUE!</v>
      </c>
    </row>
    <row r="137" spans="2:42" ht="19.5" thickBot="1">
      <c r="B137" s="554"/>
      <c r="C137" s="555" t="str" cm="1">
        <f t="array" aca="1" ref="C137" ca="1">IFERROR(INDIRECT("'S7-"&amp;$C$5&amp;"'!G"&amp;MATCH('S8-S00010'!B137,INDIRECT("'S7-"&amp;$C$5&amp;"'!F:F"),0)),"")</f>
        <v/>
      </c>
      <c r="D137" s="555" t="str" cm="1">
        <f t="array" aca="1" ref="D137" ca="1">IFERROR(INDIRECT("'S7-"&amp;$C$5&amp;"'!E"&amp;MATCH('S8-S00010'!B137,INDIRECT("'S7-"&amp;$C$5&amp;"'!F:F"),0)),"")</f>
        <v/>
      </c>
      <c r="E137" s="77"/>
      <c r="F137" s="77"/>
      <c r="G137" s="327"/>
      <c r="H137" s="556" t="str" cm="1">
        <f t="array" aca="1" ref="H137" ca="1">IFERROR(INDIRECT("'S7-"&amp;$C$5&amp;"'!$D"&amp;MATCH($B137,INDIRECT("'S7-"&amp;$C$5&amp;"'!$F:$F"),0)),"")</f>
        <v/>
      </c>
      <c r="I137" s="71"/>
      <c r="J137" s="78"/>
      <c r="K137" s="557" t="str">
        <f>IF(I137&lt;&gt;"",IFERROR(VLOOKUP($I137,選択肢①!$D$32:$E$34,2,0),"直接"),"")</f>
        <v/>
      </c>
      <c r="L137" s="71"/>
      <c r="M137" s="71"/>
      <c r="N137" s="104"/>
      <c r="O137" s="81"/>
      <c r="P137" s="334"/>
      <c r="Q137" s="330" t="str">
        <f>IF($I137=選択肢①!$J$31,"tCO2/kWh",IF($I137=選択肢①!$L$31,"tCO2/GJ",""))</f>
        <v/>
      </c>
      <c r="R137" s="101"/>
      <c r="S137" s="440" t="str" cm="1">
        <f t="array" aca="1" ref="S137" ca="1">IFERROR(IF(M137&lt;&gt;"",INDIRECT("排出活動_Master!AQ"&amp;MATCH(M137,排出活動_Master!$AN:$AN,0)),INDIRECT("排出活動_Master!P"&amp;MATCH(LEFT($H137,FIND(")",$H137))&amp;$I137&amp;$L137&amp;$M137,排出活動_Master!$Y:$Y,0))),"")</f>
        <v/>
      </c>
      <c r="T137" s="80"/>
      <c r="U137" s="78"/>
      <c r="V137" s="441" t="str" cm="1">
        <f t="array" aca="1" ref="V137" ca="1">IFERROR(IF(M137&lt;&gt;"",INDIRECT("排出活動_Master!AS"&amp;MATCH(M137,排出活動_Master!$AN:$AN,0)),"-"),"")</f>
        <v>-</v>
      </c>
      <c r="W137" s="440" t="str" cm="1">
        <f t="array" aca="1" ref="W137" ca="1">IFERROR(IF(M137&lt;&gt;"",INDIRECT("排出活動_Master!AR"&amp;MATCH(M137,排出活動_Master!$AN:$AN,0)),"-"),"")</f>
        <v>-</v>
      </c>
      <c r="X137" s="550" t="str" cm="1">
        <f t="array" aca="1" ref="X137" ca="1">IFERROR(IF(OR(I137=選択肢①!$J$31,AND(P137&lt;&gt;"",I137=選択肢①!$L$31)),P137,IF(LEFT($H137,FIND(")",$H137))&amp;$I137="エネルギー起源二酸化炭素(CO2)燃料の使用",INDIRECT("排出活動_Master!AU"&amp;MATCH(M137,排出活動_Master!$AN:$AN,0)),IF(OR(LEFT($H137,FIND(")",$H137))&amp;$I137=排出活動_Master!$AW$6,$H137&amp;$I137=排出活動_Master!$AW$7),INDIRECT("排出活動_Master!R"&amp;MATCH(H137&amp;I137&amp;L137,排出活動_Master!$Y:$Y,0)),INDIRECT("排出活動_Master!R"&amp;MATCH(LEFT($H137,FIND(")",$H137))&amp;$I137&amp;$L137&amp;$M137,排出活動_Master!$Y:$Y,0))))),"")</f>
        <v/>
      </c>
      <c r="Y137" s="386" t="str" cm="1">
        <f t="array" aca="1" ref="Y137" ca="1">IFERROR(IF(LEFT($H137,FIND(")",$H137))&amp;I137="エネルギー起源二酸化炭素(CO2)燃料の使用",INDIRECT("排出活動_Master!AT"&amp;MATCH(M137,排出活動_Master!$AN:$AN,0)),IF(OR(LEFT($H137,FIND(")",$H137))&amp;$I137=排出活動_Master!$AW$6,$H137&amp;$I137=排出活動_Master!$AW$7),INDIRECT("排出活動_Master!Q"&amp;MATCH(H137&amp;I137&amp;L137,排出活動_Master!$Y:$Y,0)),INDIRECT("排出活動_Master!Q"&amp;MATCH(LEFT($H137,FIND(")",$H137))&amp;$I137&amp;$L137&amp;$M137,排出活動_Master!$Y:$Y,0)))),"")</f>
        <v/>
      </c>
      <c r="Z137" s="558">
        <f ca="1">IF(AND(H137=排出活動_Master!$B$5,I137=排出活動_Master!$E$5),1,IFERROR(VLOOKUP($H137,排出活動_Master!$AI$5:$AK$38,3,0),0))</f>
        <v>0</v>
      </c>
      <c r="AA137" s="559">
        <f t="shared" ca="1" si="11"/>
        <v>0</v>
      </c>
      <c r="AB137" s="79"/>
      <c r="AC137" s="550" t="str">
        <f t="shared" ca="1" si="12"/>
        <v>-</v>
      </c>
      <c r="AD137" s="80"/>
      <c r="AE137" s="82"/>
      <c r="AF137" s="76"/>
      <c r="AG137" s="550" t="str">
        <f t="shared" ca="1" si="16"/>
        <v/>
      </c>
      <c r="AH137" s="80"/>
      <c r="AI137" s="82"/>
      <c r="AL137" s="478">
        <f t="shared" ca="1" si="13"/>
        <v>1</v>
      </c>
      <c r="AM137" s="478"/>
      <c r="AN137" s="478">
        <f t="shared" ca="1" si="14"/>
        <v>1</v>
      </c>
      <c r="AO137" s="478"/>
      <c r="AP137" s="478" t="e">
        <f t="shared" ca="1" si="15"/>
        <v>#VALUE!</v>
      </c>
    </row>
    <row r="138" spans="2:42" ht="19.5" thickBot="1">
      <c r="B138" s="554"/>
      <c r="C138" s="555" t="str" cm="1">
        <f t="array" aca="1" ref="C138" ca="1">IFERROR(INDIRECT("'S7-"&amp;$C$5&amp;"'!G"&amp;MATCH('S8-S00010'!B138,INDIRECT("'S7-"&amp;$C$5&amp;"'!F:F"),0)),"")</f>
        <v/>
      </c>
      <c r="D138" s="555" t="str" cm="1">
        <f t="array" aca="1" ref="D138" ca="1">IFERROR(INDIRECT("'S7-"&amp;$C$5&amp;"'!E"&amp;MATCH('S8-S00010'!B138,INDIRECT("'S7-"&amp;$C$5&amp;"'!F:F"),0)),"")</f>
        <v/>
      </c>
      <c r="E138" s="77"/>
      <c r="F138" s="77"/>
      <c r="G138" s="327"/>
      <c r="H138" s="556" t="str" cm="1">
        <f t="array" aca="1" ref="H138" ca="1">IFERROR(INDIRECT("'S7-"&amp;$C$5&amp;"'!$D"&amp;MATCH($B138,INDIRECT("'S7-"&amp;$C$5&amp;"'!$F:$F"),0)),"")</f>
        <v/>
      </c>
      <c r="I138" s="71"/>
      <c r="J138" s="78"/>
      <c r="K138" s="557" t="str">
        <f>IF(I138&lt;&gt;"",IFERROR(VLOOKUP($I138,選択肢①!$D$32:$E$34,2,0),"直接"),"")</f>
        <v/>
      </c>
      <c r="L138" s="71"/>
      <c r="M138" s="71"/>
      <c r="N138" s="104"/>
      <c r="O138" s="81"/>
      <c r="P138" s="334"/>
      <c r="Q138" s="330" t="str">
        <f>IF($I138=選択肢①!$J$31,"tCO2/kWh",IF($I138=選択肢①!$L$31,"tCO2/GJ",""))</f>
        <v/>
      </c>
      <c r="R138" s="101"/>
      <c r="S138" s="440" t="str" cm="1">
        <f t="array" aca="1" ref="S138" ca="1">IFERROR(IF(M138&lt;&gt;"",INDIRECT("排出活動_Master!AQ"&amp;MATCH(M138,排出活動_Master!$AN:$AN,0)),INDIRECT("排出活動_Master!P"&amp;MATCH(LEFT($H138,FIND(")",$H138))&amp;$I138&amp;$L138&amp;$M138,排出活動_Master!$Y:$Y,0))),"")</f>
        <v/>
      </c>
      <c r="T138" s="80"/>
      <c r="U138" s="78"/>
      <c r="V138" s="441" t="str" cm="1">
        <f t="array" aca="1" ref="V138" ca="1">IFERROR(IF(M138&lt;&gt;"",INDIRECT("排出活動_Master!AS"&amp;MATCH(M138,排出活動_Master!$AN:$AN,0)),"-"),"")</f>
        <v>-</v>
      </c>
      <c r="W138" s="440" t="str" cm="1">
        <f t="array" aca="1" ref="W138" ca="1">IFERROR(IF(M138&lt;&gt;"",INDIRECT("排出活動_Master!AR"&amp;MATCH(M138,排出活動_Master!$AN:$AN,0)),"-"),"")</f>
        <v>-</v>
      </c>
      <c r="X138" s="550" t="str" cm="1">
        <f t="array" aca="1" ref="X138" ca="1">IFERROR(IF(OR(I138=選択肢①!$J$31,AND(P138&lt;&gt;"",I138=選択肢①!$L$31)),P138,IF(LEFT($H138,FIND(")",$H138))&amp;$I138="エネルギー起源二酸化炭素(CO2)燃料の使用",INDIRECT("排出活動_Master!AU"&amp;MATCH(M138,排出活動_Master!$AN:$AN,0)),IF(OR(LEFT($H138,FIND(")",$H138))&amp;$I138=排出活動_Master!$AW$6,$H138&amp;$I138=排出活動_Master!$AW$7),INDIRECT("排出活動_Master!R"&amp;MATCH(H138&amp;I138&amp;L138,排出活動_Master!$Y:$Y,0)),INDIRECT("排出活動_Master!R"&amp;MATCH(LEFT($H138,FIND(")",$H138))&amp;$I138&amp;$L138&amp;$M138,排出活動_Master!$Y:$Y,0))))),"")</f>
        <v/>
      </c>
      <c r="Y138" s="386" t="str" cm="1">
        <f t="array" aca="1" ref="Y138" ca="1">IFERROR(IF(LEFT($H138,FIND(")",$H138))&amp;I138="エネルギー起源二酸化炭素(CO2)燃料の使用",INDIRECT("排出活動_Master!AT"&amp;MATCH(M138,排出活動_Master!$AN:$AN,0)),IF(OR(LEFT($H138,FIND(")",$H138))&amp;$I138=排出活動_Master!$AW$6,$H138&amp;$I138=排出活動_Master!$AW$7),INDIRECT("排出活動_Master!Q"&amp;MATCH(H138&amp;I138&amp;L138,排出活動_Master!$Y:$Y,0)),INDIRECT("排出活動_Master!Q"&amp;MATCH(LEFT($H138,FIND(")",$H138))&amp;$I138&amp;$L138&amp;$M138,排出活動_Master!$Y:$Y,0)))),"")</f>
        <v/>
      </c>
      <c r="Z138" s="558">
        <f ca="1">IF(AND(H138=排出活動_Master!$B$5,I138=排出活動_Master!$E$5),1,IFERROR(VLOOKUP($H138,排出活動_Master!$AI$5:$AK$38,3,0),0))</f>
        <v>0</v>
      </c>
      <c r="AA138" s="559">
        <f t="shared" ca="1" si="11"/>
        <v>0</v>
      </c>
      <c r="AB138" s="79"/>
      <c r="AC138" s="550" t="str">
        <f t="shared" ca="1" si="12"/>
        <v>-</v>
      </c>
      <c r="AD138" s="80"/>
      <c r="AE138" s="82"/>
      <c r="AF138" s="76"/>
      <c r="AG138" s="550" t="str">
        <f t="shared" ca="1" si="16"/>
        <v/>
      </c>
      <c r="AH138" s="80"/>
      <c r="AI138" s="82"/>
      <c r="AL138" s="478">
        <f t="shared" ca="1" si="13"/>
        <v>1</v>
      </c>
      <c r="AM138" s="478"/>
      <c r="AN138" s="478">
        <f t="shared" ca="1" si="14"/>
        <v>1</v>
      </c>
      <c r="AO138" s="478"/>
      <c r="AP138" s="478" t="e">
        <f t="shared" ca="1" si="15"/>
        <v>#VALUE!</v>
      </c>
    </row>
    <row r="139" spans="2:42" ht="19.5" thickBot="1">
      <c r="B139" s="554"/>
      <c r="C139" s="555" t="str" cm="1">
        <f t="array" aca="1" ref="C139" ca="1">IFERROR(INDIRECT("'S7-"&amp;$C$5&amp;"'!G"&amp;MATCH('S8-S00010'!B139,INDIRECT("'S7-"&amp;$C$5&amp;"'!F:F"),0)),"")</f>
        <v/>
      </c>
      <c r="D139" s="555" t="str" cm="1">
        <f t="array" aca="1" ref="D139" ca="1">IFERROR(INDIRECT("'S7-"&amp;$C$5&amp;"'!E"&amp;MATCH('S8-S00010'!B139,INDIRECT("'S7-"&amp;$C$5&amp;"'!F:F"),0)),"")</f>
        <v/>
      </c>
      <c r="E139" s="77"/>
      <c r="F139" s="77"/>
      <c r="G139" s="327"/>
      <c r="H139" s="556" t="str" cm="1">
        <f t="array" aca="1" ref="H139" ca="1">IFERROR(INDIRECT("'S7-"&amp;$C$5&amp;"'!$D"&amp;MATCH($B139,INDIRECT("'S7-"&amp;$C$5&amp;"'!$F:$F"),0)),"")</f>
        <v/>
      </c>
      <c r="I139" s="71"/>
      <c r="J139" s="78"/>
      <c r="K139" s="557" t="str">
        <f>IF(I139&lt;&gt;"",IFERROR(VLOOKUP($I139,選択肢①!$D$32:$E$34,2,0),"直接"),"")</f>
        <v/>
      </c>
      <c r="L139" s="71"/>
      <c r="M139" s="71"/>
      <c r="N139" s="104"/>
      <c r="O139" s="81"/>
      <c r="P139" s="334"/>
      <c r="Q139" s="330" t="str">
        <f>IF($I139=選択肢①!$J$31,"tCO2/kWh",IF($I139=選択肢①!$L$31,"tCO2/GJ",""))</f>
        <v/>
      </c>
      <c r="R139" s="101"/>
      <c r="S139" s="440" t="str" cm="1">
        <f t="array" aca="1" ref="S139" ca="1">IFERROR(IF(M139&lt;&gt;"",INDIRECT("排出活動_Master!AQ"&amp;MATCH(M139,排出活動_Master!$AN:$AN,0)),INDIRECT("排出活動_Master!P"&amp;MATCH(LEFT($H139,FIND(")",$H139))&amp;$I139&amp;$L139&amp;$M139,排出活動_Master!$Y:$Y,0))),"")</f>
        <v/>
      </c>
      <c r="T139" s="80"/>
      <c r="U139" s="78"/>
      <c r="V139" s="441" t="str" cm="1">
        <f t="array" aca="1" ref="V139" ca="1">IFERROR(IF(M139&lt;&gt;"",INDIRECT("排出活動_Master!AS"&amp;MATCH(M139,排出活動_Master!$AN:$AN,0)),"-"),"")</f>
        <v>-</v>
      </c>
      <c r="W139" s="440" t="str" cm="1">
        <f t="array" aca="1" ref="W139" ca="1">IFERROR(IF(M139&lt;&gt;"",INDIRECT("排出活動_Master!AR"&amp;MATCH(M139,排出活動_Master!$AN:$AN,0)),"-"),"")</f>
        <v>-</v>
      </c>
      <c r="X139" s="550" t="str" cm="1">
        <f t="array" aca="1" ref="X139" ca="1">IFERROR(IF(OR(I139=選択肢①!$J$31,AND(P139&lt;&gt;"",I139=選択肢①!$L$31)),P139,IF(LEFT($H139,FIND(")",$H139))&amp;$I139="エネルギー起源二酸化炭素(CO2)燃料の使用",INDIRECT("排出活動_Master!AU"&amp;MATCH(M139,排出活動_Master!$AN:$AN,0)),IF(OR(LEFT($H139,FIND(")",$H139))&amp;$I139=排出活動_Master!$AW$6,$H139&amp;$I139=排出活動_Master!$AW$7),INDIRECT("排出活動_Master!R"&amp;MATCH(H139&amp;I139&amp;L139,排出活動_Master!$Y:$Y,0)),INDIRECT("排出活動_Master!R"&amp;MATCH(LEFT($H139,FIND(")",$H139))&amp;$I139&amp;$L139&amp;$M139,排出活動_Master!$Y:$Y,0))))),"")</f>
        <v/>
      </c>
      <c r="Y139" s="386" t="str" cm="1">
        <f t="array" aca="1" ref="Y139" ca="1">IFERROR(IF(LEFT($H139,FIND(")",$H139))&amp;I139="エネルギー起源二酸化炭素(CO2)燃料の使用",INDIRECT("排出活動_Master!AT"&amp;MATCH(M139,排出活動_Master!$AN:$AN,0)),IF(OR(LEFT($H139,FIND(")",$H139))&amp;$I139=排出活動_Master!$AW$6,$H139&amp;$I139=排出活動_Master!$AW$7),INDIRECT("排出活動_Master!Q"&amp;MATCH(H139&amp;I139&amp;L139,排出活動_Master!$Y:$Y,0)),INDIRECT("排出活動_Master!Q"&amp;MATCH(LEFT($H139,FIND(")",$H139))&amp;$I139&amp;$L139&amp;$M139,排出活動_Master!$Y:$Y,0)))),"")</f>
        <v/>
      </c>
      <c r="Z139" s="558">
        <f ca="1">IF(AND(H139=排出活動_Master!$B$5,I139=排出活動_Master!$E$5),1,IFERROR(VLOOKUP($H139,排出活動_Master!$AI$5:$AK$38,3,0),0))</f>
        <v>0</v>
      </c>
      <c r="AA139" s="559">
        <f t="shared" ref="AA139:AA202" ca="1" si="17">IFERROR(IF($Y139="tC/GJ",44/12*R139*AL139*AN139*Z139,R139*AL139*AN139*Z139),"")</f>
        <v>0</v>
      </c>
      <c r="AB139" s="79"/>
      <c r="AC139" s="550" t="str">
        <f t="shared" ref="AC139:AC202" ca="1" si="18">W139</f>
        <v>-</v>
      </c>
      <c r="AD139" s="80"/>
      <c r="AE139" s="82"/>
      <c r="AF139" s="76"/>
      <c r="AG139" s="550" t="str">
        <f t="shared" ca="1" si="16"/>
        <v/>
      </c>
      <c r="AH139" s="80"/>
      <c r="AI139" s="82"/>
      <c r="AL139" s="478">
        <f t="shared" ref="AL139:AL202" ca="1" si="19">IF(AB139="",IF(V139="-",1,V139),AB139)</f>
        <v>1</v>
      </c>
      <c r="AM139" s="478"/>
      <c r="AN139" s="478">
        <f t="shared" ref="AN139:AN202" ca="1" si="20">IF(AF139="",IF(X139="",1,X139),AF139)</f>
        <v>1</v>
      </c>
      <c r="AO139" s="478"/>
      <c r="AP139" s="478" t="e">
        <f t="shared" ca="1" si="15"/>
        <v>#VALUE!</v>
      </c>
    </row>
    <row r="140" spans="2:42" ht="19.5" thickBot="1">
      <c r="B140" s="554"/>
      <c r="C140" s="555" t="str" cm="1">
        <f t="array" aca="1" ref="C140" ca="1">IFERROR(INDIRECT("'S7-"&amp;$C$5&amp;"'!G"&amp;MATCH('S8-S00010'!B140,INDIRECT("'S7-"&amp;$C$5&amp;"'!F:F"),0)),"")</f>
        <v/>
      </c>
      <c r="D140" s="555" t="str" cm="1">
        <f t="array" aca="1" ref="D140" ca="1">IFERROR(INDIRECT("'S7-"&amp;$C$5&amp;"'!E"&amp;MATCH('S8-S00010'!B140,INDIRECT("'S7-"&amp;$C$5&amp;"'!F:F"),0)),"")</f>
        <v/>
      </c>
      <c r="E140" s="77"/>
      <c r="F140" s="77"/>
      <c r="G140" s="327"/>
      <c r="H140" s="556" t="str" cm="1">
        <f t="array" aca="1" ref="H140" ca="1">IFERROR(INDIRECT("'S7-"&amp;$C$5&amp;"'!$D"&amp;MATCH($B140,INDIRECT("'S7-"&amp;$C$5&amp;"'!$F:$F"),0)),"")</f>
        <v/>
      </c>
      <c r="I140" s="71"/>
      <c r="J140" s="78"/>
      <c r="K140" s="557" t="str">
        <f>IF(I140&lt;&gt;"",IFERROR(VLOOKUP($I140,選択肢①!$D$32:$E$34,2,0),"直接"),"")</f>
        <v/>
      </c>
      <c r="L140" s="71"/>
      <c r="M140" s="71"/>
      <c r="N140" s="104"/>
      <c r="O140" s="81"/>
      <c r="P140" s="334"/>
      <c r="Q140" s="330" t="str">
        <f>IF($I140=選択肢①!$J$31,"tCO2/kWh",IF($I140=選択肢①!$L$31,"tCO2/GJ",""))</f>
        <v/>
      </c>
      <c r="R140" s="101"/>
      <c r="S140" s="440" t="str" cm="1">
        <f t="array" aca="1" ref="S140" ca="1">IFERROR(IF(M140&lt;&gt;"",INDIRECT("排出活動_Master!AQ"&amp;MATCH(M140,排出活動_Master!$AN:$AN,0)),INDIRECT("排出活動_Master!P"&amp;MATCH(LEFT($H140,FIND(")",$H140))&amp;$I140&amp;$L140&amp;$M140,排出活動_Master!$Y:$Y,0))),"")</f>
        <v/>
      </c>
      <c r="T140" s="80"/>
      <c r="U140" s="78"/>
      <c r="V140" s="441" t="str" cm="1">
        <f t="array" aca="1" ref="V140" ca="1">IFERROR(IF(M140&lt;&gt;"",INDIRECT("排出活動_Master!AS"&amp;MATCH(M140,排出活動_Master!$AN:$AN,0)),"-"),"")</f>
        <v>-</v>
      </c>
      <c r="W140" s="440" t="str" cm="1">
        <f t="array" aca="1" ref="W140" ca="1">IFERROR(IF(M140&lt;&gt;"",INDIRECT("排出活動_Master!AR"&amp;MATCH(M140,排出活動_Master!$AN:$AN,0)),"-"),"")</f>
        <v>-</v>
      </c>
      <c r="X140" s="550" t="str" cm="1">
        <f t="array" aca="1" ref="X140" ca="1">IFERROR(IF(OR(I140=選択肢①!$J$31,AND(P140&lt;&gt;"",I140=選択肢①!$L$31)),P140,IF(LEFT($H140,FIND(")",$H140))&amp;$I140="エネルギー起源二酸化炭素(CO2)燃料の使用",INDIRECT("排出活動_Master!AU"&amp;MATCH(M140,排出活動_Master!$AN:$AN,0)),IF(OR(LEFT($H140,FIND(")",$H140))&amp;$I140=排出活動_Master!$AW$6,$H140&amp;$I140=排出活動_Master!$AW$7),INDIRECT("排出活動_Master!R"&amp;MATCH(H140&amp;I140&amp;L140,排出活動_Master!$Y:$Y,0)),INDIRECT("排出活動_Master!R"&amp;MATCH(LEFT($H140,FIND(")",$H140))&amp;$I140&amp;$L140&amp;$M140,排出活動_Master!$Y:$Y,0))))),"")</f>
        <v/>
      </c>
      <c r="Y140" s="386" t="str" cm="1">
        <f t="array" aca="1" ref="Y140" ca="1">IFERROR(IF(LEFT($H140,FIND(")",$H140))&amp;I140="エネルギー起源二酸化炭素(CO2)燃料の使用",INDIRECT("排出活動_Master!AT"&amp;MATCH(M140,排出活動_Master!$AN:$AN,0)),IF(OR(LEFT($H140,FIND(")",$H140))&amp;$I140=排出活動_Master!$AW$6,$H140&amp;$I140=排出活動_Master!$AW$7),INDIRECT("排出活動_Master!Q"&amp;MATCH(H140&amp;I140&amp;L140,排出活動_Master!$Y:$Y,0)),INDIRECT("排出活動_Master!Q"&amp;MATCH(LEFT($H140,FIND(")",$H140))&amp;$I140&amp;$L140&amp;$M140,排出活動_Master!$Y:$Y,0)))),"")</f>
        <v/>
      </c>
      <c r="Z140" s="558">
        <f ca="1">IF(AND(H140=排出活動_Master!$B$5,I140=排出活動_Master!$E$5),1,IFERROR(VLOOKUP($H140,排出活動_Master!$AI$5:$AK$38,3,0),0))</f>
        <v>0</v>
      </c>
      <c r="AA140" s="559">
        <f t="shared" ca="1" si="17"/>
        <v>0</v>
      </c>
      <c r="AB140" s="79"/>
      <c r="AC140" s="550" t="str">
        <f t="shared" ca="1" si="18"/>
        <v>-</v>
      </c>
      <c r="AD140" s="80"/>
      <c r="AE140" s="82"/>
      <c r="AF140" s="76"/>
      <c r="AG140" s="550" t="str">
        <f t="shared" ca="1" si="16"/>
        <v/>
      </c>
      <c r="AH140" s="80"/>
      <c r="AI140" s="82"/>
      <c r="AL140" s="478">
        <f t="shared" ca="1" si="19"/>
        <v>1</v>
      </c>
      <c r="AM140" s="478"/>
      <c r="AN140" s="478">
        <f t="shared" ca="1" si="20"/>
        <v>1</v>
      </c>
      <c r="AO140" s="478"/>
      <c r="AP140" s="478" t="e">
        <f t="shared" ca="1" si="15"/>
        <v>#VALUE!</v>
      </c>
    </row>
    <row r="141" spans="2:42" ht="19.5" thickBot="1">
      <c r="B141" s="554"/>
      <c r="C141" s="555" t="str" cm="1">
        <f t="array" aca="1" ref="C141" ca="1">IFERROR(INDIRECT("'S7-"&amp;$C$5&amp;"'!G"&amp;MATCH('S8-S00010'!B141,INDIRECT("'S7-"&amp;$C$5&amp;"'!F:F"),0)),"")</f>
        <v/>
      </c>
      <c r="D141" s="555" t="str" cm="1">
        <f t="array" aca="1" ref="D141" ca="1">IFERROR(INDIRECT("'S7-"&amp;$C$5&amp;"'!E"&amp;MATCH('S8-S00010'!B141,INDIRECT("'S7-"&amp;$C$5&amp;"'!F:F"),0)),"")</f>
        <v/>
      </c>
      <c r="E141" s="77"/>
      <c r="F141" s="77"/>
      <c r="G141" s="327"/>
      <c r="H141" s="556" t="str" cm="1">
        <f t="array" aca="1" ref="H141" ca="1">IFERROR(INDIRECT("'S7-"&amp;$C$5&amp;"'!$D"&amp;MATCH($B141,INDIRECT("'S7-"&amp;$C$5&amp;"'!$F:$F"),0)),"")</f>
        <v/>
      </c>
      <c r="I141" s="71"/>
      <c r="J141" s="78"/>
      <c r="K141" s="557" t="str">
        <f>IF(I141&lt;&gt;"",IFERROR(VLOOKUP($I141,選択肢①!$D$32:$E$34,2,0),"直接"),"")</f>
        <v/>
      </c>
      <c r="L141" s="71"/>
      <c r="M141" s="71"/>
      <c r="N141" s="104"/>
      <c r="O141" s="81"/>
      <c r="P141" s="334"/>
      <c r="Q141" s="330" t="str">
        <f>IF($I141=選択肢①!$J$31,"tCO2/kWh",IF($I141=選択肢①!$L$31,"tCO2/GJ",""))</f>
        <v/>
      </c>
      <c r="R141" s="101"/>
      <c r="S141" s="440" t="str" cm="1">
        <f t="array" aca="1" ref="S141" ca="1">IFERROR(IF(M141&lt;&gt;"",INDIRECT("排出活動_Master!AQ"&amp;MATCH(M141,排出活動_Master!$AN:$AN,0)),INDIRECT("排出活動_Master!P"&amp;MATCH(LEFT($H141,FIND(")",$H141))&amp;$I141&amp;$L141&amp;$M141,排出活動_Master!$Y:$Y,0))),"")</f>
        <v/>
      </c>
      <c r="T141" s="80"/>
      <c r="U141" s="78"/>
      <c r="V141" s="441" t="str" cm="1">
        <f t="array" aca="1" ref="V141" ca="1">IFERROR(IF(M141&lt;&gt;"",INDIRECT("排出活動_Master!AS"&amp;MATCH(M141,排出活動_Master!$AN:$AN,0)),"-"),"")</f>
        <v>-</v>
      </c>
      <c r="W141" s="440" t="str" cm="1">
        <f t="array" aca="1" ref="W141" ca="1">IFERROR(IF(M141&lt;&gt;"",INDIRECT("排出活動_Master!AR"&amp;MATCH(M141,排出活動_Master!$AN:$AN,0)),"-"),"")</f>
        <v>-</v>
      </c>
      <c r="X141" s="550" t="str" cm="1">
        <f t="array" aca="1" ref="X141" ca="1">IFERROR(IF(OR(I141=選択肢①!$J$31,AND(P141&lt;&gt;"",I141=選択肢①!$L$31)),P141,IF(LEFT($H141,FIND(")",$H141))&amp;$I141="エネルギー起源二酸化炭素(CO2)燃料の使用",INDIRECT("排出活動_Master!AU"&amp;MATCH(M141,排出活動_Master!$AN:$AN,0)),IF(OR(LEFT($H141,FIND(")",$H141))&amp;$I141=排出活動_Master!$AW$6,$H141&amp;$I141=排出活動_Master!$AW$7),INDIRECT("排出活動_Master!R"&amp;MATCH(H141&amp;I141&amp;L141,排出活動_Master!$Y:$Y,0)),INDIRECT("排出活動_Master!R"&amp;MATCH(LEFT($H141,FIND(")",$H141))&amp;$I141&amp;$L141&amp;$M141,排出活動_Master!$Y:$Y,0))))),"")</f>
        <v/>
      </c>
      <c r="Y141" s="386" t="str" cm="1">
        <f t="array" aca="1" ref="Y141" ca="1">IFERROR(IF(LEFT($H141,FIND(")",$H141))&amp;I141="エネルギー起源二酸化炭素(CO2)燃料の使用",INDIRECT("排出活動_Master!AT"&amp;MATCH(M141,排出活動_Master!$AN:$AN,0)),IF(OR(LEFT($H141,FIND(")",$H141))&amp;$I141=排出活動_Master!$AW$6,$H141&amp;$I141=排出活動_Master!$AW$7),INDIRECT("排出活動_Master!Q"&amp;MATCH(H141&amp;I141&amp;L141,排出活動_Master!$Y:$Y,0)),INDIRECT("排出活動_Master!Q"&amp;MATCH(LEFT($H141,FIND(")",$H141))&amp;$I141&amp;$L141&amp;$M141,排出活動_Master!$Y:$Y,0)))),"")</f>
        <v/>
      </c>
      <c r="Z141" s="558">
        <f ca="1">IF(AND(H141=排出活動_Master!$B$5,I141=排出活動_Master!$E$5),1,IFERROR(VLOOKUP($H141,排出活動_Master!$AI$5:$AK$38,3,0),0))</f>
        <v>0</v>
      </c>
      <c r="AA141" s="559">
        <f t="shared" ca="1" si="17"/>
        <v>0</v>
      </c>
      <c r="AB141" s="79"/>
      <c r="AC141" s="550" t="str">
        <f t="shared" ca="1" si="18"/>
        <v>-</v>
      </c>
      <c r="AD141" s="80"/>
      <c r="AE141" s="82"/>
      <c r="AF141" s="76"/>
      <c r="AG141" s="550" t="str">
        <f t="shared" ca="1" si="16"/>
        <v/>
      </c>
      <c r="AH141" s="80"/>
      <c r="AI141" s="82"/>
      <c r="AL141" s="478">
        <f t="shared" ca="1" si="19"/>
        <v>1</v>
      </c>
      <c r="AM141" s="478"/>
      <c r="AN141" s="478">
        <f t="shared" ca="1" si="20"/>
        <v>1</v>
      </c>
      <c r="AO141" s="478"/>
      <c r="AP141" s="478" t="e">
        <f t="shared" ca="1" si="15"/>
        <v>#VALUE!</v>
      </c>
    </row>
    <row r="142" spans="2:42" ht="19.5" thickBot="1">
      <c r="B142" s="554"/>
      <c r="C142" s="555" t="str" cm="1">
        <f t="array" aca="1" ref="C142" ca="1">IFERROR(INDIRECT("'S7-"&amp;$C$5&amp;"'!G"&amp;MATCH('S8-S00010'!B142,INDIRECT("'S7-"&amp;$C$5&amp;"'!F:F"),0)),"")</f>
        <v/>
      </c>
      <c r="D142" s="555" t="str" cm="1">
        <f t="array" aca="1" ref="D142" ca="1">IFERROR(INDIRECT("'S7-"&amp;$C$5&amp;"'!E"&amp;MATCH('S8-S00010'!B142,INDIRECT("'S7-"&amp;$C$5&amp;"'!F:F"),0)),"")</f>
        <v/>
      </c>
      <c r="E142" s="77"/>
      <c r="F142" s="77"/>
      <c r="G142" s="327"/>
      <c r="H142" s="556" t="str" cm="1">
        <f t="array" aca="1" ref="H142" ca="1">IFERROR(INDIRECT("'S7-"&amp;$C$5&amp;"'!$D"&amp;MATCH($B142,INDIRECT("'S7-"&amp;$C$5&amp;"'!$F:$F"),0)),"")</f>
        <v/>
      </c>
      <c r="I142" s="71"/>
      <c r="J142" s="78"/>
      <c r="K142" s="557" t="str">
        <f>IF(I142&lt;&gt;"",IFERROR(VLOOKUP($I142,選択肢①!$D$32:$E$34,2,0),"直接"),"")</f>
        <v/>
      </c>
      <c r="L142" s="71"/>
      <c r="M142" s="71"/>
      <c r="N142" s="104"/>
      <c r="O142" s="81"/>
      <c r="P142" s="334"/>
      <c r="Q142" s="330" t="str">
        <f>IF($I142=選択肢①!$J$31,"tCO2/kWh",IF($I142=選択肢①!$L$31,"tCO2/GJ",""))</f>
        <v/>
      </c>
      <c r="R142" s="101"/>
      <c r="S142" s="440" t="str" cm="1">
        <f t="array" aca="1" ref="S142" ca="1">IFERROR(IF(M142&lt;&gt;"",INDIRECT("排出活動_Master!AQ"&amp;MATCH(M142,排出活動_Master!$AN:$AN,0)),INDIRECT("排出活動_Master!P"&amp;MATCH(LEFT($H142,FIND(")",$H142))&amp;$I142&amp;$L142&amp;$M142,排出活動_Master!$Y:$Y,0))),"")</f>
        <v/>
      </c>
      <c r="T142" s="80"/>
      <c r="U142" s="78"/>
      <c r="V142" s="441" t="str" cm="1">
        <f t="array" aca="1" ref="V142" ca="1">IFERROR(IF(M142&lt;&gt;"",INDIRECT("排出活動_Master!AS"&amp;MATCH(M142,排出活動_Master!$AN:$AN,0)),"-"),"")</f>
        <v>-</v>
      </c>
      <c r="W142" s="440" t="str" cm="1">
        <f t="array" aca="1" ref="W142" ca="1">IFERROR(IF(M142&lt;&gt;"",INDIRECT("排出活動_Master!AR"&amp;MATCH(M142,排出活動_Master!$AN:$AN,0)),"-"),"")</f>
        <v>-</v>
      </c>
      <c r="X142" s="550" t="str" cm="1">
        <f t="array" aca="1" ref="X142" ca="1">IFERROR(IF(OR(I142=選択肢①!$J$31,AND(P142&lt;&gt;"",I142=選択肢①!$L$31)),P142,IF(LEFT($H142,FIND(")",$H142))&amp;$I142="エネルギー起源二酸化炭素(CO2)燃料の使用",INDIRECT("排出活動_Master!AU"&amp;MATCH(M142,排出活動_Master!$AN:$AN,0)),IF(OR(LEFT($H142,FIND(")",$H142))&amp;$I142=排出活動_Master!$AW$6,$H142&amp;$I142=排出活動_Master!$AW$7),INDIRECT("排出活動_Master!R"&amp;MATCH(H142&amp;I142&amp;L142,排出活動_Master!$Y:$Y,0)),INDIRECT("排出活動_Master!R"&amp;MATCH(LEFT($H142,FIND(")",$H142))&amp;$I142&amp;$L142&amp;$M142,排出活動_Master!$Y:$Y,0))))),"")</f>
        <v/>
      </c>
      <c r="Y142" s="386" t="str" cm="1">
        <f t="array" aca="1" ref="Y142" ca="1">IFERROR(IF(LEFT($H142,FIND(")",$H142))&amp;I142="エネルギー起源二酸化炭素(CO2)燃料の使用",INDIRECT("排出活動_Master!AT"&amp;MATCH(M142,排出活動_Master!$AN:$AN,0)),IF(OR(LEFT($H142,FIND(")",$H142))&amp;$I142=排出活動_Master!$AW$6,$H142&amp;$I142=排出活動_Master!$AW$7),INDIRECT("排出活動_Master!Q"&amp;MATCH(H142&amp;I142&amp;L142,排出活動_Master!$Y:$Y,0)),INDIRECT("排出活動_Master!Q"&amp;MATCH(LEFT($H142,FIND(")",$H142))&amp;$I142&amp;$L142&amp;$M142,排出活動_Master!$Y:$Y,0)))),"")</f>
        <v/>
      </c>
      <c r="Z142" s="558">
        <f ca="1">IF(AND(H142=排出活動_Master!$B$5,I142=排出活動_Master!$E$5),1,IFERROR(VLOOKUP($H142,排出活動_Master!$AI$5:$AK$38,3,0),0))</f>
        <v>0</v>
      </c>
      <c r="AA142" s="559">
        <f t="shared" ca="1" si="17"/>
        <v>0</v>
      </c>
      <c r="AB142" s="79"/>
      <c r="AC142" s="550" t="str">
        <f t="shared" ca="1" si="18"/>
        <v>-</v>
      </c>
      <c r="AD142" s="80"/>
      <c r="AE142" s="82"/>
      <c r="AF142" s="76"/>
      <c r="AG142" s="550" t="str">
        <f t="shared" ca="1" si="16"/>
        <v/>
      </c>
      <c r="AH142" s="80"/>
      <c r="AI142" s="82"/>
      <c r="AL142" s="478">
        <f t="shared" ca="1" si="19"/>
        <v>1</v>
      </c>
      <c r="AM142" s="478"/>
      <c r="AN142" s="478">
        <f t="shared" ca="1" si="20"/>
        <v>1</v>
      </c>
      <c r="AO142" s="478"/>
      <c r="AP142" s="478" t="e">
        <f t="shared" ca="1" si="15"/>
        <v>#VALUE!</v>
      </c>
    </row>
    <row r="143" spans="2:42" ht="19.5" thickBot="1">
      <c r="B143" s="554"/>
      <c r="C143" s="555" t="str" cm="1">
        <f t="array" aca="1" ref="C143" ca="1">IFERROR(INDIRECT("'S7-"&amp;$C$5&amp;"'!G"&amp;MATCH('S8-S00010'!B143,INDIRECT("'S7-"&amp;$C$5&amp;"'!F:F"),0)),"")</f>
        <v/>
      </c>
      <c r="D143" s="555" t="str" cm="1">
        <f t="array" aca="1" ref="D143" ca="1">IFERROR(INDIRECT("'S7-"&amp;$C$5&amp;"'!E"&amp;MATCH('S8-S00010'!B143,INDIRECT("'S7-"&amp;$C$5&amp;"'!F:F"),0)),"")</f>
        <v/>
      </c>
      <c r="E143" s="77"/>
      <c r="F143" s="77"/>
      <c r="G143" s="327"/>
      <c r="H143" s="556" t="str" cm="1">
        <f t="array" aca="1" ref="H143" ca="1">IFERROR(INDIRECT("'S7-"&amp;$C$5&amp;"'!$D"&amp;MATCH($B143,INDIRECT("'S7-"&amp;$C$5&amp;"'!$F:$F"),0)),"")</f>
        <v/>
      </c>
      <c r="I143" s="71"/>
      <c r="J143" s="78"/>
      <c r="K143" s="557" t="str">
        <f>IF(I143&lt;&gt;"",IFERROR(VLOOKUP($I143,選択肢①!$D$32:$E$34,2,0),"直接"),"")</f>
        <v/>
      </c>
      <c r="L143" s="71"/>
      <c r="M143" s="71"/>
      <c r="N143" s="104"/>
      <c r="O143" s="81"/>
      <c r="P143" s="334"/>
      <c r="Q143" s="330" t="str">
        <f>IF($I143=選択肢①!$J$31,"tCO2/kWh",IF($I143=選択肢①!$L$31,"tCO2/GJ",""))</f>
        <v/>
      </c>
      <c r="R143" s="101"/>
      <c r="S143" s="440" t="str" cm="1">
        <f t="array" aca="1" ref="S143" ca="1">IFERROR(IF(M143&lt;&gt;"",INDIRECT("排出活動_Master!AQ"&amp;MATCH(M143,排出活動_Master!$AN:$AN,0)),INDIRECT("排出活動_Master!P"&amp;MATCH(LEFT($H143,FIND(")",$H143))&amp;$I143&amp;$L143&amp;$M143,排出活動_Master!$Y:$Y,0))),"")</f>
        <v/>
      </c>
      <c r="T143" s="80"/>
      <c r="U143" s="78"/>
      <c r="V143" s="441" t="str" cm="1">
        <f t="array" aca="1" ref="V143" ca="1">IFERROR(IF(M143&lt;&gt;"",INDIRECT("排出活動_Master!AS"&amp;MATCH(M143,排出活動_Master!$AN:$AN,0)),"-"),"")</f>
        <v>-</v>
      </c>
      <c r="W143" s="440" t="str" cm="1">
        <f t="array" aca="1" ref="W143" ca="1">IFERROR(IF(M143&lt;&gt;"",INDIRECT("排出活動_Master!AR"&amp;MATCH(M143,排出活動_Master!$AN:$AN,0)),"-"),"")</f>
        <v>-</v>
      </c>
      <c r="X143" s="550" t="str" cm="1">
        <f t="array" aca="1" ref="X143" ca="1">IFERROR(IF(OR(I143=選択肢①!$J$31,AND(P143&lt;&gt;"",I143=選択肢①!$L$31)),P143,IF(LEFT($H143,FIND(")",$H143))&amp;$I143="エネルギー起源二酸化炭素(CO2)燃料の使用",INDIRECT("排出活動_Master!AU"&amp;MATCH(M143,排出活動_Master!$AN:$AN,0)),IF(OR(LEFT($H143,FIND(")",$H143))&amp;$I143=排出活動_Master!$AW$6,$H143&amp;$I143=排出活動_Master!$AW$7),INDIRECT("排出活動_Master!R"&amp;MATCH(H143&amp;I143&amp;L143,排出活動_Master!$Y:$Y,0)),INDIRECT("排出活動_Master!R"&amp;MATCH(LEFT($H143,FIND(")",$H143))&amp;$I143&amp;$L143&amp;$M143,排出活動_Master!$Y:$Y,0))))),"")</f>
        <v/>
      </c>
      <c r="Y143" s="386" t="str" cm="1">
        <f t="array" aca="1" ref="Y143" ca="1">IFERROR(IF(LEFT($H143,FIND(")",$H143))&amp;I143="エネルギー起源二酸化炭素(CO2)燃料の使用",INDIRECT("排出活動_Master!AT"&amp;MATCH(M143,排出活動_Master!$AN:$AN,0)),IF(OR(LEFT($H143,FIND(")",$H143))&amp;$I143=排出活動_Master!$AW$6,$H143&amp;$I143=排出活動_Master!$AW$7),INDIRECT("排出活動_Master!Q"&amp;MATCH(H143&amp;I143&amp;L143,排出活動_Master!$Y:$Y,0)),INDIRECT("排出活動_Master!Q"&amp;MATCH(LEFT($H143,FIND(")",$H143))&amp;$I143&amp;$L143&amp;$M143,排出活動_Master!$Y:$Y,0)))),"")</f>
        <v/>
      </c>
      <c r="Z143" s="558">
        <f ca="1">IF(AND(H143=排出活動_Master!$B$5,I143=排出活動_Master!$E$5),1,IFERROR(VLOOKUP($H143,排出活動_Master!$AI$5:$AK$38,3,0),0))</f>
        <v>0</v>
      </c>
      <c r="AA143" s="559">
        <f t="shared" ca="1" si="17"/>
        <v>0</v>
      </c>
      <c r="AB143" s="79"/>
      <c r="AC143" s="550" t="str">
        <f t="shared" ca="1" si="18"/>
        <v>-</v>
      </c>
      <c r="AD143" s="80"/>
      <c r="AE143" s="82"/>
      <c r="AF143" s="76"/>
      <c r="AG143" s="550" t="str">
        <f t="shared" ca="1" si="16"/>
        <v/>
      </c>
      <c r="AH143" s="80"/>
      <c r="AI143" s="82"/>
      <c r="AL143" s="478">
        <f t="shared" ca="1" si="19"/>
        <v>1</v>
      </c>
      <c r="AM143" s="478"/>
      <c r="AN143" s="478">
        <f t="shared" ca="1" si="20"/>
        <v>1</v>
      </c>
      <c r="AO143" s="478"/>
      <c r="AP143" s="478" t="e">
        <f t="shared" ca="1" si="15"/>
        <v>#VALUE!</v>
      </c>
    </row>
    <row r="144" spans="2:42" ht="19.5" thickBot="1">
      <c r="B144" s="554"/>
      <c r="C144" s="555" t="str" cm="1">
        <f t="array" aca="1" ref="C144" ca="1">IFERROR(INDIRECT("'S7-"&amp;$C$5&amp;"'!G"&amp;MATCH('S8-S00010'!B144,INDIRECT("'S7-"&amp;$C$5&amp;"'!F:F"),0)),"")</f>
        <v/>
      </c>
      <c r="D144" s="555" t="str" cm="1">
        <f t="array" aca="1" ref="D144" ca="1">IFERROR(INDIRECT("'S7-"&amp;$C$5&amp;"'!E"&amp;MATCH('S8-S00010'!B144,INDIRECT("'S7-"&amp;$C$5&amp;"'!F:F"),0)),"")</f>
        <v/>
      </c>
      <c r="E144" s="77"/>
      <c r="F144" s="77"/>
      <c r="G144" s="327"/>
      <c r="H144" s="556" t="str" cm="1">
        <f t="array" aca="1" ref="H144" ca="1">IFERROR(INDIRECT("'S7-"&amp;$C$5&amp;"'!$D"&amp;MATCH($B144,INDIRECT("'S7-"&amp;$C$5&amp;"'!$F:$F"),0)),"")</f>
        <v/>
      </c>
      <c r="I144" s="71"/>
      <c r="J144" s="78"/>
      <c r="K144" s="557" t="str">
        <f>IF(I144&lt;&gt;"",IFERROR(VLOOKUP($I144,選択肢①!$D$32:$E$34,2,0),"直接"),"")</f>
        <v/>
      </c>
      <c r="L144" s="71"/>
      <c r="M144" s="71"/>
      <c r="N144" s="104"/>
      <c r="O144" s="81"/>
      <c r="P144" s="334"/>
      <c r="Q144" s="330" t="str">
        <f>IF($I144=選択肢①!$J$31,"tCO2/kWh",IF($I144=選択肢①!$L$31,"tCO2/GJ",""))</f>
        <v/>
      </c>
      <c r="R144" s="101"/>
      <c r="S144" s="440" t="str" cm="1">
        <f t="array" aca="1" ref="S144" ca="1">IFERROR(IF(M144&lt;&gt;"",INDIRECT("排出活動_Master!AQ"&amp;MATCH(M144,排出活動_Master!$AN:$AN,0)),INDIRECT("排出活動_Master!P"&amp;MATCH(LEFT($H144,FIND(")",$H144))&amp;$I144&amp;$L144&amp;$M144,排出活動_Master!$Y:$Y,0))),"")</f>
        <v/>
      </c>
      <c r="T144" s="80"/>
      <c r="U144" s="78"/>
      <c r="V144" s="441" t="str" cm="1">
        <f t="array" aca="1" ref="V144" ca="1">IFERROR(IF(M144&lt;&gt;"",INDIRECT("排出活動_Master!AS"&amp;MATCH(M144,排出活動_Master!$AN:$AN,0)),"-"),"")</f>
        <v>-</v>
      </c>
      <c r="W144" s="440" t="str" cm="1">
        <f t="array" aca="1" ref="W144" ca="1">IFERROR(IF(M144&lt;&gt;"",INDIRECT("排出活動_Master!AR"&amp;MATCH(M144,排出活動_Master!$AN:$AN,0)),"-"),"")</f>
        <v>-</v>
      </c>
      <c r="X144" s="550" t="str" cm="1">
        <f t="array" aca="1" ref="X144" ca="1">IFERROR(IF(OR(I144=選択肢①!$J$31,AND(P144&lt;&gt;"",I144=選択肢①!$L$31)),P144,IF(LEFT($H144,FIND(")",$H144))&amp;$I144="エネルギー起源二酸化炭素(CO2)燃料の使用",INDIRECT("排出活動_Master!AU"&amp;MATCH(M144,排出活動_Master!$AN:$AN,0)),IF(OR(LEFT($H144,FIND(")",$H144))&amp;$I144=排出活動_Master!$AW$6,$H144&amp;$I144=排出活動_Master!$AW$7),INDIRECT("排出活動_Master!R"&amp;MATCH(H144&amp;I144&amp;L144,排出活動_Master!$Y:$Y,0)),INDIRECT("排出活動_Master!R"&amp;MATCH(LEFT($H144,FIND(")",$H144))&amp;$I144&amp;$L144&amp;$M144,排出活動_Master!$Y:$Y,0))))),"")</f>
        <v/>
      </c>
      <c r="Y144" s="386" t="str" cm="1">
        <f t="array" aca="1" ref="Y144" ca="1">IFERROR(IF(LEFT($H144,FIND(")",$H144))&amp;I144="エネルギー起源二酸化炭素(CO2)燃料の使用",INDIRECT("排出活動_Master!AT"&amp;MATCH(M144,排出活動_Master!$AN:$AN,0)),IF(OR(LEFT($H144,FIND(")",$H144))&amp;$I144=排出活動_Master!$AW$6,$H144&amp;$I144=排出活動_Master!$AW$7),INDIRECT("排出活動_Master!Q"&amp;MATCH(H144&amp;I144&amp;L144,排出活動_Master!$Y:$Y,0)),INDIRECT("排出活動_Master!Q"&amp;MATCH(LEFT($H144,FIND(")",$H144))&amp;$I144&amp;$L144&amp;$M144,排出活動_Master!$Y:$Y,0)))),"")</f>
        <v/>
      </c>
      <c r="Z144" s="558">
        <f ca="1">IF(AND(H144=排出活動_Master!$B$5,I144=排出活動_Master!$E$5),1,IFERROR(VLOOKUP($H144,排出活動_Master!$AI$5:$AK$38,3,0),0))</f>
        <v>0</v>
      </c>
      <c r="AA144" s="559">
        <f t="shared" ca="1" si="17"/>
        <v>0</v>
      </c>
      <c r="AB144" s="79"/>
      <c r="AC144" s="550" t="str">
        <f t="shared" ca="1" si="18"/>
        <v>-</v>
      </c>
      <c r="AD144" s="80"/>
      <c r="AE144" s="82"/>
      <c r="AF144" s="76"/>
      <c r="AG144" s="550" t="str">
        <f t="shared" ca="1" si="16"/>
        <v/>
      </c>
      <c r="AH144" s="80"/>
      <c r="AI144" s="82"/>
      <c r="AL144" s="478">
        <f t="shared" ca="1" si="19"/>
        <v>1</v>
      </c>
      <c r="AM144" s="478"/>
      <c r="AN144" s="478">
        <f t="shared" ca="1" si="20"/>
        <v>1</v>
      </c>
      <c r="AO144" s="478"/>
      <c r="AP144" s="478" t="e">
        <f t="shared" ca="1" si="15"/>
        <v>#VALUE!</v>
      </c>
    </row>
    <row r="145" spans="2:42" ht="19.5" thickBot="1">
      <c r="B145" s="554"/>
      <c r="C145" s="555" t="str" cm="1">
        <f t="array" aca="1" ref="C145" ca="1">IFERROR(INDIRECT("'S7-"&amp;$C$5&amp;"'!G"&amp;MATCH('S8-S00010'!B145,INDIRECT("'S7-"&amp;$C$5&amp;"'!F:F"),0)),"")</f>
        <v/>
      </c>
      <c r="D145" s="555" t="str" cm="1">
        <f t="array" aca="1" ref="D145" ca="1">IFERROR(INDIRECT("'S7-"&amp;$C$5&amp;"'!E"&amp;MATCH('S8-S00010'!B145,INDIRECT("'S7-"&amp;$C$5&amp;"'!F:F"),0)),"")</f>
        <v/>
      </c>
      <c r="E145" s="77"/>
      <c r="F145" s="77"/>
      <c r="G145" s="327"/>
      <c r="H145" s="556" t="str" cm="1">
        <f t="array" aca="1" ref="H145" ca="1">IFERROR(INDIRECT("'S7-"&amp;$C$5&amp;"'!$D"&amp;MATCH($B145,INDIRECT("'S7-"&amp;$C$5&amp;"'!$F:$F"),0)),"")</f>
        <v/>
      </c>
      <c r="I145" s="71"/>
      <c r="J145" s="78"/>
      <c r="K145" s="557" t="str">
        <f>IF(I145&lt;&gt;"",IFERROR(VLOOKUP($I145,選択肢①!$D$32:$E$34,2,0),"直接"),"")</f>
        <v/>
      </c>
      <c r="L145" s="71"/>
      <c r="M145" s="71"/>
      <c r="N145" s="104"/>
      <c r="O145" s="81"/>
      <c r="P145" s="334"/>
      <c r="Q145" s="330" t="str">
        <f>IF($I145=選択肢①!$J$31,"tCO2/kWh",IF($I145=選択肢①!$L$31,"tCO2/GJ",""))</f>
        <v/>
      </c>
      <c r="R145" s="101"/>
      <c r="S145" s="440" t="str" cm="1">
        <f t="array" aca="1" ref="S145" ca="1">IFERROR(IF(M145&lt;&gt;"",INDIRECT("排出活動_Master!AQ"&amp;MATCH(M145,排出活動_Master!$AN:$AN,0)),INDIRECT("排出活動_Master!P"&amp;MATCH(LEFT($H145,FIND(")",$H145))&amp;$I145&amp;$L145&amp;$M145,排出活動_Master!$Y:$Y,0))),"")</f>
        <v/>
      </c>
      <c r="T145" s="80"/>
      <c r="U145" s="78"/>
      <c r="V145" s="441" t="str" cm="1">
        <f t="array" aca="1" ref="V145" ca="1">IFERROR(IF(M145&lt;&gt;"",INDIRECT("排出活動_Master!AS"&amp;MATCH(M145,排出活動_Master!$AN:$AN,0)),"-"),"")</f>
        <v>-</v>
      </c>
      <c r="W145" s="440" t="str" cm="1">
        <f t="array" aca="1" ref="W145" ca="1">IFERROR(IF(M145&lt;&gt;"",INDIRECT("排出活動_Master!AR"&amp;MATCH(M145,排出活動_Master!$AN:$AN,0)),"-"),"")</f>
        <v>-</v>
      </c>
      <c r="X145" s="550" t="str" cm="1">
        <f t="array" aca="1" ref="X145" ca="1">IFERROR(IF(OR(I145=選択肢①!$J$31,AND(P145&lt;&gt;"",I145=選択肢①!$L$31)),P145,IF(LEFT($H145,FIND(")",$H145))&amp;$I145="エネルギー起源二酸化炭素(CO2)燃料の使用",INDIRECT("排出活動_Master!AU"&amp;MATCH(M145,排出活動_Master!$AN:$AN,0)),IF(OR(LEFT($H145,FIND(")",$H145))&amp;$I145=排出活動_Master!$AW$6,$H145&amp;$I145=排出活動_Master!$AW$7),INDIRECT("排出活動_Master!R"&amp;MATCH(H145&amp;I145&amp;L145,排出活動_Master!$Y:$Y,0)),INDIRECT("排出活動_Master!R"&amp;MATCH(LEFT($H145,FIND(")",$H145))&amp;$I145&amp;$L145&amp;$M145,排出活動_Master!$Y:$Y,0))))),"")</f>
        <v/>
      </c>
      <c r="Y145" s="386" t="str" cm="1">
        <f t="array" aca="1" ref="Y145" ca="1">IFERROR(IF(LEFT($H145,FIND(")",$H145))&amp;I145="エネルギー起源二酸化炭素(CO2)燃料の使用",INDIRECT("排出活動_Master!AT"&amp;MATCH(M145,排出活動_Master!$AN:$AN,0)),IF(OR(LEFT($H145,FIND(")",$H145))&amp;$I145=排出活動_Master!$AW$6,$H145&amp;$I145=排出活動_Master!$AW$7),INDIRECT("排出活動_Master!Q"&amp;MATCH(H145&amp;I145&amp;L145,排出活動_Master!$Y:$Y,0)),INDIRECT("排出活動_Master!Q"&amp;MATCH(LEFT($H145,FIND(")",$H145))&amp;$I145&amp;$L145&amp;$M145,排出活動_Master!$Y:$Y,0)))),"")</f>
        <v/>
      </c>
      <c r="Z145" s="558">
        <f ca="1">IF(AND(H145=排出活動_Master!$B$5,I145=排出活動_Master!$E$5),1,IFERROR(VLOOKUP($H145,排出活動_Master!$AI$5:$AK$38,3,0),0))</f>
        <v>0</v>
      </c>
      <c r="AA145" s="559">
        <f t="shared" ca="1" si="17"/>
        <v>0</v>
      </c>
      <c r="AB145" s="79"/>
      <c r="AC145" s="550" t="str">
        <f t="shared" ca="1" si="18"/>
        <v>-</v>
      </c>
      <c r="AD145" s="80"/>
      <c r="AE145" s="82"/>
      <c r="AF145" s="76"/>
      <c r="AG145" s="550" t="str">
        <f t="shared" ca="1" si="16"/>
        <v/>
      </c>
      <c r="AH145" s="80"/>
      <c r="AI145" s="82"/>
      <c r="AL145" s="478">
        <f t="shared" ca="1" si="19"/>
        <v>1</v>
      </c>
      <c r="AM145" s="478"/>
      <c r="AN145" s="478">
        <f t="shared" ca="1" si="20"/>
        <v>1</v>
      </c>
      <c r="AO145" s="478"/>
      <c r="AP145" s="478" t="e">
        <f t="shared" ca="1" si="15"/>
        <v>#VALUE!</v>
      </c>
    </row>
    <row r="146" spans="2:42" ht="19.5" thickBot="1">
      <c r="B146" s="554"/>
      <c r="C146" s="555" t="str" cm="1">
        <f t="array" aca="1" ref="C146" ca="1">IFERROR(INDIRECT("'S7-"&amp;$C$5&amp;"'!G"&amp;MATCH('S8-S00010'!B146,INDIRECT("'S7-"&amp;$C$5&amp;"'!F:F"),0)),"")</f>
        <v/>
      </c>
      <c r="D146" s="555" t="str" cm="1">
        <f t="array" aca="1" ref="D146" ca="1">IFERROR(INDIRECT("'S7-"&amp;$C$5&amp;"'!E"&amp;MATCH('S8-S00010'!B146,INDIRECT("'S7-"&amp;$C$5&amp;"'!F:F"),0)),"")</f>
        <v/>
      </c>
      <c r="E146" s="77"/>
      <c r="F146" s="77"/>
      <c r="G146" s="327"/>
      <c r="H146" s="556" t="str" cm="1">
        <f t="array" aca="1" ref="H146" ca="1">IFERROR(INDIRECT("'S7-"&amp;$C$5&amp;"'!$D"&amp;MATCH($B146,INDIRECT("'S7-"&amp;$C$5&amp;"'!$F:$F"),0)),"")</f>
        <v/>
      </c>
      <c r="I146" s="71"/>
      <c r="J146" s="78"/>
      <c r="K146" s="557" t="str">
        <f>IF(I146&lt;&gt;"",IFERROR(VLOOKUP($I146,選択肢①!$D$32:$E$34,2,0),"直接"),"")</f>
        <v/>
      </c>
      <c r="L146" s="71"/>
      <c r="M146" s="71"/>
      <c r="N146" s="104"/>
      <c r="O146" s="81"/>
      <c r="P146" s="334"/>
      <c r="Q146" s="330" t="str">
        <f>IF($I146=選択肢①!$J$31,"tCO2/kWh",IF($I146=選択肢①!$L$31,"tCO2/GJ",""))</f>
        <v/>
      </c>
      <c r="R146" s="101"/>
      <c r="S146" s="440" t="str" cm="1">
        <f t="array" aca="1" ref="S146" ca="1">IFERROR(IF(M146&lt;&gt;"",INDIRECT("排出活動_Master!AQ"&amp;MATCH(M146,排出活動_Master!$AN:$AN,0)),INDIRECT("排出活動_Master!P"&amp;MATCH(LEFT($H146,FIND(")",$H146))&amp;$I146&amp;$L146&amp;$M146,排出活動_Master!$Y:$Y,0))),"")</f>
        <v/>
      </c>
      <c r="T146" s="80"/>
      <c r="U146" s="78"/>
      <c r="V146" s="441" t="str" cm="1">
        <f t="array" aca="1" ref="V146" ca="1">IFERROR(IF(M146&lt;&gt;"",INDIRECT("排出活動_Master!AS"&amp;MATCH(M146,排出活動_Master!$AN:$AN,0)),"-"),"")</f>
        <v>-</v>
      </c>
      <c r="W146" s="440" t="str" cm="1">
        <f t="array" aca="1" ref="W146" ca="1">IFERROR(IF(M146&lt;&gt;"",INDIRECT("排出活動_Master!AR"&amp;MATCH(M146,排出活動_Master!$AN:$AN,0)),"-"),"")</f>
        <v>-</v>
      </c>
      <c r="X146" s="550" t="str" cm="1">
        <f t="array" aca="1" ref="X146" ca="1">IFERROR(IF(OR(I146=選択肢①!$J$31,AND(P146&lt;&gt;"",I146=選択肢①!$L$31)),P146,IF(LEFT($H146,FIND(")",$H146))&amp;$I146="エネルギー起源二酸化炭素(CO2)燃料の使用",INDIRECT("排出活動_Master!AU"&amp;MATCH(M146,排出活動_Master!$AN:$AN,0)),IF(OR(LEFT($H146,FIND(")",$H146))&amp;$I146=排出活動_Master!$AW$6,$H146&amp;$I146=排出活動_Master!$AW$7),INDIRECT("排出活動_Master!R"&amp;MATCH(H146&amp;I146&amp;L146,排出活動_Master!$Y:$Y,0)),INDIRECT("排出活動_Master!R"&amp;MATCH(LEFT($H146,FIND(")",$H146))&amp;$I146&amp;$L146&amp;$M146,排出活動_Master!$Y:$Y,0))))),"")</f>
        <v/>
      </c>
      <c r="Y146" s="386" t="str" cm="1">
        <f t="array" aca="1" ref="Y146" ca="1">IFERROR(IF(LEFT($H146,FIND(")",$H146))&amp;I146="エネルギー起源二酸化炭素(CO2)燃料の使用",INDIRECT("排出活動_Master!AT"&amp;MATCH(M146,排出活動_Master!$AN:$AN,0)),IF(OR(LEFT($H146,FIND(")",$H146))&amp;$I146=排出活動_Master!$AW$6,$H146&amp;$I146=排出活動_Master!$AW$7),INDIRECT("排出活動_Master!Q"&amp;MATCH(H146&amp;I146&amp;L146,排出活動_Master!$Y:$Y,0)),INDIRECT("排出活動_Master!Q"&amp;MATCH(LEFT($H146,FIND(")",$H146))&amp;$I146&amp;$L146&amp;$M146,排出活動_Master!$Y:$Y,0)))),"")</f>
        <v/>
      </c>
      <c r="Z146" s="558">
        <f ca="1">IF(AND(H146=排出活動_Master!$B$5,I146=排出活動_Master!$E$5),1,IFERROR(VLOOKUP($H146,排出活動_Master!$AI$5:$AK$38,3,0),0))</f>
        <v>0</v>
      </c>
      <c r="AA146" s="559">
        <f t="shared" ca="1" si="17"/>
        <v>0</v>
      </c>
      <c r="AB146" s="79"/>
      <c r="AC146" s="550" t="str">
        <f t="shared" ca="1" si="18"/>
        <v>-</v>
      </c>
      <c r="AD146" s="80"/>
      <c r="AE146" s="82"/>
      <c r="AF146" s="76"/>
      <c r="AG146" s="550" t="str">
        <f t="shared" ca="1" si="16"/>
        <v/>
      </c>
      <c r="AH146" s="80"/>
      <c r="AI146" s="82"/>
      <c r="AL146" s="478">
        <f t="shared" ca="1" si="19"/>
        <v>1</v>
      </c>
      <c r="AM146" s="478"/>
      <c r="AN146" s="478">
        <f t="shared" ca="1" si="20"/>
        <v>1</v>
      </c>
      <c r="AO146" s="478"/>
      <c r="AP146" s="478" t="e">
        <f t="shared" ca="1" si="15"/>
        <v>#VALUE!</v>
      </c>
    </row>
    <row r="147" spans="2:42" ht="19.5" thickBot="1">
      <c r="B147" s="554"/>
      <c r="C147" s="555" t="str" cm="1">
        <f t="array" aca="1" ref="C147" ca="1">IFERROR(INDIRECT("'S7-"&amp;$C$5&amp;"'!G"&amp;MATCH('S8-S00010'!B147,INDIRECT("'S7-"&amp;$C$5&amp;"'!F:F"),0)),"")</f>
        <v/>
      </c>
      <c r="D147" s="555" t="str" cm="1">
        <f t="array" aca="1" ref="D147" ca="1">IFERROR(INDIRECT("'S7-"&amp;$C$5&amp;"'!E"&amp;MATCH('S8-S00010'!B147,INDIRECT("'S7-"&amp;$C$5&amp;"'!F:F"),0)),"")</f>
        <v/>
      </c>
      <c r="E147" s="77"/>
      <c r="F147" s="77"/>
      <c r="G147" s="327"/>
      <c r="H147" s="556" t="str" cm="1">
        <f t="array" aca="1" ref="H147" ca="1">IFERROR(INDIRECT("'S7-"&amp;$C$5&amp;"'!$D"&amp;MATCH($B147,INDIRECT("'S7-"&amp;$C$5&amp;"'!$F:$F"),0)),"")</f>
        <v/>
      </c>
      <c r="I147" s="71"/>
      <c r="J147" s="78"/>
      <c r="K147" s="557" t="str">
        <f>IF(I147&lt;&gt;"",IFERROR(VLOOKUP($I147,選択肢①!$D$32:$E$34,2,0),"直接"),"")</f>
        <v/>
      </c>
      <c r="L147" s="71"/>
      <c r="M147" s="71"/>
      <c r="N147" s="104"/>
      <c r="O147" s="81"/>
      <c r="P147" s="334"/>
      <c r="Q147" s="330" t="str">
        <f>IF($I147=選択肢①!$J$31,"tCO2/kWh",IF($I147=選択肢①!$L$31,"tCO2/GJ",""))</f>
        <v/>
      </c>
      <c r="R147" s="101"/>
      <c r="S147" s="440" t="str" cm="1">
        <f t="array" aca="1" ref="S147" ca="1">IFERROR(IF(M147&lt;&gt;"",INDIRECT("排出活動_Master!AQ"&amp;MATCH(M147,排出活動_Master!$AN:$AN,0)),INDIRECT("排出活動_Master!P"&amp;MATCH(LEFT($H147,FIND(")",$H147))&amp;$I147&amp;$L147&amp;$M147,排出活動_Master!$Y:$Y,0))),"")</f>
        <v/>
      </c>
      <c r="T147" s="80"/>
      <c r="U147" s="78"/>
      <c r="V147" s="441" t="str" cm="1">
        <f t="array" aca="1" ref="V147" ca="1">IFERROR(IF(M147&lt;&gt;"",INDIRECT("排出活動_Master!AS"&amp;MATCH(M147,排出活動_Master!$AN:$AN,0)),"-"),"")</f>
        <v>-</v>
      </c>
      <c r="W147" s="440" t="str" cm="1">
        <f t="array" aca="1" ref="W147" ca="1">IFERROR(IF(M147&lt;&gt;"",INDIRECT("排出活動_Master!AR"&amp;MATCH(M147,排出活動_Master!$AN:$AN,0)),"-"),"")</f>
        <v>-</v>
      </c>
      <c r="X147" s="550" t="str" cm="1">
        <f t="array" aca="1" ref="X147" ca="1">IFERROR(IF(OR(I147=選択肢①!$J$31,AND(P147&lt;&gt;"",I147=選択肢①!$L$31)),P147,IF(LEFT($H147,FIND(")",$H147))&amp;$I147="エネルギー起源二酸化炭素(CO2)燃料の使用",INDIRECT("排出活動_Master!AU"&amp;MATCH(M147,排出活動_Master!$AN:$AN,0)),IF(OR(LEFT($H147,FIND(")",$H147))&amp;$I147=排出活動_Master!$AW$6,$H147&amp;$I147=排出活動_Master!$AW$7),INDIRECT("排出活動_Master!R"&amp;MATCH(H147&amp;I147&amp;L147,排出活動_Master!$Y:$Y,0)),INDIRECT("排出活動_Master!R"&amp;MATCH(LEFT($H147,FIND(")",$H147))&amp;$I147&amp;$L147&amp;$M147,排出活動_Master!$Y:$Y,0))))),"")</f>
        <v/>
      </c>
      <c r="Y147" s="386" t="str" cm="1">
        <f t="array" aca="1" ref="Y147" ca="1">IFERROR(IF(LEFT($H147,FIND(")",$H147))&amp;I147="エネルギー起源二酸化炭素(CO2)燃料の使用",INDIRECT("排出活動_Master!AT"&amp;MATCH(M147,排出活動_Master!$AN:$AN,0)),IF(OR(LEFT($H147,FIND(")",$H147))&amp;$I147=排出活動_Master!$AW$6,$H147&amp;$I147=排出活動_Master!$AW$7),INDIRECT("排出活動_Master!Q"&amp;MATCH(H147&amp;I147&amp;L147,排出活動_Master!$Y:$Y,0)),INDIRECT("排出活動_Master!Q"&amp;MATCH(LEFT($H147,FIND(")",$H147))&amp;$I147&amp;$L147&amp;$M147,排出活動_Master!$Y:$Y,0)))),"")</f>
        <v/>
      </c>
      <c r="Z147" s="558">
        <f ca="1">IF(AND(H147=排出活動_Master!$B$5,I147=排出活動_Master!$E$5),1,IFERROR(VLOOKUP($H147,排出活動_Master!$AI$5:$AK$38,3,0),0))</f>
        <v>0</v>
      </c>
      <c r="AA147" s="559">
        <f t="shared" ca="1" si="17"/>
        <v>0</v>
      </c>
      <c r="AB147" s="79"/>
      <c r="AC147" s="550" t="str">
        <f t="shared" ca="1" si="18"/>
        <v>-</v>
      </c>
      <c r="AD147" s="80"/>
      <c r="AE147" s="82"/>
      <c r="AF147" s="76"/>
      <c r="AG147" s="550" t="str">
        <f t="shared" ca="1" si="16"/>
        <v/>
      </c>
      <c r="AH147" s="80"/>
      <c r="AI147" s="82"/>
      <c r="AL147" s="478">
        <f t="shared" ca="1" si="19"/>
        <v>1</v>
      </c>
      <c r="AM147" s="478"/>
      <c r="AN147" s="478">
        <f t="shared" ca="1" si="20"/>
        <v>1</v>
      </c>
      <c r="AO147" s="478"/>
      <c r="AP147" s="478" t="e">
        <f t="shared" ca="1" si="15"/>
        <v>#VALUE!</v>
      </c>
    </row>
    <row r="148" spans="2:42" ht="19.5" thickBot="1">
      <c r="B148" s="554"/>
      <c r="C148" s="555" t="str" cm="1">
        <f t="array" aca="1" ref="C148" ca="1">IFERROR(INDIRECT("'S7-"&amp;$C$5&amp;"'!G"&amp;MATCH('S8-S00010'!B148,INDIRECT("'S7-"&amp;$C$5&amp;"'!F:F"),0)),"")</f>
        <v/>
      </c>
      <c r="D148" s="555" t="str" cm="1">
        <f t="array" aca="1" ref="D148" ca="1">IFERROR(INDIRECT("'S7-"&amp;$C$5&amp;"'!E"&amp;MATCH('S8-S00010'!B148,INDIRECT("'S7-"&amp;$C$5&amp;"'!F:F"),0)),"")</f>
        <v/>
      </c>
      <c r="E148" s="77"/>
      <c r="F148" s="77"/>
      <c r="G148" s="327"/>
      <c r="H148" s="556" t="str" cm="1">
        <f t="array" aca="1" ref="H148" ca="1">IFERROR(INDIRECT("'S7-"&amp;$C$5&amp;"'!$D"&amp;MATCH($B148,INDIRECT("'S7-"&amp;$C$5&amp;"'!$F:$F"),0)),"")</f>
        <v/>
      </c>
      <c r="I148" s="71"/>
      <c r="J148" s="78"/>
      <c r="K148" s="557" t="str">
        <f>IF(I148&lt;&gt;"",IFERROR(VLOOKUP($I148,選択肢①!$D$32:$E$34,2,0),"直接"),"")</f>
        <v/>
      </c>
      <c r="L148" s="71"/>
      <c r="M148" s="71"/>
      <c r="N148" s="104"/>
      <c r="O148" s="81"/>
      <c r="P148" s="334"/>
      <c r="Q148" s="330" t="str">
        <f>IF($I148=選択肢①!$J$31,"tCO2/kWh",IF($I148=選択肢①!$L$31,"tCO2/GJ",""))</f>
        <v/>
      </c>
      <c r="R148" s="101"/>
      <c r="S148" s="440" t="str" cm="1">
        <f t="array" aca="1" ref="S148" ca="1">IFERROR(IF(M148&lt;&gt;"",INDIRECT("排出活動_Master!AQ"&amp;MATCH(M148,排出活動_Master!$AN:$AN,0)),INDIRECT("排出活動_Master!P"&amp;MATCH(LEFT($H148,FIND(")",$H148))&amp;$I148&amp;$L148&amp;$M148,排出活動_Master!$Y:$Y,0))),"")</f>
        <v/>
      </c>
      <c r="T148" s="80"/>
      <c r="U148" s="78"/>
      <c r="V148" s="441" t="str" cm="1">
        <f t="array" aca="1" ref="V148" ca="1">IFERROR(IF(M148&lt;&gt;"",INDIRECT("排出活動_Master!AS"&amp;MATCH(M148,排出活動_Master!$AN:$AN,0)),"-"),"")</f>
        <v>-</v>
      </c>
      <c r="W148" s="440" t="str" cm="1">
        <f t="array" aca="1" ref="W148" ca="1">IFERROR(IF(M148&lt;&gt;"",INDIRECT("排出活動_Master!AR"&amp;MATCH(M148,排出活動_Master!$AN:$AN,0)),"-"),"")</f>
        <v>-</v>
      </c>
      <c r="X148" s="550" t="str" cm="1">
        <f t="array" aca="1" ref="X148" ca="1">IFERROR(IF(OR(I148=選択肢①!$J$31,AND(P148&lt;&gt;"",I148=選択肢①!$L$31)),P148,IF(LEFT($H148,FIND(")",$H148))&amp;$I148="エネルギー起源二酸化炭素(CO2)燃料の使用",INDIRECT("排出活動_Master!AU"&amp;MATCH(M148,排出活動_Master!$AN:$AN,0)),IF(OR(LEFT($H148,FIND(")",$H148))&amp;$I148=排出活動_Master!$AW$6,$H148&amp;$I148=排出活動_Master!$AW$7),INDIRECT("排出活動_Master!R"&amp;MATCH(H148&amp;I148&amp;L148,排出活動_Master!$Y:$Y,0)),INDIRECT("排出活動_Master!R"&amp;MATCH(LEFT($H148,FIND(")",$H148))&amp;$I148&amp;$L148&amp;$M148,排出活動_Master!$Y:$Y,0))))),"")</f>
        <v/>
      </c>
      <c r="Y148" s="386" t="str" cm="1">
        <f t="array" aca="1" ref="Y148" ca="1">IFERROR(IF(LEFT($H148,FIND(")",$H148))&amp;I148="エネルギー起源二酸化炭素(CO2)燃料の使用",INDIRECT("排出活動_Master!AT"&amp;MATCH(M148,排出活動_Master!$AN:$AN,0)),IF(OR(LEFT($H148,FIND(")",$H148))&amp;$I148=排出活動_Master!$AW$6,$H148&amp;$I148=排出活動_Master!$AW$7),INDIRECT("排出活動_Master!Q"&amp;MATCH(H148&amp;I148&amp;L148,排出活動_Master!$Y:$Y,0)),INDIRECT("排出活動_Master!Q"&amp;MATCH(LEFT($H148,FIND(")",$H148))&amp;$I148&amp;$L148&amp;$M148,排出活動_Master!$Y:$Y,0)))),"")</f>
        <v/>
      </c>
      <c r="Z148" s="558">
        <f ca="1">IF(AND(H148=排出活動_Master!$B$5,I148=排出活動_Master!$E$5),1,IFERROR(VLOOKUP($H148,排出活動_Master!$AI$5:$AK$38,3,0),0))</f>
        <v>0</v>
      </c>
      <c r="AA148" s="559">
        <f t="shared" ca="1" si="17"/>
        <v>0</v>
      </c>
      <c r="AB148" s="79"/>
      <c r="AC148" s="550" t="str">
        <f t="shared" ca="1" si="18"/>
        <v>-</v>
      </c>
      <c r="AD148" s="80"/>
      <c r="AE148" s="82"/>
      <c r="AF148" s="76"/>
      <c r="AG148" s="550" t="str">
        <f t="shared" ca="1" si="16"/>
        <v/>
      </c>
      <c r="AH148" s="80"/>
      <c r="AI148" s="82"/>
      <c r="AL148" s="478">
        <f t="shared" ca="1" si="19"/>
        <v>1</v>
      </c>
      <c r="AM148" s="478"/>
      <c r="AN148" s="478">
        <f t="shared" ca="1" si="20"/>
        <v>1</v>
      </c>
      <c r="AO148" s="478"/>
      <c r="AP148" s="478" t="e">
        <f t="shared" ca="1" si="15"/>
        <v>#VALUE!</v>
      </c>
    </row>
    <row r="149" spans="2:42" ht="19.5" thickBot="1">
      <c r="B149" s="554"/>
      <c r="C149" s="555" t="str" cm="1">
        <f t="array" aca="1" ref="C149" ca="1">IFERROR(INDIRECT("'S7-"&amp;$C$5&amp;"'!G"&amp;MATCH('S8-S00010'!B149,INDIRECT("'S7-"&amp;$C$5&amp;"'!F:F"),0)),"")</f>
        <v/>
      </c>
      <c r="D149" s="555" t="str" cm="1">
        <f t="array" aca="1" ref="D149" ca="1">IFERROR(INDIRECT("'S7-"&amp;$C$5&amp;"'!E"&amp;MATCH('S8-S00010'!B149,INDIRECT("'S7-"&amp;$C$5&amp;"'!F:F"),0)),"")</f>
        <v/>
      </c>
      <c r="E149" s="77"/>
      <c r="F149" s="77"/>
      <c r="G149" s="327"/>
      <c r="H149" s="556" t="str" cm="1">
        <f t="array" aca="1" ref="H149" ca="1">IFERROR(INDIRECT("'S7-"&amp;$C$5&amp;"'!$D"&amp;MATCH($B149,INDIRECT("'S7-"&amp;$C$5&amp;"'!$F:$F"),0)),"")</f>
        <v/>
      </c>
      <c r="I149" s="71"/>
      <c r="J149" s="78"/>
      <c r="K149" s="557" t="str">
        <f>IF(I149&lt;&gt;"",IFERROR(VLOOKUP($I149,選択肢①!$D$32:$E$34,2,0),"直接"),"")</f>
        <v/>
      </c>
      <c r="L149" s="71"/>
      <c r="M149" s="71"/>
      <c r="N149" s="104"/>
      <c r="O149" s="81"/>
      <c r="P149" s="334"/>
      <c r="Q149" s="330" t="str">
        <f>IF($I149=選択肢①!$J$31,"tCO2/kWh",IF($I149=選択肢①!$L$31,"tCO2/GJ",""))</f>
        <v/>
      </c>
      <c r="R149" s="101"/>
      <c r="S149" s="440" t="str" cm="1">
        <f t="array" aca="1" ref="S149" ca="1">IFERROR(IF(M149&lt;&gt;"",INDIRECT("排出活動_Master!AQ"&amp;MATCH(M149,排出活動_Master!$AN:$AN,0)),INDIRECT("排出活動_Master!P"&amp;MATCH(LEFT($H149,FIND(")",$H149))&amp;$I149&amp;$L149&amp;$M149,排出活動_Master!$Y:$Y,0))),"")</f>
        <v/>
      </c>
      <c r="T149" s="80"/>
      <c r="U149" s="78"/>
      <c r="V149" s="441" t="str" cm="1">
        <f t="array" aca="1" ref="V149" ca="1">IFERROR(IF(M149&lt;&gt;"",INDIRECT("排出活動_Master!AS"&amp;MATCH(M149,排出活動_Master!$AN:$AN,0)),"-"),"")</f>
        <v>-</v>
      </c>
      <c r="W149" s="440" t="str" cm="1">
        <f t="array" aca="1" ref="W149" ca="1">IFERROR(IF(M149&lt;&gt;"",INDIRECT("排出活動_Master!AR"&amp;MATCH(M149,排出活動_Master!$AN:$AN,0)),"-"),"")</f>
        <v>-</v>
      </c>
      <c r="X149" s="550" t="str" cm="1">
        <f t="array" aca="1" ref="X149" ca="1">IFERROR(IF(OR(I149=選択肢①!$J$31,AND(P149&lt;&gt;"",I149=選択肢①!$L$31)),P149,IF(LEFT($H149,FIND(")",$H149))&amp;$I149="エネルギー起源二酸化炭素(CO2)燃料の使用",INDIRECT("排出活動_Master!AU"&amp;MATCH(M149,排出活動_Master!$AN:$AN,0)),IF(OR(LEFT($H149,FIND(")",$H149))&amp;$I149=排出活動_Master!$AW$6,$H149&amp;$I149=排出活動_Master!$AW$7),INDIRECT("排出活動_Master!R"&amp;MATCH(H149&amp;I149&amp;L149,排出活動_Master!$Y:$Y,0)),INDIRECT("排出活動_Master!R"&amp;MATCH(LEFT($H149,FIND(")",$H149))&amp;$I149&amp;$L149&amp;$M149,排出活動_Master!$Y:$Y,0))))),"")</f>
        <v/>
      </c>
      <c r="Y149" s="386" t="str" cm="1">
        <f t="array" aca="1" ref="Y149" ca="1">IFERROR(IF(LEFT($H149,FIND(")",$H149))&amp;I149="エネルギー起源二酸化炭素(CO2)燃料の使用",INDIRECT("排出活動_Master!AT"&amp;MATCH(M149,排出活動_Master!$AN:$AN,0)),IF(OR(LEFT($H149,FIND(")",$H149))&amp;$I149=排出活動_Master!$AW$6,$H149&amp;$I149=排出活動_Master!$AW$7),INDIRECT("排出活動_Master!Q"&amp;MATCH(H149&amp;I149&amp;L149,排出活動_Master!$Y:$Y,0)),INDIRECT("排出活動_Master!Q"&amp;MATCH(LEFT($H149,FIND(")",$H149))&amp;$I149&amp;$L149&amp;$M149,排出活動_Master!$Y:$Y,0)))),"")</f>
        <v/>
      </c>
      <c r="Z149" s="558">
        <f ca="1">IF(AND(H149=排出活動_Master!$B$5,I149=排出活動_Master!$E$5),1,IFERROR(VLOOKUP($H149,排出活動_Master!$AI$5:$AK$38,3,0),0))</f>
        <v>0</v>
      </c>
      <c r="AA149" s="559">
        <f t="shared" ca="1" si="17"/>
        <v>0</v>
      </c>
      <c r="AB149" s="79"/>
      <c r="AC149" s="550" t="str">
        <f t="shared" ca="1" si="18"/>
        <v>-</v>
      </c>
      <c r="AD149" s="80"/>
      <c r="AE149" s="82"/>
      <c r="AF149" s="76"/>
      <c r="AG149" s="550" t="str">
        <f t="shared" ca="1" si="16"/>
        <v/>
      </c>
      <c r="AH149" s="80"/>
      <c r="AI149" s="82"/>
      <c r="AL149" s="478">
        <f t="shared" ca="1" si="19"/>
        <v>1</v>
      </c>
      <c r="AM149" s="478"/>
      <c r="AN149" s="478">
        <f t="shared" ca="1" si="20"/>
        <v>1</v>
      </c>
      <c r="AO149" s="478"/>
      <c r="AP149" s="478" t="e">
        <f t="shared" ca="1" si="15"/>
        <v>#VALUE!</v>
      </c>
    </row>
    <row r="150" spans="2:42" ht="19.5" thickBot="1">
      <c r="B150" s="554"/>
      <c r="C150" s="555" t="str" cm="1">
        <f t="array" aca="1" ref="C150" ca="1">IFERROR(INDIRECT("'S7-"&amp;$C$5&amp;"'!G"&amp;MATCH('S8-S00010'!B150,INDIRECT("'S7-"&amp;$C$5&amp;"'!F:F"),0)),"")</f>
        <v/>
      </c>
      <c r="D150" s="555" t="str" cm="1">
        <f t="array" aca="1" ref="D150" ca="1">IFERROR(INDIRECT("'S7-"&amp;$C$5&amp;"'!E"&amp;MATCH('S8-S00010'!B150,INDIRECT("'S7-"&amp;$C$5&amp;"'!F:F"),0)),"")</f>
        <v/>
      </c>
      <c r="E150" s="77"/>
      <c r="F150" s="77"/>
      <c r="G150" s="327"/>
      <c r="H150" s="556" t="str" cm="1">
        <f t="array" aca="1" ref="H150" ca="1">IFERROR(INDIRECT("'S7-"&amp;$C$5&amp;"'!$D"&amp;MATCH($B150,INDIRECT("'S7-"&amp;$C$5&amp;"'!$F:$F"),0)),"")</f>
        <v/>
      </c>
      <c r="I150" s="71"/>
      <c r="J150" s="78"/>
      <c r="K150" s="557" t="str">
        <f>IF(I150&lt;&gt;"",IFERROR(VLOOKUP($I150,選択肢①!$D$32:$E$34,2,0),"直接"),"")</f>
        <v/>
      </c>
      <c r="L150" s="71"/>
      <c r="M150" s="71"/>
      <c r="N150" s="104"/>
      <c r="O150" s="81"/>
      <c r="P150" s="334"/>
      <c r="Q150" s="330" t="str">
        <f>IF($I150=選択肢①!$J$31,"tCO2/kWh",IF($I150=選択肢①!$L$31,"tCO2/GJ",""))</f>
        <v/>
      </c>
      <c r="R150" s="101"/>
      <c r="S150" s="440" t="str" cm="1">
        <f t="array" aca="1" ref="S150" ca="1">IFERROR(IF(M150&lt;&gt;"",INDIRECT("排出活動_Master!AQ"&amp;MATCH(M150,排出活動_Master!$AN:$AN,0)),INDIRECT("排出活動_Master!P"&amp;MATCH(LEFT($H150,FIND(")",$H150))&amp;$I150&amp;$L150&amp;$M150,排出活動_Master!$Y:$Y,0))),"")</f>
        <v/>
      </c>
      <c r="T150" s="80"/>
      <c r="U150" s="78"/>
      <c r="V150" s="441" t="str" cm="1">
        <f t="array" aca="1" ref="V150" ca="1">IFERROR(IF(M150&lt;&gt;"",INDIRECT("排出活動_Master!AS"&amp;MATCH(M150,排出活動_Master!$AN:$AN,0)),"-"),"")</f>
        <v>-</v>
      </c>
      <c r="W150" s="440" t="str" cm="1">
        <f t="array" aca="1" ref="W150" ca="1">IFERROR(IF(M150&lt;&gt;"",INDIRECT("排出活動_Master!AR"&amp;MATCH(M150,排出活動_Master!$AN:$AN,0)),"-"),"")</f>
        <v>-</v>
      </c>
      <c r="X150" s="550" t="str" cm="1">
        <f t="array" aca="1" ref="X150" ca="1">IFERROR(IF(OR(I150=選択肢①!$J$31,AND(P150&lt;&gt;"",I150=選択肢①!$L$31)),P150,IF(LEFT($H150,FIND(")",$H150))&amp;$I150="エネルギー起源二酸化炭素(CO2)燃料の使用",INDIRECT("排出活動_Master!AU"&amp;MATCH(M150,排出活動_Master!$AN:$AN,0)),IF(OR(LEFT($H150,FIND(")",$H150))&amp;$I150=排出活動_Master!$AW$6,$H150&amp;$I150=排出活動_Master!$AW$7),INDIRECT("排出活動_Master!R"&amp;MATCH(H150&amp;I150&amp;L150,排出活動_Master!$Y:$Y,0)),INDIRECT("排出活動_Master!R"&amp;MATCH(LEFT($H150,FIND(")",$H150))&amp;$I150&amp;$L150&amp;$M150,排出活動_Master!$Y:$Y,0))))),"")</f>
        <v/>
      </c>
      <c r="Y150" s="386" t="str" cm="1">
        <f t="array" aca="1" ref="Y150" ca="1">IFERROR(IF(LEFT($H150,FIND(")",$H150))&amp;I150="エネルギー起源二酸化炭素(CO2)燃料の使用",INDIRECT("排出活動_Master!AT"&amp;MATCH(M150,排出活動_Master!$AN:$AN,0)),IF(OR(LEFT($H150,FIND(")",$H150))&amp;$I150=排出活動_Master!$AW$6,$H150&amp;$I150=排出活動_Master!$AW$7),INDIRECT("排出活動_Master!Q"&amp;MATCH(H150&amp;I150&amp;L150,排出活動_Master!$Y:$Y,0)),INDIRECT("排出活動_Master!Q"&amp;MATCH(LEFT($H150,FIND(")",$H150))&amp;$I150&amp;$L150&amp;$M150,排出活動_Master!$Y:$Y,0)))),"")</f>
        <v/>
      </c>
      <c r="Z150" s="558">
        <f ca="1">IF(AND(H150=排出活動_Master!$B$5,I150=排出活動_Master!$E$5),1,IFERROR(VLOOKUP($H150,排出活動_Master!$AI$5:$AK$38,3,0),0))</f>
        <v>0</v>
      </c>
      <c r="AA150" s="559">
        <f t="shared" ca="1" si="17"/>
        <v>0</v>
      </c>
      <c r="AB150" s="79"/>
      <c r="AC150" s="550" t="str">
        <f t="shared" ca="1" si="18"/>
        <v>-</v>
      </c>
      <c r="AD150" s="80"/>
      <c r="AE150" s="82"/>
      <c r="AF150" s="76"/>
      <c r="AG150" s="550" t="str">
        <f t="shared" ca="1" si="16"/>
        <v/>
      </c>
      <c r="AH150" s="80"/>
      <c r="AI150" s="82"/>
      <c r="AL150" s="478">
        <f t="shared" ca="1" si="19"/>
        <v>1</v>
      </c>
      <c r="AM150" s="478"/>
      <c r="AN150" s="478">
        <f t="shared" ca="1" si="20"/>
        <v>1</v>
      </c>
      <c r="AO150" s="478"/>
      <c r="AP150" s="478" t="e">
        <f t="shared" ca="1" si="15"/>
        <v>#VALUE!</v>
      </c>
    </row>
    <row r="151" spans="2:42" ht="19.5" thickBot="1">
      <c r="B151" s="554"/>
      <c r="C151" s="555" t="str" cm="1">
        <f t="array" aca="1" ref="C151" ca="1">IFERROR(INDIRECT("'S7-"&amp;$C$5&amp;"'!G"&amp;MATCH('S8-S00010'!B151,INDIRECT("'S7-"&amp;$C$5&amp;"'!F:F"),0)),"")</f>
        <v/>
      </c>
      <c r="D151" s="555" t="str" cm="1">
        <f t="array" aca="1" ref="D151" ca="1">IFERROR(INDIRECT("'S7-"&amp;$C$5&amp;"'!E"&amp;MATCH('S8-S00010'!B151,INDIRECT("'S7-"&amp;$C$5&amp;"'!F:F"),0)),"")</f>
        <v/>
      </c>
      <c r="E151" s="77"/>
      <c r="F151" s="77"/>
      <c r="G151" s="327"/>
      <c r="H151" s="556" t="str" cm="1">
        <f t="array" aca="1" ref="H151" ca="1">IFERROR(INDIRECT("'S7-"&amp;$C$5&amp;"'!$D"&amp;MATCH($B151,INDIRECT("'S7-"&amp;$C$5&amp;"'!$F:$F"),0)),"")</f>
        <v/>
      </c>
      <c r="I151" s="71"/>
      <c r="J151" s="78"/>
      <c r="K151" s="557" t="str">
        <f>IF(I151&lt;&gt;"",IFERROR(VLOOKUP($I151,選択肢①!$D$32:$E$34,2,0),"直接"),"")</f>
        <v/>
      </c>
      <c r="L151" s="71"/>
      <c r="M151" s="71"/>
      <c r="N151" s="104"/>
      <c r="O151" s="81"/>
      <c r="P151" s="334"/>
      <c r="Q151" s="330" t="str">
        <f>IF($I151=選択肢①!$J$31,"tCO2/kWh",IF($I151=選択肢①!$L$31,"tCO2/GJ",""))</f>
        <v/>
      </c>
      <c r="R151" s="101"/>
      <c r="S151" s="440" t="str" cm="1">
        <f t="array" aca="1" ref="S151" ca="1">IFERROR(IF(M151&lt;&gt;"",INDIRECT("排出活動_Master!AQ"&amp;MATCH(M151,排出活動_Master!$AN:$AN,0)),INDIRECT("排出活動_Master!P"&amp;MATCH(LEFT($H151,FIND(")",$H151))&amp;$I151&amp;$L151&amp;$M151,排出活動_Master!$Y:$Y,0))),"")</f>
        <v/>
      </c>
      <c r="T151" s="80"/>
      <c r="U151" s="78"/>
      <c r="V151" s="441" t="str" cm="1">
        <f t="array" aca="1" ref="V151" ca="1">IFERROR(IF(M151&lt;&gt;"",INDIRECT("排出活動_Master!AS"&amp;MATCH(M151,排出活動_Master!$AN:$AN,0)),"-"),"")</f>
        <v>-</v>
      </c>
      <c r="W151" s="440" t="str" cm="1">
        <f t="array" aca="1" ref="W151" ca="1">IFERROR(IF(M151&lt;&gt;"",INDIRECT("排出活動_Master!AR"&amp;MATCH(M151,排出活動_Master!$AN:$AN,0)),"-"),"")</f>
        <v>-</v>
      </c>
      <c r="X151" s="550" t="str" cm="1">
        <f t="array" aca="1" ref="X151" ca="1">IFERROR(IF(OR(I151=選択肢①!$J$31,AND(P151&lt;&gt;"",I151=選択肢①!$L$31)),P151,IF(LEFT($H151,FIND(")",$H151))&amp;$I151="エネルギー起源二酸化炭素(CO2)燃料の使用",INDIRECT("排出活動_Master!AU"&amp;MATCH(M151,排出活動_Master!$AN:$AN,0)),IF(OR(LEFT($H151,FIND(")",$H151))&amp;$I151=排出活動_Master!$AW$6,$H151&amp;$I151=排出活動_Master!$AW$7),INDIRECT("排出活動_Master!R"&amp;MATCH(H151&amp;I151&amp;L151,排出活動_Master!$Y:$Y,0)),INDIRECT("排出活動_Master!R"&amp;MATCH(LEFT($H151,FIND(")",$H151))&amp;$I151&amp;$L151&amp;$M151,排出活動_Master!$Y:$Y,0))))),"")</f>
        <v/>
      </c>
      <c r="Y151" s="386" t="str" cm="1">
        <f t="array" aca="1" ref="Y151" ca="1">IFERROR(IF(LEFT($H151,FIND(")",$H151))&amp;I151="エネルギー起源二酸化炭素(CO2)燃料の使用",INDIRECT("排出活動_Master!AT"&amp;MATCH(M151,排出活動_Master!$AN:$AN,0)),IF(OR(LEFT($H151,FIND(")",$H151))&amp;$I151=排出活動_Master!$AW$6,$H151&amp;$I151=排出活動_Master!$AW$7),INDIRECT("排出活動_Master!Q"&amp;MATCH(H151&amp;I151&amp;L151,排出活動_Master!$Y:$Y,0)),INDIRECT("排出活動_Master!Q"&amp;MATCH(LEFT($H151,FIND(")",$H151))&amp;$I151&amp;$L151&amp;$M151,排出活動_Master!$Y:$Y,0)))),"")</f>
        <v/>
      </c>
      <c r="Z151" s="558">
        <f ca="1">IF(AND(H151=排出活動_Master!$B$5,I151=排出活動_Master!$E$5),1,IFERROR(VLOOKUP($H151,排出活動_Master!$AI$5:$AK$38,3,0),0))</f>
        <v>0</v>
      </c>
      <c r="AA151" s="559">
        <f t="shared" ca="1" si="17"/>
        <v>0</v>
      </c>
      <c r="AB151" s="79"/>
      <c r="AC151" s="550" t="str">
        <f t="shared" ca="1" si="18"/>
        <v>-</v>
      </c>
      <c r="AD151" s="80"/>
      <c r="AE151" s="82"/>
      <c r="AF151" s="76"/>
      <c r="AG151" s="550" t="str">
        <f t="shared" ca="1" si="16"/>
        <v/>
      </c>
      <c r="AH151" s="80"/>
      <c r="AI151" s="82"/>
      <c r="AL151" s="478">
        <f t="shared" ca="1" si="19"/>
        <v>1</v>
      </c>
      <c r="AM151" s="478"/>
      <c r="AN151" s="478">
        <f t="shared" ca="1" si="20"/>
        <v>1</v>
      </c>
      <c r="AO151" s="478"/>
      <c r="AP151" s="478" t="e">
        <f t="shared" ca="1" si="15"/>
        <v>#VALUE!</v>
      </c>
    </row>
    <row r="152" spans="2:42" ht="19.5" thickBot="1">
      <c r="B152" s="554"/>
      <c r="C152" s="555" t="str" cm="1">
        <f t="array" aca="1" ref="C152" ca="1">IFERROR(INDIRECT("'S7-"&amp;$C$5&amp;"'!G"&amp;MATCH('S8-S00010'!B152,INDIRECT("'S7-"&amp;$C$5&amp;"'!F:F"),0)),"")</f>
        <v/>
      </c>
      <c r="D152" s="555" t="str" cm="1">
        <f t="array" aca="1" ref="D152" ca="1">IFERROR(INDIRECT("'S7-"&amp;$C$5&amp;"'!E"&amp;MATCH('S8-S00010'!B152,INDIRECT("'S7-"&amp;$C$5&amp;"'!F:F"),0)),"")</f>
        <v/>
      </c>
      <c r="E152" s="77"/>
      <c r="F152" s="77"/>
      <c r="G152" s="327"/>
      <c r="H152" s="556" t="str" cm="1">
        <f t="array" aca="1" ref="H152" ca="1">IFERROR(INDIRECT("'S7-"&amp;$C$5&amp;"'!$D"&amp;MATCH($B152,INDIRECT("'S7-"&amp;$C$5&amp;"'!$F:$F"),0)),"")</f>
        <v/>
      </c>
      <c r="I152" s="71"/>
      <c r="J152" s="78"/>
      <c r="K152" s="557" t="str">
        <f>IF(I152&lt;&gt;"",IFERROR(VLOOKUP($I152,選択肢①!$D$32:$E$34,2,0),"直接"),"")</f>
        <v/>
      </c>
      <c r="L152" s="71"/>
      <c r="M152" s="71"/>
      <c r="N152" s="104"/>
      <c r="O152" s="81"/>
      <c r="P152" s="334"/>
      <c r="Q152" s="330" t="str">
        <f>IF($I152=選択肢①!$J$31,"tCO2/kWh",IF($I152=選択肢①!$L$31,"tCO2/GJ",""))</f>
        <v/>
      </c>
      <c r="R152" s="101"/>
      <c r="S152" s="440" t="str" cm="1">
        <f t="array" aca="1" ref="S152" ca="1">IFERROR(IF(M152&lt;&gt;"",INDIRECT("排出活動_Master!AQ"&amp;MATCH(M152,排出活動_Master!$AN:$AN,0)),INDIRECT("排出活動_Master!P"&amp;MATCH(LEFT($H152,FIND(")",$H152))&amp;$I152&amp;$L152&amp;$M152,排出活動_Master!$Y:$Y,0))),"")</f>
        <v/>
      </c>
      <c r="T152" s="80"/>
      <c r="U152" s="78"/>
      <c r="V152" s="441" t="str" cm="1">
        <f t="array" aca="1" ref="V152" ca="1">IFERROR(IF(M152&lt;&gt;"",INDIRECT("排出活動_Master!AS"&amp;MATCH(M152,排出活動_Master!$AN:$AN,0)),"-"),"")</f>
        <v>-</v>
      </c>
      <c r="W152" s="440" t="str" cm="1">
        <f t="array" aca="1" ref="W152" ca="1">IFERROR(IF(M152&lt;&gt;"",INDIRECT("排出活動_Master!AR"&amp;MATCH(M152,排出活動_Master!$AN:$AN,0)),"-"),"")</f>
        <v>-</v>
      </c>
      <c r="X152" s="550" t="str" cm="1">
        <f t="array" aca="1" ref="X152" ca="1">IFERROR(IF(OR(I152=選択肢①!$J$31,AND(P152&lt;&gt;"",I152=選択肢①!$L$31)),P152,IF(LEFT($H152,FIND(")",$H152))&amp;$I152="エネルギー起源二酸化炭素(CO2)燃料の使用",INDIRECT("排出活動_Master!AU"&amp;MATCH(M152,排出活動_Master!$AN:$AN,0)),IF(OR(LEFT($H152,FIND(")",$H152))&amp;$I152=排出活動_Master!$AW$6,$H152&amp;$I152=排出活動_Master!$AW$7),INDIRECT("排出活動_Master!R"&amp;MATCH(H152&amp;I152&amp;L152,排出活動_Master!$Y:$Y,0)),INDIRECT("排出活動_Master!R"&amp;MATCH(LEFT($H152,FIND(")",$H152))&amp;$I152&amp;$L152&amp;$M152,排出活動_Master!$Y:$Y,0))))),"")</f>
        <v/>
      </c>
      <c r="Y152" s="386" t="str" cm="1">
        <f t="array" aca="1" ref="Y152" ca="1">IFERROR(IF(LEFT($H152,FIND(")",$H152))&amp;I152="エネルギー起源二酸化炭素(CO2)燃料の使用",INDIRECT("排出活動_Master!AT"&amp;MATCH(M152,排出活動_Master!$AN:$AN,0)),IF(OR(LEFT($H152,FIND(")",$H152))&amp;$I152=排出活動_Master!$AW$6,$H152&amp;$I152=排出活動_Master!$AW$7),INDIRECT("排出活動_Master!Q"&amp;MATCH(H152&amp;I152&amp;L152,排出活動_Master!$Y:$Y,0)),INDIRECT("排出活動_Master!Q"&amp;MATCH(LEFT($H152,FIND(")",$H152))&amp;$I152&amp;$L152&amp;$M152,排出活動_Master!$Y:$Y,0)))),"")</f>
        <v/>
      </c>
      <c r="Z152" s="558">
        <f ca="1">IF(AND(H152=排出活動_Master!$B$5,I152=排出活動_Master!$E$5),1,IFERROR(VLOOKUP($H152,排出活動_Master!$AI$5:$AK$38,3,0),0))</f>
        <v>0</v>
      </c>
      <c r="AA152" s="559">
        <f t="shared" ca="1" si="17"/>
        <v>0</v>
      </c>
      <c r="AB152" s="79"/>
      <c r="AC152" s="550" t="str">
        <f t="shared" ca="1" si="18"/>
        <v>-</v>
      </c>
      <c r="AD152" s="80"/>
      <c r="AE152" s="82"/>
      <c r="AF152" s="76"/>
      <c r="AG152" s="550" t="str">
        <f t="shared" ca="1" si="16"/>
        <v/>
      </c>
      <c r="AH152" s="80"/>
      <c r="AI152" s="82"/>
      <c r="AL152" s="478">
        <f t="shared" ca="1" si="19"/>
        <v>1</v>
      </c>
      <c r="AM152" s="478"/>
      <c r="AN152" s="478">
        <f t="shared" ca="1" si="20"/>
        <v>1</v>
      </c>
      <c r="AO152" s="478"/>
      <c r="AP152" s="478" t="e">
        <f t="shared" ca="1" si="15"/>
        <v>#VALUE!</v>
      </c>
    </row>
    <row r="153" spans="2:42" ht="19.5" thickBot="1">
      <c r="B153" s="554"/>
      <c r="C153" s="555" t="str" cm="1">
        <f t="array" aca="1" ref="C153" ca="1">IFERROR(INDIRECT("'S7-"&amp;$C$5&amp;"'!G"&amp;MATCH('S8-S00010'!B153,INDIRECT("'S7-"&amp;$C$5&amp;"'!F:F"),0)),"")</f>
        <v/>
      </c>
      <c r="D153" s="555" t="str" cm="1">
        <f t="array" aca="1" ref="D153" ca="1">IFERROR(INDIRECT("'S7-"&amp;$C$5&amp;"'!E"&amp;MATCH('S8-S00010'!B153,INDIRECT("'S7-"&amp;$C$5&amp;"'!F:F"),0)),"")</f>
        <v/>
      </c>
      <c r="E153" s="77"/>
      <c r="F153" s="77"/>
      <c r="G153" s="327"/>
      <c r="H153" s="556" t="str" cm="1">
        <f t="array" aca="1" ref="H153" ca="1">IFERROR(INDIRECT("'S7-"&amp;$C$5&amp;"'!$D"&amp;MATCH($B153,INDIRECT("'S7-"&amp;$C$5&amp;"'!$F:$F"),0)),"")</f>
        <v/>
      </c>
      <c r="I153" s="71"/>
      <c r="J153" s="78"/>
      <c r="K153" s="557" t="str">
        <f>IF(I153&lt;&gt;"",IFERROR(VLOOKUP($I153,選択肢①!$D$32:$E$34,2,0),"直接"),"")</f>
        <v/>
      </c>
      <c r="L153" s="71"/>
      <c r="M153" s="71"/>
      <c r="N153" s="104"/>
      <c r="O153" s="81"/>
      <c r="P153" s="334"/>
      <c r="Q153" s="330" t="str">
        <f>IF($I153=選択肢①!$J$31,"tCO2/kWh",IF($I153=選択肢①!$L$31,"tCO2/GJ",""))</f>
        <v/>
      </c>
      <c r="R153" s="101"/>
      <c r="S153" s="440" t="str" cm="1">
        <f t="array" aca="1" ref="S153" ca="1">IFERROR(IF(M153&lt;&gt;"",INDIRECT("排出活動_Master!AQ"&amp;MATCH(M153,排出活動_Master!$AN:$AN,0)),INDIRECT("排出活動_Master!P"&amp;MATCH(LEFT($H153,FIND(")",$H153))&amp;$I153&amp;$L153&amp;$M153,排出活動_Master!$Y:$Y,0))),"")</f>
        <v/>
      </c>
      <c r="T153" s="80"/>
      <c r="U153" s="78"/>
      <c r="V153" s="441" t="str" cm="1">
        <f t="array" aca="1" ref="V153" ca="1">IFERROR(IF(M153&lt;&gt;"",INDIRECT("排出活動_Master!AS"&amp;MATCH(M153,排出活動_Master!$AN:$AN,0)),"-"),"")</f>
        <v>-</v>
      </c>
      <c r="W153" s="440" t="str" cm="1">
        <f t="array" aca="1" ref="W153" ca="1">IFERROR(IF(M153&lt;&gt;"",INDIRECT("排出活動_Master!AR"&amp;MATCH(M153,排出活動_Master!$AN:$AN,0)),"-"),"")</f>
        <v>-</v>
      </c>
      <c r="X153" s="550" t="str" cm="1">
        <f t="array" aca="1" ref="X153" ca="1">IFERROR(IF(OR(I153=選択肢①!$J$31,AND(P153&lt;&gt;"",I153=選択肢①!$L$31)),P153,IF(LEFT($H153,FIND(")",$H153))&amp;$I153="エネルギー起源二酸化炭素(CO2)燃料の使用",INDIRECT("排出活動_Master!AU"&amp;MATCH(M153,排出活動_Master!$AN:$AN,0)),IF(OR(LEFT($H153,FIND(")",$H153))&amp;$I153=排出活動_Master!$AW$6,$H153&amp;$I153=排出活動_Master!$AW$7),INDIRECT("排出活動_Master!R"&amp;MATCH(H153&amp;I153&amp;L153,排出活動_Master!$Y:$Y,0)),INDIRECT("排出活動_Master!R"&amp;MATCH(LEFT($H153,FIND(")",$H153))&amp;$I153&amp;$L153&amp;$M153,排出活動_Master!$Y:$Y,0))))),"")</f>
        <v/>
      </c>
      <c r="Y153" s="386" t="str" cm="1">
        <f t="array" aca="1" ref="Y153" ca="1">IFERROR(IF(LEFT($H153,FIND(")",$H153))&amp;I153="エネルギー起源二酸化炭素(CO2)燃料の使用",INDIRECT("排出活動_Master!AT"&amp;MATCH(M153,排出活動_Master!$AN:$AN,0)),IF(OR(LEFT($H153,FIND(")",$H153))&amp;$I153=排出活動_Master!$AW$6,$H153&amp;$I153=排出活動_Master!$AW$7),INDIRECT("排出活動_Master!Q"&amp;MATCH(H153&amp;I153&amp;L153,排出活動_Master!$Y:$Y,0)),INDIRECT("排出活動_Master!Q"&amp;MATCH(LEFT($H153,FIND(")",$H153))&amp;$I153&amp;$L153&amp;$M153,排出活動_Master!$Y:$Y,0)))),"")</f>
        <v/>
      </c>
      <c r="Z153" s="558">
        <f ca="1">IF(AND(H153=排出活動_Master!$B$5,I153=排出活動_Master!$E$5),1,IFERROR(VLOOKUP($H153,排出活動_Master!$AI$5:$AK$38,3,0),0))</f>
        <v>0</v>
      </c>
      <c r="AA153" s="559">
        <f t="shared" ca="1" si="17"/>
        <v>0</v>
      </c>
      <c r="AB153" s="79"/>
      <c r="AC153" s="550" t="str">
        <f t="shared" ca="1" si="18"/>
        <v>-</v>
      </c>
      <c r="AD153" s="80"/>
      <c r="AE153" s="82"/>
      <c r="AF153" s="76"/>
      <c r="AG153" s="550" t="str">
        <f t="shared" ca="1" si="16"/>
        <v/>
      </c>
      <c r="AH153" s="80"/>
      <c r="AI153" s="82"/>
      <c r="AL153" s="478">
        <f t="shared" ca="1" si="19"/>
        <v>1</v>
      </c>
      <c r="AM153" s="478"/>
      <c r="AN153" s="478">
        <f t="shared" ca="1" si="20"/>
        <v>1</v>
      </c>
      <c r="AO153" s="478"/>
      <c r="AP153" s="478" t="e">
        <f t="shared" ca="1" si="15"/>
        <v>#VALUE!</v>
      </c>
    </row>
    <row r="154" spans="2:42" ht="19.5" thickBot="1">
      <c r="B154" s="554"/>
      <c r="C154" s="555" t="str" cm="1">
        <f t="array" aca="1" ref="C154" ca="1">IFERROR(INDIRECT("'S7-"&amp;$C$5&amp;"'!G"&amp;MATCH('S8-S00010'!B154,INDIRECT("'S7-"&amp;$C$5&amp;"'!F:F"),0)),"")</f>
        <v/>
      </c>
      <c r="D154" s="555" t="str" cm="1">
        <f t="array" aca="1" ref="D154" ca="1">IFERROR(INDIRECT("'S7-"&amp;$C$5&amp;"'!E"&amp;MATCH('S8-S00010'!B154,INDIRECT("'S7-"&amp;$C$5&amp;"'!F:F"),0)),"")</f>
        <v/>
      </c>
      <c r="E154" s="77"/>
      <c r="F154" s="77"/>
      <c r="G154" s="327"/>
      <c r="H154" s="556" t="str" cm="1">
        <f t="array" aca="1" ref="H154" ca="1">IFERROR(INDIRECT("'S7-"&amp;$C$5&amp;"'!$D"&amp;MATCH($B154,INDIRECT("'S7-"&amp;$C$5&amp;"'!$F:$F"),0)),"")</f>
        <v/>
      </c>
      <c r="I154" s="71"/>
      <c r="J154" s="78"/>
      <c r="K154" s="557" t="str">
        <f>IF(I154&lt;&gt;"",IFERROR(VLOOKUP($I154,選択肢①!$D$32:$E$34,2,0),"直接"),"")</f>
        <v/>
      </c>
      <c r="L154" s="71"/>
      <c r="M154" s="71"/>
      <c r="N154" s="104"/>
      <c r="O154" s="81"/>
      <c r="P154" s="334"/>
      <c r="Q154" s="330" t="str">
        <f>IF($I154=選択肢①!$J$31,"tCO2/kWh",IF($I154=選択肢①!$L$31,"tCO2/GJ",""))</f>
        <v/>
      </c>
      <c r="R154" s="101"/>
      <c r="S154" s="440" t="str" cm="1">
        <f t="array" aca="1" ref="S154" ca="1">IFERROR(IF(M154&lt;&gt;"",INDIRECT("排出活動_Master!AQ"&amp;MATCH(M154,排出活動_Master!$AN:$AN,0)),INDIRECT("排出活動_Master!P"&amp;MATCH(LEFT($H154,FIND(")",$H154))&amp;$I154&amp;$L154&amp;$M154,排出活動_Master!$Y:$Y,0))),"")</f>
        <v/>
      </c>
      <c r="T154" s="80"/>
      <c r="U154" s="78"/>
      <c r="V154" s="441" t="str" cm="1">
        <f t="array" aca="1" ref="V154" ca="1">IFERROR(IF(M154&lt;&gt;"",INDIRECT("排出活動_Master!AS"&amp;MATCH(M154,排出活動_Master!$AN:$AN,0)),"-"),"")</f>
        <v>-</v>
      </c>
      <c r="W154" s="440" t="str" cm="1">
        <f t="array" aca="1" ref="W154" ca="1">IFERROR(IF(M154&lt;&gt;"",INDIRECT("排出活動_Master!AR"&amp;MATCH(M154,排出活動_Master!$AN:$AN,0)),"-"),"")</f>
        <v>-</v>
      </c>
      <c r="X154" s="550" t="str" cm="1">
        <f t="array" aca="1" ref="X154" ca="1">IFERROR(IF(OR(I154=選択肢①!$J$31,AND(P154&lt;&gt;"",I154=選択肢①!$L$31)),P154,IF(LEFT($H154,FIND(")",$H154))&amp;$I154="エネルギー起源二酸化炭素(CO2)燃料の使用",INDIRECT("排出活動_Master!AU"&amp;MATCH(M154,排出活動_Master!$AN:$AN,0)),IF(OR(LEFT($H154,FIND(")",$H154))&amp;$I154=排出活動_Master!$AW$6,$H154&amp;$I154=排出活動_Master!$AW$7),INDIRECT("排出活動_Master!R"&amp;MATCH(H154&amp;I154&amp;L154,排出活動_Master!$Y:$Y,0)),INDIRECT("排出活動_Master!R"&amp;MATCH(LEFT($H154,FIND(")",$H154))&amp;$I154&amp;$L154&amp;$M154,排出活動_Master!$Y:$Y,0))))),"")</f>
        <v/>
      </c>
      <c r="Y154" s="386" t="str" cm="1">
        <f t="array" aca="1" ref="Y154" ca="1">IFERROR(IF(LEFT($H154,FIND(")",$H154))&amp;I154="エネルギー起源二酸化炭素(CO2)燃料の使用",INDIRECT("排出活動_Master!AT"&amp;MATCH(M154,排出活動_Master!$AN:$AN,0)),IF(OR(LEFT($H154,FIND(")",$H154))&amp;$I154=排出活動_Master!$AW$6,$H154&amp;$I154=排出活動_Master!$AW$7),INDIRECT("排出活動_Master!Q"&amp;MATCH(H154&amp;I154&amp;L154,排出活動_Master!$Y:$Y,0)),INDIRECT("排出活動_Master!Q"&amp;MATCH(LEFT($H154,FIND(")",$H154))&amp;$I154&amp;$L154&amp;$M154,排出活動_Master!$Y:$Y,0)))),"")</f>
        <v/>
      </c>
      <c r="Z154" s="558">
        <f ca="1">IF(AND(H154=排出活動_Master!$B$5,I154=排出活動_Master!$E$5),1,IFERROR(VLOOKUP($H154,排出活動_Master!$AI$5:$AK$38,3,0),0))</f>
        <v>0</v>
      </c>
      <c r="AA154" s="559">
        <f t="shared" ca="1" si="17"/>
        <v>0</v>
      </c>
      <c r="AB154" s="79"/>
      <c r="AC154" s="550" t="str">
        <f t="shared" ca="1" si="18"/>
        <v>-</v>
      </c>
      <c r="AD154" s="80"/>
      <c r="AE154" s="82"/>
      <c r="AF154" s="76"/>
      <c r="AG154" s="550" t="str">
        <f t="shared" ca="1" si="16"/>
        <v/>
      </c>
      <c r="AH154" s="80"/>
      <c r="AI154" s="82"/>
      <c r="AL154" s="478">
        <f t="shared" ca="1" si="19"/>
        <v>1</v>
      </c>
      <c r="AM154" s="478"/>
      <c r="AN154" s="478">
        <f t="shared" ca="1" si="20"/>
        <v>1</v>
      </c>
      <c r="AO154" s="478"/>
      <c r="AP154" s="478" t="e">
        <f t="shared" ca="1" si="15"/>
        <v>#VALUE!</v>
      </c>
    </row>
    <row r="155" spans="2:42" ht="19.5" thickBot="1">
      <c r="B155" s="554"/>
      <c r="C155" s="555" t="str" cm="1">
        <f t="array" aca="1" ref="C155" ca="1">IFERROR(INDIRECT("'S7-"&amp;$C$5&amp;"'!G"&amp;MATCH('S8-S00010'!B155,INDIRECT("'S7-"&amp;$C$5&amp;"'!F:F"),0)),"")</f>
        <v/>
      </c>
      <c r="D155" s="555" t="str" cm="1">
        <f t="array" aca="1" ref="D155" ca="1">IFERROR(INDIRECT("'S7-"&amp;$C$5&amp;"'!E"&amp;MATCH('S8-S00010'!B155,INDIRECT("'S7-"&amp;$C$5&amp;"'!F:F"),0)),"")</f>
        <v/>
      </c>
      <c r="E155" s="77"/>
      <c r="F155" s="77"/>
      <c r="G155" s="327"/>
      <c r="H155" s="556" t="str" cm="1">
        <f t="array" aca="1" ref="H155" ca="1">IFERROR(INDIRECT("'S7-"&amp;$C$5&amp;"'!$D"&amp;MATCH($B155,INDIRECT("'S7-"&amp;$C$5&amp;"'!$F:$F"),0)),"")</f>
        <v/>
      </c>
      <c r="I155" s="71"/>
      <c r="J155" s="78"/>
      <c r="K155" s="557" t="str">
        <f>IF(I155&lt;&gt;"",IFERROR(VLOOKUP($I155,選択肢①!$D$32:$E$34,2,0),"直接"),"")</f>
        <v/>
      </c>
      <c r="L155" s="71"/>
      <c r="M155" s="71"/>
      <c r="N155" s="104"/>
      <c r="O155" s="81"/>
      <c r="P155" s="334"/>
      <c r="Q155" s="330" t="str">
        <f>IF($I155=選択肢①!$J$31,"tCO2/kWh",IF($I155=選択肢①!$L$31,"tCO2/GJ",""))</f>
        <v/>
      </c>
      <c r="R155" s="101"/>
      <c r="S155" s="440" t="str" cm="1">
        <f t="array" aca="1" ref="S155" ca="1">IFERROR(IF(M155&lt;&gt;"",INDIRECT("排出活動_Master!AQ"&amp;MATCH(M155,排出活動_Master!$AN:$AN,0)),INDIRECT("排出活動_Master!P"&amp;MATCH(LEFT($H155,FIND(")",$H155))&amp;$I155&amp;$L155&amp;$M155,排出活動_Master!$Y:$Y,0))),"")</f>
        <v/>
      </c>
      <c r="T155" s="80"/>
      <c r="U155" s="78"/>
      <c r="V155" s="441" t="str" cm="1">
        <f t="array" aca="1" ref="V155" ca="1">IFERROR(IF(M155&lt;&gt;"",INDIRECT("排出活動_Master!AS"&amp;MATCH(M155,排出活動_Master!$AN:$AN,0)),"-"),"")</f>
        <v>-</v>
      </c>
      <c r="W155" s="440" t="str" cm="1">
        <f t="array" aca="1" ref="W155" ca="1">IFERROR(IF(M155&lt;&gt;"",INDIRECT("排出活動_Master!AR"&amp;MATCH(M155,排出活動_Master!$AN:$AN,0)),"-"),"")</f>
        <v>-</v>
      </c>
      <c r="X155" s="550" t="str" cm="1">
        <f t="array" aca="1" ref="X155" ca="1">IFERROR(IF(OR(I155=選択肢①!$J$31,AND(P155&lt;&gt;"",I155=選択肢①!$L$31)),P155,IF(LEFT($H155,FIND(")",$H155))&amp;$I155="エネルギー起源二酸化炭素(CO2)燃料の使用",INDIRECT("排出活動_Master!AU"&amp;MATCH(M155,排出活動_Master!$AN:$AN,0)),IF(OR(LEFT($H155,FIND(")",$H155))&amp;$I155=排出活動_Master!$AW$6,$H155&amp;$I155=排出活動_Master!$AW$7),INDIRECT("排出活動_Master!R"&amp;MATCH(H155&amp;I155&amp;L155,排出活動_Master!$Y:$Y,0)),INDIRECT("排出活動_Master!R"&amp;MATCH(LEFT($H155,FIND(")",$H155))&amp;$I155&amp;$L155&amp;$M155,排出活動_Master!$Y:$Y,0))))),"")</f>
        <v/>
      </c>
      <c r="Y155" s="386" t="str" cm="1">
        <f t="array" aca="1" ref="Y155" ca="1">IFERROR(IF(LEFT($H155,FIND(")",$H155))&amp;I155="エネルギー起源二酸化炭素(CO2)燃料の使用",INDIRECT("排出活動_Master!AT"&amp;MATCH(M155,排出活動_Master!$AN:$AN,0)),IF(OR(LEFT($H155,FIND(")",$H155))&amp;$I155=排出活動_Master!$AW$6,$H155&amp;$I155=排出活動_Master!$AW$7),INDIRECT("排出活動_Master!Q"&amp;MATCH(H155&amp;I155&amp;L155,排出活動_Master!$Y:$Y,0)),INDIRECT("排出活動_Master!Q"&amp;MATCH(LEFT($H155,FIND(")",$H155))&amp;$I155&amp;$L155&amp;$M155,排出活動_Master!$Y:$Y,0)))),"")</f>
        <v/>
      </c>
      <c r="Z155" s="558">
        <f ca="1">IF(AND(H155=排出活動_Master!$B$5,I155=排出活動_Master!$E$5),1,IFERROR(VLOOKUP($H155,排出活動_Master!$AI$5:$AK$38,3,0),0))</f>
        <v>0</v>
      </c>
      <c r="AA155" s="559">
        <f t="shared" ca="1" si="17"/>
        <v>0</v>
      </c>
      <c r="AB155" s="79"/>
      <c r="AC155" s="550" t="str">
        <f t="shared" ca="1" si="18"/>
        <v>-</v>
      </c>
      <c r="AD155" s="80"/>
      <c r="AE155" s="82"/>
      <c r="AF155" s="76"/>
      <c r="AG155" s="550" t="str">
        <f t="shared" ca="1" si="16"/>
        <v/>
      </c>
      <c r="AH155" s="80"/>
      <c r="AI155" s="82"/>
      <c r="AL155" s="478">
        <f t="shared" ca="1" si="19"/>
        <v>1</v>
      </c>
      <c r="AM155" s="478"/>
      <c r="AN155" s="478">
        <f t="shared" ca="1" si="20"/>
        <v>1</v>
      </c>
      <c r="AO155" s="478"/>
      <c r="AP155" s="478" t="e">
        <f t="shared" ca="1" si="15"/>
        <v>#VALUE!</v>
      </c>
    </row>
    <row r="156" spans="2:42" ht="19.5" thickBot="1">
      <c r="B156" s="554"/>
      <c r="C156" s="555" t="str" cm="1">
        <f t="array" aca="1" ref="C156" ca="1">IFERROR(INDIRECT("'S7-"&amp;$C$5&amp;"'!G"&amp;MATCH('S8-S00010'!B156,INDIRECT("'S7-"&amp;$C$5&amp;"'!F:F"),0)),"")</f>
        <v/>
      </c>
      <c r="D156" s="555" t="str" cm="1">
        <f t="array" aca="1" ref="D156" ca="1">IFERROR(INDIRECT("'S7-"&amp;$C$5&amp;"'!E"&amp;MATCH('S8-S00010'!B156,INDIRECT("'S7-"&amp;$C$5&amp;"'!F:F"),0)),"")</f>
        <v/>
      </c>
      <c r="E156" s="77"/>
      <c r="F156" s="77"/>
      <c r="G156" s="327"/>
      <c r="H156" s="556" t="str" cm="1">
        <f t="array" aca="1" ref="H156" ca="1">IFERROR(INDIRECT("'S7-"&amp;$C$5&amp;"'!$D"&amp;MATCH($B156,INDIRECT("'S7-"&amp;$C$5&amp;"'!$F:$F"),0)),"")</f>
        <v/>
      </c>
      <c r="I156" s="71"/>
      <c r="J156" s="78"/>
      <c r="K156" s="557" t="str">
        <f>IF(I156&lt;&gt;"",IFERROR(VLOOKUP($I156,選択肢①!$D$32:$E$34,2,0),"直接"),"")</f>
        <v/>
      </c>
      <c r="L156" s="71"/>
      <c r="M156" s="71"/>
      <c r="N156" s="104"/>
      <c r="O156" s="81"/>
      <c r="P156" s="334"/>
      <c r="Q156" s="330" t="str">
        <f>IF($I156=選択肢①!$J$31,"tCO2/kWh",IF($I156=選択肢①!$L$31,"tCO2/GJ",""))</f>
        <v/>
      </c>
      <c r="R156" s="101"/>
      <c r="S156" s="440" t="str" cm="1">
        <f t="array" aca="1" ref="S156" ca="1">IFERROR(IF(M156&lt;&gt;"",INDIRECT("排出活動_Master!AQ"&amp;MATCH(M156,排出活動_Master!$AN:$AN,0)),INDIRECT("排出活動_Master!P"&amp;MATCH(LEFT($H156,FIND(")",$H156))&amp;$I156&amp;$L156&amp;$M156,排出活動_Master!$Y:$Y,0))),"")</f>
        <v/>
      </c>
      <c r="T156" s="80"/>
      <c r="U156" s="78"/>
      <c r="V156" s="441" t="str" cm="1">
        <f t="array" aca="1" ref="V156" ca="1">IFERROR(IF(M156&lt;&gt;"",INDIRECT("排出活動_Master!AS"&amp;MATCH(M156,排出活動_Master!$AN:$AN,0)),"-"),"")</f>
        <v>-</v>
      </c>
      <c r="W156" s="440" t="str" cm="1">
        <f t="array" aca="1" ref="W156" ca="1">IFERROR(IF(M156&lt;&gt;"",INDIRECT("排出活動_Master!AR"&amp;MATCH(M156,排出活動_Master!$AN:$AN,0)),"-"),"")</f>
        <v>-</v>
      </c>
      <c r="X156" s="550" t="str" cm="1">
        <f t="array" aca="1" ref="X156" ca="1">IFERROR(IF(OR(I156=選択肢①!$J$31,AND(P156&lt;&gt;"",I156=選択肢①!$L$31)),P156,IF(LEFT($H156,FIND(")",$H156))&amp;$I156="エネルギー起源二酸化炭素(CO2)燃料の使用",INDIRECT("排出活動_Master!AU"&amp;MATCH(M156,排出活動_Master!$AN:$AN,0)),IF(OR(LEFT($H156,FIND(")",$H156))&amp;$I156=排出活動_Master!$AW$6,$H156&amp;$I156=排出活動_Master!$AW$7),INDIRECT("排出活動_Master!R"&amp;MATCH(H156&amp;I156&amp;L156,排出活動_Master!$Y:$Y,0)),INDIRECT("排出活動_Master!R"&amp;MATCH(LEFT($H156,FIND(")",$H156))&amp;$I156&amp;$L156&amp;$M156,排出活動_Master!$Y:$Y,0))))),"")</f>
        <v/>
      </c>
      <c r="Y156" s="386" t="str" cm="1">
        <f t="array" aca="1" ref="Y156" ca="1">IFERROR(IF(LEFT($H156,FIND(")",$H156))&amp;I156="エネルギー起源二酸化炭素(CO2)燃料の使用",INDIRECT("排出活動_Master!AT"&amp;MATCH(M156,排出活動_Master!$AN:$AN,0)),IF(OR(LEFT($H156,FIND(")",$H156))&amp;$I156=排出活動_Master!$AW$6,$H156&amp;$I156=排出活動_Master!$AW$7),INDIRECT("排出活動_Master!Q"&amp;MATCH(H156&amp;I156&amp;L156,排出活動_Master!$Y:$Y,0)),INDIRECT("排出活動_Master!Q"&amp;MATCH(LEFT($H156,FIND(")",$H156))&amp;$I156&amp;$L156&amp;$M156,排出活動_Master!$Y:$Y,0)))),"")</f>
        <v/>
      </c>
      <c r="Z156" s="558">
        <f ca="1">IF(AND(H156=排出活動_Master!$B$5,I156=排出活動_Master!$E$5),1,IFERROR(VLOOKUP($H156,排出活動_Master!$AI$5:$AK$38,3,0),0))</f>
        <v>0</v>
      </c>
      <c r="AA156" s="559">
        <f t="shared" ca="1" si="17"/>
        <v>0</v>
      </c>
      <c r="AB156" s="79"/>
      <c r="AC156" s="550" t="str">
        <f t="shared" ca="1" si="18"/>
        <v>-</v>
      </c>
      <c r="AD156" s="80"/>
      <c r="AE156" s="82"/>
      <c r="AF156" s="76"/>
      <c r="AG156" s="550" t="str">
        <f t="shared" ca="1" si="16"/>
        <v/>
      </c>
      <c r="AH156" s="80"/>
      <c r="AI156" s="82"/>
      <c r="AL156" s="478">
        <f t="shared" ca="1" si="19"/>
        <v>1</v>
      </c>
      <c r="AM156" s="478"/>
      <c r="AN156" s="478">
        <f t="shared" ca="1" si="20"/>
        <v>1</v>
      </c>
      <c r="AO156" s="478"/>
      <c r="AP156" s="478" t="e">
        <f t="shared" ca="1" si="15"/>
        <v>#VALUE!</v>
      </c>
    </row>
    <row r="157" spans="2:42" ht="19.5" thickBot="1">
      <c r="B157" s="554"/>
      <c r="C157" s="555" t="str" cm="1">
        <f t="array" aca="1" ref="C157" ca="1">IFERROR(INDIRECT("'S7-"&amp;$C$5&amp;"'!G"&amp;MATCH('S8-S00010'!B157,INDIRECT("'S7-"&amp;$C$5&amp;"'!F:F"),0)),"")</f>
        <v/>
      </c>
      <c r="D157" s="555" t="str" cm="1">
        <f t="array" aca="1" ref="D157" ca="1">IFERROR(INDIRECT("'S7-"&amp;$C$5&amp;"'!E"&amp;MATCH('S8-S00010'!B157,INDIRECT("'S7-"&amp;$C$5&amp;"'!F:F"),0)),"")</f>
        <v/>
      </c>
      <c r="E157" s="77"/>
      <c r="F157" s="77"/>
      <c r="G157" s="327"/>
      <c r="H157" s="556" t="str" cm="1">
        <f t="array" aca="1" ref="H157" ca="1">IFERROR(INDIRECT("'S7-"&amp;$C$5&amp;"'!$D"&amp;MATCH($B157,INDIRECT("'S7-"&amp;$C$5&amp;"'!$F:$F"),0)),"")</f>
        <v/>
      </c>
      <c r="I157" s="71"/>
      <c r="J157" s="78"/>
      <c r="K157" s="557" t="str">
        <f>IF(I157&lt;&gt;"",IFERROR(VLOOKUP($I157,選択肢①!$D$32:$E$34,2,0),"直接"),"")</f>
        <v/>
      </c>
      <c r="L157" s="71"/>
      <c r="M157" s="71"/>
      <c r="N157" s="104"/>
      <c r="O157" s="81"/>
      <c r="P157" s="334"/>
      <c r="Q157" s="330" t="str">
        <f>IF($I157=選択肢①!$J$31,"tCO2/kWh",IF($I157=選択肢①!$L$31,"tCO2/GJ",""))</f>
        <v/>
      </c>
      <c r="R157" s="101"/>
      <c r="S157" s="440" t="str" cm="1">
        <f t="array" aca="1" ref="S157" ca="1">IFERROR(IF(M157&lt;&gt;"",INDIRECT("排出活動_Master!AQ"&amp;MATCH(M157,排出活動_Master!$AN:$AN,0)),INDIRECT("排出活動_Master!P"&amp;MATCH(LEFT($H157,FIND(")",$H157))&amp;$I157&amp;$L157&amp;$M157,排出活動_Master!$Y:$Y,0))),"")</f>
        <v/>
      </c>
      <c r="T157" s="80"/>
      <c r="U157" s="78"/>
      <c r="V157" s="441" t="str" cm="1">
        <f t="array" aca="1" ref="V157" ca="1">IFERROR(IF(M157&lt;&gt;"",INDIRECT("排出活動_Master!AS"&amp;MATCH(M157,排出活動_Master!$AN:$AN,0)),"-"),"")</f>
        <v>-</v>
      </c>
      <c r="W157" s="440" t="str" cm="1">
        <f t="array" aca="1" ref="W157" ca="1">IFERROR(IF(M157&lt;&gt;"",INDIRECT("排出活動_Master!AR"&amp;MATCH(M157,排出活動_Master!$AN:$AN,0)),"-"),"")</f>
        <v>-</v>
      </c>
      <c r="X157" s="550" t="str" cm="1">
        <f t="array" aca="1" ref="X157" ca="1">IFERROR(IF(OR(I157=選択肢①!$J$31,AND(P157&lt;&gt;"",I157=選択肢①!$L$31)),P157,IF(LEFT($H157,FIND(")",$H157))&amp;$I157="エネルギー起源二酸化炭素(CO2)燃料の使用",INDIRECT("排出活動_Master!AU"&amp;MATCH(M157,排出活動_Master!$AN:$AN,0)),IF(OR(LEFT($H157,FIND(")",$H157))&amp;$I157=排出活動_Master!$AW$6,$H157&amp;$I157=排出活動_Master!$AW$7),INDIRECT("排出活動_Master!R"&amp;MATCH(H157&amp;I157&amp;L157,排出活動_Master!$Y:$Y,0)),INDIRECT("排出活動_Master!R"&amp;MATCH(LEFT($H157,FIND(")",$H157))&amp;$I157&amp;$L157&amp;$M157,排出活動_Master!$Y:$Y,0))))),"")</f>
        <v/>
      </c>
      <c r="Y157" s="386" t="str" cm="1">
        <f t="array" aca="1" ref="Y157" ca="1">IFERROR(IF(LEFT($H157,FIND(")",$H157))&amp;I157="エネルギー起源二酸化炭素(CO2)燃料の使用",INDIRECT("排出活動_Master!AT"&amp;MATCH(M157,排出活動_Master!$AN:$AN,0)),IF(OR(LEFT($H157,FIND(")",$H157))&amp;$I157=排出活動_Master!$AW$6,$H157&amp;$I157=排出活動_Master!$AW$7),INDIRECT("排出活動_Master!Q"&amp;MATCH(H157&amp;I157&amp;L157,排出活動_Master!$Y:$Y,0)),INDIRECT("排出活動_Master!Q"&amp;MATCH(LEFT($H157,FIND(")",$H157))&amp;$I157&amp;$L157&amp;$M157,排出活動_Master!$Y:$Y,0)))),"")</f>
        <v/>
      </c>
      <c r="Z157" s="558">
        <f ca="1">IF(AND(H157=排出活動_Master!$B$5,I157=排出活動_Master!$E$5),1,IFERROR(VLOOKUP($H157,排出活動_Master!$AI$5:$AK$38,3,0),0))</f>
        <v>0</v>
      </c>
      <c r="AA157" s="559">
        <f t="shared" ca="1" si="17"/>
        <v>0</v>
      </c>
      <c r="AB157" s="79"/>
      <c r="AC157" s="550" t="str">
        <f t="shared" ca="1" si="18"/>
        <v>-</v>
      </c>
      <c r="AD157" s="80"/>
      <c r="AE157" s="82"/>
      <c r="AF157" s="76"/>
      <c r="AG157" s="550" t="str">
        <f t="shared" ca="1" si="16"/>
        <v/>
      </c>
      <c r="AH157" s="80"/>
      <c r="AI157" s="82"/>
      <c r="AL157" s="478">
        <f t="shared" ca="1" si="19"/>
        <v>1</v>
      </c>
      <c r="AM157" s="478"/>
      <c r="AN157" s="478">
        <f t="shared" ca="1" si="20"/>
        <v>1</v>
      </c>
      <c r="AO157" s="478"/>
      <c r="AP157" s="478" t="e">
        <f t="shared" ca="1" si="15"/>
        <v>#VALUE!</v>
      </c>
    </row>
    <row r="158" spans="2:42" ht="19.5" thickBot="1">
      <c r="B158" s="554"/>
      <c r="C158" s="555" t="str" cm="1">
        <f t="array" aca="1" ref="C158" ca="1">IFERROR(INDIRECT("'S7-"&amp;$C$5&amp;"'!G"&amp;MATCH('S8-S00010'!B158,INDIRECT("'S7-"&amp;$C$5&amp;"'!F:F"),0)),"")</f>
        <v/>
      </c>
      <c r="D158" s="555" t="str" cm="1">
        <f t="array" aca="1" ref="D158" ca="1">IFERROR(INDIRECT("'S7-"&amp;$C$5&amp;"'!E"&amp;MATCH('S8-S00010'!B158,INDIRECT("'S7-"&amp;$C$5&amp;"'!F:F"),0)),"")</f>
        <v/>
      </c>
      <c r="E158" s="77"/>
      <c r="F158" s="77"/>
      <c r="G158" s="327"/>
      <c r="H158" s="556" t="str" cm="1">
        <f t="array" aca="1" ref="H158" ca="1">IFERROR(INDIRECT("'S7-"&amp;$C$5&amp;"'!$D"&amp;MATCH($B158,INDIRECT("'S7-"&amp;$C$5&amp;"'!$F:$F"),0)),"")</f>
        <v/>
      </c>
      <c r="I158" s="71"/>
      <c r="J158" s="78"/>
      <c r="K158" s="557" t="str">
        <f>IF(I158&lt;&gt;"",IFERROR(VLOOKUP($I158,選択肢①!$D$32:$E$34,2,0),"直接"),"")</f>
        <v/>
      </c>
      <c r="L158" s="71"/>
      <c r="M158" s="71"/>
      <c r="N158" s="104"/>
      <c r="O158" s="81"/>
      <c r="P158" s="334"/>
      <c r="Q158" s="330" t="str">
        <f>IF($I158=選択肢①!$J$31,"tCO2/kWh",IF($I158=選択肢①!$L$31,"tCO2/GJ",""))</f>
        <v/>
      </c>
      <c r="R158" s="101"/>
      <c r="S158" s="440" t="str" cm="1">
        <f t="array" aca="1" ref="S158" ca="1">IFERROR(IF(M158&lt;&gt;"",INDIRECT("排出活動_Master!AQ"&amp;MATCH(M158,排出活動_Master!$AN:$AN,0)),INDIRECT("排出活動_Master!P"&amp;MATCH(LEFT($H158,FIND(")",$H158))&amp;$I158&amp;$L158&amp;$M158,排出活動_Master!$Y:$Y,0))),"")</f>
        <v/>
      </c>
      <c r="T158" s="80"/>
      <c r="U158" s="78"/>
      <c r="V158" s="441" t="str" cm="1">
        <f t="array" aca="1" ref="V158" ca="1">IFERROR(IF(M158&lt;&gt;"",INDIRECT("排出活動_Master!AS"&amp;MATCH(M158,排出活動_Master!$AN:$AN,0)),"-"),"")</f>
        <v>-</v>
      </c>
      <c r="W158" s="440" t="str" cm="1">
        <f t="array" aca="1" ref="W158" ca="1">IFERROR(IF(M158&lt;&gt;"",INDIRECT("排出活動_Master!AR"&amp;MATCH(M158,排出活動_Master!$AN:$AN,0)),"-"),"")</f>
        <v>-</v>
      </c>
      <c r="X158" s="550" t="str" cm="1">
        <f t="array" aca="1" ref="X158" ca="1">IFERROR(IF(OR(I158=選択肢①!$J$31,AND(P158&lt;&gt;"",I158=選択肢①!$L$31)),P158,IF(LEFT($H158,FIND(")",$H158))&amp;$I158="エネルギー起源二酸化炭素(CO2)燃料の使用",INDIRECT("排出活動_Master!AU"&amp;MATCH(M158,排出活動_Master!$AN:$AN,0)),IF(OR(LEFT($H158,FIND(")",$H158))&amp;$I158=排出活動_Master!$AW$6,$H158&amp;$I158=排出活動_Master!$AW$7),INDIRECT("排出活動_Master!R"&amp;MATCH(H158&amp;I158&amp;L158,排出活動_Master!$Y:$Y,0)),INDIRECT("排出活動_Master!R"&amp;MATCH(LEFT($H158,FIND(")",$H158))&amp;$I158&amp;$L158&amp;$M158,排出活動_Master!$Y:$Y,0))))),"")</f>
        <v/>
      </c>
      <c r="Y158" s="386" t="str" cm="1">
        <f t="array" aca="1" ref="Y158" ca="1">IFERROR(IF(LEFT($H158,FIND(")",$H158))&amp;I158="エネルギー起源二酸化炭素(CO2)燃料の使用",INDIRECT("排出活動_Master!AT"&amp;MATCH(M158,排出活動_Master!$AN:$AN,0)),IF(OR(LEFT($H158,FIND(")",$H158))&amp;$I158=排出活動_Master!$AW$6,$H158&amp;$I158=排出活動_Master!$AW$7),INDIRECT("排出活動_Master!Q"&amp;MATCH(H158&amp;I158&amp;L158,排出活動_Master!$Y:$Y,0)),INDIRECT("排出活動_Master!Q"&amp;MATCH(LEFT($H158,FIND(")",$H158))&amp;$I158&amp;$L158&amp;$M158,排出活動_Master!$Y:$Y,0)))),"")</f>
        <v/>
      </c>
      <c r="Z158" s="558">
        <f ca="1">IF(AND(H158=排出活動_Master!$B$5,I158=排出活動_Master!$E$5),1,IFERROR(VLOOKUP($H158,排出活動_Master!$AI$5:$AK$38,3,0),0))</f>
        <v>0</v>
      </c>
      <c r="AA158" s="559">
        <f t="shared" ca="1" si="17"/>
        <v>0</v>
      </c>
      <c r="AB158" s="79"/>
      <c r="AC158" s="550" t="str">
        <f t="shared" ca="1" si="18"/>
        <v>-</v>
      </c>
      <c r="AD158" s="80"/>
      <c r="AE158" s="82"/>
      <c r="AF158" s="76"/>
      <c r="AG158" s="550" t="str">
        <f t="shared" ca="1" si="16"/>
        <v/>
      </c>
      <c r="AH158" s="80"/>
      <c r="AI158" s="82"/>
      <c r="AL158" s="478">
        <f t="shared" ca="1" si="19"/>
        <v>1</v>
      </c>
      <c r="AM158" s="478"/>
      <c r="AN158" s="478">
        <f t="shared" ca="1" si="20"/>
        <v>1</v>
      </c>
      <c r="AO158" s="478"/>
      <c r="AP158" s="478" t="e">
        <f t="shared" ca="1" si="15"/>
        <v>#VALUE!</v>
      </c>
    </row>
    <row r="159" spans="2:42" ht="19.5" thickBot="1">
      <c r="B159" s="554"/>
      <c r="C159" s="555" t="str" cm="1">
        <f t="array" aca="1" ref="C159" ca="1">IFERROR(INDIRECT("'S7-"&amp;$C$5&amp;"'!G"&amp;MATCH('S8-S00010'!B159,INDIRECT("'S7-"&amp;$C$5&amp;"'!F:F"),0)),"")</f>
        <v/>
      </c>
      <c r="D159" s="555" t="str" cm="1">
        <f t="array" aca="1" ref="D159" ca="1">IFERROR(INDIRECT("'S7-"&amp;$C$5&amp;"'!E"&amp;MATCH('S8-S00010'!B159,INDIRECT("'S7-"&amp;$C$5&amp;"'!F:F"),0)),"")</f>
        <v/>
      </c>
      <c r="E159" s="77"/>
      <c r="F159" s="77"/>
      <c r="G159" s="327"/>
      <c r="H159" s="556" t="str" cm="1">
        <f t="array" aca="1" ref="H159" ca="1">IFERROR(INDIRECT("'S7-"&amp;$C$5&amp;"'!$D"&amp;MATCH($B159,INDIRECT("'S7-"&amp;$C$5&amp;"'!$F:$F"),0)),"")</f>
        <v/>
      </c>
      <c r="I159" s="71"/>
      <c r="J159" s="78"/>
      <c r="K159" s="557" t="str">
        <f>IF(I159&lt;&gt;"",IFERROR(VLOOKUP($I159,選択肢①!$D$32:$E$34,2,0),"直接"),"")</f>
        <v/>
      </c>
      <c r="L159" s="71"/>
      <c r="M159" s="71"/>
      <c r="N159" s="104"/>
      <c r="O159" s="81"/>
      <c r="P159" s="334"/>
      <c r="Q159" s="330" t="str">
        <f>IF($I159=選択肢①!$J$31,"tCO2/kWh",IF($I159=選択肢①!$L$31,"tCO2/GJ",""))</f>
        <v/>
      </c>
      <c r="R159" s="101"/>
      <c r="S159" s="440" t="str" cm="1">
        <f t="array" aca="1" ref="S159" ca="1">IFERROR(IF(M159&lt;&gt;"",INDIRECT("排出活動_Master!AQ"&amp;MATCH(M159,排出活動_Master!$AN:$AN,0)),INDIRECT("排出活動_Master!P"&amp;MATCH(LEFT($H159,FIND(")",$H159))&amp;$I159&amp;$L159&amp;$M159,排出活動_Master!$Y:$Y,0))),"")</f>
        <v/>
      </c>
      <c r="T159" s="80"/>
      <c r="U159" s="78"/>
      <c r="V159" s="441" t="str" cm="1">
        <f t="array" aca="1" ref="V159" ca="1">IFERROR(IF(M159&lt;&gt;"",INDIRECT("排出活動_Master!AS"&amp;MATCH(M159,排出活動_Master!$AN:$AN,0)),"-"),"")</f>
        <v>-</v>
      </c>
      <c r="W159" s="440" t="str" cm="1">
        <f t="array" aca="1" ref="W159" ca="1">IFERROR(IF(M159&lt;&gt;"",INDIRECT("排出活動_Master!AR"&amp;MATCH(M159,排出活動_Master!$AN:$AN,0)),"-"),"")</f>
        <v>-</v>
      </c>
      <c r="X159" s="550" t="str" cm="1">
        <f t="array" aca="1" ref="X159" ca="1">IFERROR(IF(OR(I159=選択肢①!$J$31,AND(P159&lt;&gt;"",I159=選択肢①!$L$31)),P159,IF(LEFT($H159,FIND(")",$H159))&amp;$I159="エネルギー起源二酸化炭素(CO2)燃料の使用",INDIRECT("排出活動_Master!AU"&amp;MATCH(M159,排出活動_Master!$AN:$AN,0)),IF(OR(LEFT($H159,FIND(")",$H159))&amp;$I159=排出活動_Master!$AW$6,$H159&amp;$I159=排出活動_Master!$AW$7),INDIRECT("排出活動_Master!R"&amp;MATCH(H159&amp;I159&amp;L159,排出活動_Master!$Y:$Y,0)),INDIRECT("排出活動_Master!R"&amp;MATCH(LEFT($H159,FIND(")",$H159))&amp;$I159&amp;$L159&amp;$M159,排出活動_Master!$Y:$Y,0))))),"")</f>
        <v/>
      </c>
      <c r="Y159" s="386" t="str" cm="1">
        <f t="array" aca="1" ref="Y159" ca="1">IFERROR(IF(LEFT($H159,FIND(")",$H159))&amp;I159="エネルギー起源二酸化炭素(CO2)燃料の使用",INDIRECT("排出活動_Master!AT"&amp;MATCH(M159,排出活動_Master!$AN:$AN,0)),IF(OR(LEFT($H159,FIND(")",$H159))&amp;$I159=排出活動_Master!$AW$6,$H159&amp;$I159=排出活動_Master!$AW$7),INDIRECT("排出活動_Master!Q"&amp;MATCH(H159&amp;I159&amp;L159,排出活動_Master!$Y:$Y,0)),INDIRECT("排出活動_Master!Q"&amp;MATCH(LEFT($H159,FIND(")",$H159))&amp;$I159&amp;$L159&amp;$M159,排出活動_Master!$Y:$Y,0)))),"")</f>
        <v/>
      </c>
      <c r="Z159" s="558">
        <f ca="1">IF(AND(H159=排出活動_Master!$B$5,I159=排出活動_Master!$E$5),1,IFERROR(VLOOKUP($H159,排出活動_Master!$AI$5:$AK$38,3,0),0))</f>
        <v>0</v>
      </c>
      <c r="AA159" s="559">
        <f t="shared" ca="1" si="17"/>
        <v>0</v>
      </c>
      <c r="AB159" s="79"/>
      <c r="AC159" s="550" t="str">
        <f t="shared" ca="1" si="18"/>
        <v>-</v>
      </c>
      <c r="AD159" s="80"/>
      <c r="AE159" s="82"/>
      <c r="AF159" s="76"/>
      <c r="AG159" s="550" t="str">
        <f t="shared" ca="1" si="16"/>
        <v/>
      </c>
      <c r="AH159" s="80"/>
      <c r="AI159" s="82"/>
      <c r="AL159" s="478">
        <f t="shared" ca="1" si="19"/>
        <v>1</v>
      </c>
      <c r="AM159" s="478"/>
      <c r="AN159" s="478">
        <f t="shared" ca="1" si="20"/>
        <v>1</v>
      </c>
      <c r="AO159" s="478"/>
      <c r="AP159" s="478" t="e">
        <f t="shared" ca="1" si="15"/>
        <v>#VALUE!</v>
      </c>
    </row>
    <row r="160" spans="2:42" ht="19.5" thickBot="1">
      <c r="B160" s="554"/>
      <c r="C160" s="555" t="str" cm="1">
        <f t="array" aca="1" ref="C160" ca="1">IFERROR(INDIRECT("'S7-"&amp;$C$5&amp;"'!G"&amp;MATCH('S8-S00010'!B160,INDIRECT("'S7-"&amp;$C$5&amp;"'!F:F"),0)),"")</f>
        <v/>
      </c>
      <c r="D160" s="555" t="str" cm="1">
        <f t="array" aca="1" ref="D160" ca="1">IFERROR(INDIRECT("'S7-"&amp;$C$5&amp;"'!E"&amp;MATCH('S8-S00010'!B160,INDIRECT("'S7-"&amp;$C$5&amp;"'!F:F"),0)),"")</f>
        <v/>
      </c>
      <c r="E160" s="77"/>
      <c r="F160" s="77"/>
      <c r="G160" s="327"/>
      <c r="H160" s="556" t="str" cm="1">
        <f t="array" aca="1" ref="H160" ca="1">IFERROR(INDIRECT("'S7-"&amp;$C$5&amp;"'!$D"&amp;MATCH($B160,INDIRECT("'S7-"&amp;$C$5&amp;"'!$F:$F"),0)),"")</f>
        <v/>
      </c>
      <c r="I160" s="71"/>
      <c r="J160" s="78"/>
      <c r="K160" s="557" t="str">
        <f>IF(I160&lt;&gt;"",IFERROR(VLOOKUP($I160,選択肢①!$D$32:$E$34,2,0),"直接"),"")</f>
        <v/>
      </c>
      <c r="L160" s="71"/>
      <c r="M160" s="71"/>
      <c r="N160" s="104"/>
      <c r="O160" s="81"/>
      <c r="P160" s="334"/>
      <c r="Q160" s="330" t="str">
        <f>IF($I160=選択肢①!$J$31,"tCO2/kWh",IF($I160=選択肢①!$L$31,"tCO2/GJ",""))</f>
        <v/>
      </c>
      <c r="R160" s="101"/>
      <c r="S160" s="440" t="str" cm="1">
        <f t="array" aca="1" ref="S160" ca="1">IFERROR(IF(M160&lt;&gt;"",INDIRECT("排出活動_Master!AQ"&amp;MATCH(M160,排出活動_Master!$AN:$AN,0)),INDIRECT("排出活動_Master!P"&amp;MATCH(LEFT($H160,FIND(")",$H160))&amp;$I160&amp;$L160&amp;$M160,排出活動_Master!$Y:$Y,0))),"")</f>
        <v/>
      </c>
      <c r="T160" s="80"/>
      <c r="U160" s="78"/>
      <c r="V160" s="441" t="str" cm="1">
        <f t="array" aca="1" ref="V160" ca="1">IFERROR(IF(M160&lt;&gt;"",INDIRECT("排出活動_Master!AS"&amp;MATCH(M160,排出活動_Master!$AN:$AN,0)),"-"),"")</f>
        <v>-</v>
      </c>
      <c r="W160" s="440" t="str" cm="1">
        <f t="array" aca="1" ref="W160" ca="1">IFERROR(IF(M160&lt;&gt;"",INDIRECT("排出活動_Master!AR"&amp;MATCH(M160,排出活動_Master!$AN:$AN,0)),"-"),"")</f>
        <v>-</v>
      </c>
      <c r="X160" s="550" t="str" cm="1">
        <f t="array" aca="1" ref="X160" ca="1">IFERROR(IF(OR(I160=選択肢①!$J$31,AND(P160&lt;&gt;"",I160=選択肢①!$L$31)),P160,IF(LEFT($H160,FIND(")",$H160))&amp;$I160="エネルギー起源二酸化炭素(CO2)燃料の使用",INDIRECT("排出活動_Master!AU"&amp;MATCH(M160,排出活動_Master!$AN:$AN,0)),IF(OR(LEFT($H160,FIND(")",$H160))&amp;$I160=排出活動_Master!$AW$6,$H160&amp;$I160=排出活動_Master!$AW$7),INDIRECT("排出活動_Master!R"&amp;MATCH(H160&amp;I160&amp;L160,排出活動_Master!$Y:$Y,0)),INDIRECT("排出活動_Master!R"&amp;MATCH(LEFT($H160,FIND(")",$H160))&amp;$I160&amp;$L160&amp;$M160,排出活動_Master!$Y:$Y,0))))),"")</f>
        <v/>
      </c>
      <c r="Y160" s="386" t="str" cm="1">
        <f t="array" aca="1" ref="Y160" ca="1">IFERROR(IF(LEFT($H160,FIND(")",$H160))&amp;I160="エネルギー起源二酸化炭素(CO2)燃料の使用",INDIRECT("排出活動_Master!AT"&amp;MATCH(M160,排出活動_Master!$AN:$AN,0)),IF(OR(LEFT($H160,FIND(")",$H160))&amp;$I160=排出活動_Master!$AW$6,$H160&amp;$I160=排出活動_Master!$AW$7),INDIRECT("排出活動_Master!Q"&amp;MATCH(H160&amp;I160&amp;L160,排出活動_Master!$Y:$Y,0)),INDIRECT("排出活動_Master!Q"&amp;MATCH(LEFT($H160,FIND(")",$H160))&amp;$I160&amp;$L160&amp;$M160,排出活動_Master!$Y:$Y,0)))),"")</f>
        <v/>
      </c>
      <c r="Z160" s="558">
        <f ca="1">IF(AND(H160=排出活動_Master!$B$5,I160=排出活動_Master!$E$5),1,IFERROR(VLOOKUP($H160,排出活動_Master!$AI$5:$AK$38,3,0),0))</f>
        <v>0</v>
      </c>
      <c r="AA160" s="559">
        <f t="shared" ca="1" si="17"/>
        <v>0</v>
      </c>
      <c r="AB160" s="79"/>
      <c r="AC160" s="550" t="str">
        <f t="shared" ca="1" si="18"/>
        <v>-</v>
      </c>
      <c r="AD160" s="80"/>
      <c r="AE160" s="82"/>
      <c r="AF160" s="76"/>
      <c r="AG160" s="550" t="str">
        <f t="shared" ca="1" si="16"/>
        <v/>
      </c>
      <c r="AH160" s="80"/>
      <c r="AI160" s="82"/>
      <c r="AL160" s="478">
        <f t="shared" ca="1" si="19"/>
        <v>1</v>
      </c>
      <c r="AM160" s="478"/>
      <c r="AN160" s="478">
        <f t="shared" ca="1" si="20"/>
        <v>1</v>
      </c>
      <c r="AO160" s="478"/>
      <c r="AP160" s="478" t="e">
        <f t="shared" ca="1" si="15"/>
        <v>#VALUE!</v>
      </c>
    </row>
    <row r="161" spans="2:42" ht="19.5" thickBot="1">
      <c r="B161" s="554"/>
      <c r="C161" s="555" t="str" cm="1">
        <f t="array" aca="1" ref="C161" ca="1">IFERROR(INDIRECT("'S7-"&amp;$C$5&amp;"'!G"&amp;MATCH('S8-S00010'!B161,INDIRECT("'S7-"&amp;$C$5&amp;"'!F:F"),0)),"")</f>
        <v/>
      </c>
      <c r="D161" s="555" t="str" cm="1">
        <f t="array" aca="1" ref="D161" ca="1">IFERROR(INDIRECT("'S7-"&amp;$C$5&amp;"'!E"&amp;MATCH('S8-S00010'!B161,INDIRECT("'S7-"&amp;$C$5&amp;"'!F:F"),0)),"")</f>
        <v/>
      </c>
      <c r="E161" s="77"/>
      <c r="F161" s="77"/>
      <c r="G161" s="327"/>
      <c r="H161" s="556" t="str" cm="1">
        <f t="array" aca="1" ref="H161" ca="1">IFERROR(INDIRECT("'S7-"&amp;$C$5&amp;"'!$D"&amp;MATCH($B161,INDIRECT("'S7-"&amp;$C$5&amp;"'!$F:$F"),0)),"")</f>
        <v/>
      </c>
      <c r="I161" s="71"/>
      <c r="J161" s="78"/>
      <c r="K161" s="557" t="str">
        <f>IF(I161&lt;&gt;"",IFERROR(VLOOKUP($I161,選択肢①!$D$32:$E$34,2,0),"直接"),"")</f>
        <v/>
      </c>
      <c r="L161" s="71"/>
      <c r="M161" s="71"/>
      <c r="N161" s="104"/>
      <c r="O161" s="81"/>
      <c r="P161" s="334"/>
      <c r="Q161" s="330" t="str">
        <f>IF($I161=選択肢①!$J$31,"tCO2/kWh",IF($I161=選択肢①!$L$31,"tCO2/GJ",""))</f>
        <v/>
      </c>
      <c r="R161" s="101"/>
      <c r="S161" s="440" t="str" cm="1">
        <f t="array" aca="1" ref="S161" ca="1">IFERROR(IF(M161&lt;&gt;"",INDIRECT("排出活動_Master!AQ"&amp;MATCH(M161,排出活動_Master!$AN:$AN,0)),INDIRECT("排出活動_Master!P"&amp;MATCH(LEFT($H161,FIND(")",$H161))&amp;$I161&amp;$L161&amp;$M161,排出活動_Master!$Y:$Y,0))),"")</f>
        <v/>
      </c>
      <c r="T161" s="80"/>
      <c r="U161" s="78"/>
      <c r="V161" s="441" t="str" cm="1">
        <f t="array" aca="1" ref="V161" ca="1">IFERROR(IF(M161&lt;&gt;"",INDIRECT("排出活動_Master!AS"&amp;MATCH(M161,排出活動_Master!$AN:$AN,0)),"-"),"")</f>
        <v>-</v>
      </c>
      <c r="W161" s="440" t="str" cm="1">
        <f t="array" aca="1" ref="W161" ca="1">IFERROR(IF(M161&lt;&gt;"",INDIRECT("排出活動_Master!AR"&amp;MATCH(M161,排出活動_Master!$AN:$AN,0)),"-"),"")</f>
        <v>-</v>
      </c>
      <c r="X161" s="550" t="str" cm="1">
        <f t="array" aca="1" ref="X161" ca="1">IFERROR(IF(OR(I161=選択肢①!$J$31,AND(P161&lt;&gt;"",I161=選択肢①!$L$31)),P161,IF(LEFT($H161,FIND(")",$H161))&amp;$I161="エネルギー起源二酸化炭素(CO2)燃料の使用",INDIRECT("排出活動_Master!AU"&amp;MATCH(M161,排出活動_Master!$AN:$AN,0)),IF(OR(LEFT($H161,FIND(")",$H161))&amp;$I161=排出活動_Master!$AW$6,$H161&amp;$I161=排出活動_Master!$AW$7),INDIRECT("排出活動_Master!R"&amp;MATCH(H161&amp;I161&amp;L161,排出活動_Master!$Y:$Y,0)),INDIRECT("排出活動_Master!R"&amp;MATCH(LEFT($H161,FIND(")",$H161))&amp;$I161&amp;$L161&amp;$M161,排出活動_Master!$Y:$Y,0))))),"")</f>
        <v/>
      </c>
      <c r="Y161" s="386" t="str" cm="1">
        <f t="array" aca="1" ref="Y161" ca="1">IFERROR(IF(LEFT($H161,FIND(")",$H161))&amp;I161="エネルギー起源二酸化炭素(CO2)燃料の使用",INDIRECT("排出活動_Master!AT"&amp;MATCH(M161,排出活動_Master!$AN:$AN,0)),IF(OR(LEFT($H161,FIND(")",$H161))&amp;$I161=排出活動_Master!$AW$6,$H161&amp;$I161=排出活動_Master!$AW$7),INDIRECT("排出活動_Master!Q"&amp;MATCH(H161&amp;I161&amp;L161,排出活動_Master!$Y:$Y,0)),INDIRECT("排出活動_Master!Q"&amp;MATCH(LEFT($H161,FIND(")",$H161))&amp;$I161&amp;$L161&amp;$M161,排出活動_Master!$Y:$Y,0)))),"")</f>
        <v/>
      </c>
      <c r="Z161" s="558">
        <f ca="1">IF(AND(H161=排出活動_Master!$B$5,I161=排出活動_Master!$E$5),1,IFERROR(VLOOKUP($H161,排出活動_Master!$AI$5:$AK$38,3,0),0))</f>
        <v>0</v>
      </c>
      <c r="AA161" s="559">
        <f t="shared" ca="1" si="17"/>
        <v>0</v>
      </c>
      <c r="AB161" s="79"/>
      <c r="AC161" s="550" t="str">
        <f t="shared" ca="1" si="18"/>
        <v>-</v>
      </c>
      <c r="AD161" s="80"/>
      <c r="AE161" s="82"/>
      <c r="AF161" s="76"/>
      <c r="AG161" s="550" t="str">
        <f t="shared" ca="1" si="16"/>
        <v/>
      </c>
      <c r="AH161" s="80"/>
      <c r="AI161" s="82"/>
      <c r="AL161" s="478">
        <f t="shared" ca="1" si="19"/>
        <v>1</v>
      </c>
      <c r="AM161" s="478"/>
      <c r="AN161" s="478">
        <f t="shared" ca="1" si="20"/>
        <v>1</v>
      </c>
      <c r="AO161" s="478"/>
      <c r="AP161" s="478" t="e">
        <f t="shared" ca="1" si="15"/>
        <v>#VALUE!</v>
      </c>
    </row>
    <row r="162" spans="2:42" ht="19.5" thickBot="1">
      <c r="B162" s="554"/>
      <c r="C162" s="555" t="str" cm="1">
        <f t="array" aca="1" ref="C162" ca="1">IFERROR(INDIRECT("'S7-"&amp;$C$5&amp;"'!G"&amp;MATCH('S8-S00010'!B162,INDIRECT("'S7-"&amp;$C$5&amp;"'!F:F"),0)),"")</f>
        <v/>
      </c>
      <c r="D162" s="555" t="str" cm="1">
        <f t="array" aca="1" ref="D162" ca="1">IFERROR(INDIRECT("'S7-"&amp;$C$5&amp;"'!E"&amp;MATCH('S8-S00010'!B162,INDIRECT("'S7-"&amp;$C$5&amp;"'!F:F"),0)),"")</f>
        <v/>
      </c>
      <c r="E162" s="77"/>
      <c r="F162" s="77"/>
      <c r="G162" s="327"/>
      <c r="H162" s="556" t="str" cm="1">
        <f t="array" aca="1" ref="H162" ca="1">IFERROR(INDIRECT("'S7-"&amp;$C$5&amp;"'!$D"&amp;MATCH($B162,INDIRECT("'S7-"&amp;$C$5&amp;"'!$F:$F"),0)),"")</f>
        <v/>
      </c>
      <c r="I162" s="71"/>
      <c r="J162" s="78"/>
      <c r="K162" s="557" t="str">
        <f>IF(I162&lt;&gt;"",IFERROR(VLOOKUP($I162,選択肢①!$D$32:$E$34,2,0),"直接"),"")</f>
        <v/>
      </c>
      <c r="L162" s="71"/>
      <c r="M162" s="71"/>
      <c r="N162" s="104"/>
      <c r="O162" s="81"/>
      <c r="P162" s="334"/>
      <c r="Q162" s="330" t="str">
        <f>IF($I162=選択肢①!$J$31,"tCO2/kWh",IF($I162=選択肢①!$L$31,"tCO2/GJ",""))</f>
        <v/>
      </c>
      <c r="R162" s="101"/>
      <c r="S162" s="440" t="str" cm="1">
        <f t="array" aca="1" ref="S162" ca="1">IFERROR(IF(M162&lt;&gt;"",INDIRECT("排出活動_Master!AQ"&amp;MATCH(M162,排出活動_Master!$AN:$AN,0)),INDIRECT("排出活動_Master!P"&amp;MATCH(LEFT($H162,FIND(")",$H162))&amp;$I162&amp;$L162&amp;$M162,排出活動_Master!$Y:$Y,0))),"")</f>
        <v/>
      </c>
      <c r="T162" s="80"/>
      <c r="U162" s="78"/>
      <c r="V162" s="441" t="str" cm="1">
        <f t="array" aca="1" ref="V162" ca="1">IFERROR(IF(M162&lt;&gt;"",INDIRECT("排出活動_Master!AS"&amp;MATCH(M162,排出活動_Master!$AN:$AN,0)),"-"),"")</f>
        <v>-</v>
      </c>
      <c r="W162" s="440" t="str" cm="1">
        <f t="array" aca="1" ref="W162" ca="1">IFERROR(IF(M162&lt;&gt;"",INDIRECT("排出活動_Master!AR"&amp;MATCH(M162,排出活動_Master!$AN:$AN,0)),"-"),"")</f>
        <v>-</v>
      </c>
      <c r="X162" s="550" t="str" cm="1">
        <f t="array" aca="1" ref="X162" ca="1">IFERROR(IF(OR(I162=選択肢①!$J$31,AND(P162&lt;&gt;"",I162=選択肢①!$L$31)),P162,IF(LEFT($H162,FIND(")",$H162))&amp;$I162="エネルギー起源二酸化炭素(CO2)燃料の使用",INDIRECT("排出活動_Master!AU"&amp;MATCH(M162,排出活動_Master!$AN:$AN,0)),IF(OR(LEFT($H162,FIND(")",$H162))&amp;$I162=排出活動_Master!$AW$6,$H162&amp;$I162=排出活動_Master!$AW$7),INDIRECT("排出活動_Master!R"&amp;MATCH(H162&amp;I162&amp;L162,排出活動_Master!$Y:$Y,0)),INDIRECT("排出活動_Master!R"&amp;MATCH(LEFT($H162,FIND(")",$H162))&amp;$I162&amp;$L162&amp;$M162,排出活動_Master!$Y:$Y,0))))),"")</f>
        <v/>
      </c>
      <c r="Y162" s="386" t="str" cm="1">
        <f t="array" aca="1" ref="Y162" ca="1">IFERROR(IF(LEFT($H162,FIND(")",$H162))&amp;I162="エネルギー起源二酸化炭素(CO2)燃料の使用",INDIRECT("排出活動_Master!AT"&amp;MATCH(M162,排出活動_Master!$AN:$AN,0)),IF(OR(LEFT($H162,FIND(")",$H162))&amp;$I162=排出活動_Master!$AW$6,$H162&amp;$I162=排出活動_Master!$AW$7),INDIRECT("排出活動_Master!Q"&amp;MATCH(H162&amp;I162&amp;L162,排出活動_Master!$Y:$Y,0)),INDIRECT("排出活動_Master!Q"&amp;MATCH(LEFT($H162,FIND(")",$H162))&amp;$I162&amp;$L162&amp;$M162,排出活動_Master!$Y:$Y,0)))),"")</f>
        <v/>
      </c>
      <c r="Z162" s="558">
        <f ca="1">IF(AND(H162=排出活動_Master!$B$5,I162=排出活動_Master!$E$5),1,IFERROR(VLOOKUP($H162,排出活動_Master!$AI$5:$AK$38,3,0),0))</f>
        <v>0</v>
      </c>
      <c r="AA162" s="559">
        <f t="shared" ca="1" si="17"/>
        <v>0</v>
      </c>
      <c r="AB162" s="79"/>
      <c r="AC162" s="550" t="str">
        <f t="shared" ca="1" si="18"/>
        <v>-</v>
      </c>
      <c r="AD162" s="80"/>
      <c r="AE162" s="82"/>
      <c r="AF162" s="76"/>
      <c r="AG162" s="550" t="str">
        <f t="shared" ca="1" si="16"/>
        <v/>
      </c>
      <c r="AH162" s="80"/>
      <c r="AI162" s="82"/>
      <c r="AL162" s="478">
        <f t="shared" ca="1" si="19"/>
        <v>1</v>
      </c>
      <c r="AM162" s="478"/>
      <c r="AN162" s="478">
        <f t="shared" ca="1" si="20"/>
        <v>1</v>
      </c>
      <c r="AO162" s="478"/>
      <c r="AP162" s="478" t="e">
        <f t="shared" ca="1" si="15"/>
        <v>#VALUE!</v>
      </c>
    </row>
    <row r="163" spans="2:42" ht="19.5" thickBot="1">
      <c r="B163" s="554"/>
      <c r="C163" s="555" t="str" cm="1">
        <f t="array" aca="1" ref="C163" ca="1">IFERROR(INDIRECT("'S7-"&amp;$C$5&amp;"'!G"&amp;MATCH('S8-S00010'!B163,INDIRECT("'S7-"&amp;$C$5&amp;"'!F:F"),0)),"")</f>
        <v/>
      </c>
      <c r="D163" s="555" t="str" cm="1">
        <f t="array" aca="1" ref="D163" ca="1">IFERROR(INDIRECT("'S7-"&amp;$C$5&amp;"'!E"&amp;MATCH('S8-S00010'!B163,INDIRECT("'S7-"&amp;$C$5&amp;"'!F:F"),0)),"")</f>
        <v/>
      </c>
      <c r="E163" s="77"/>
      <c r="F163" s="77"/>
      <c r="G163" s="327"/>
      <c r="H163" s="556" t="str" cm="1">
        <f t="array" aca="1" ref="H163" ca="1">IFERROR(INDIRECT("'S7-"&amp;$C$5&amp;"'!$D"&amp;MATCH($B163,INDIRECT("'S7-"&amp;$C$5&amp;"'!$F:$F"),0)),"")</f>
        <v/>
      </c>
      <c r="I163" s="71"/>
      <c r="J163" s="78"/>
      <c r="K163" s="557" t="str">
        <f>IF(I163&lt;&gt;"",IFERROR(VLOOKUP($I163,選択肢①!$D$32:$E$34,2,0),"直接"),"")</f>
        <v/>
      </c>
      <c r="L163" s="71"/>
      <c r="M163" s="71"/>
      <c r="N163" s="104"/>
      <c r="O163" s="81"/>
      <c r="P163" s="334"/>
      <c r="Q163" s="330" t="str">
        <f>IF($I163=選択肢①!$J$31,"tCO2/kWh",IF($I163=選択肢①!$L$31,"tCO2/GJ",""))</f>
        <v/>
      </c>
      <c r="R163" s="101"/>
      <c r="S163" s="440" t="str" cm="1">
        <f t="array" aca="1" ref="S163" ca="1">IFERROR(IF(M163&lt;&gt;"",INDIRECT("排出活動_Master!AQ"&amp;MATCH(M163,排出活動_Master!$AN:$AN,0)),INDIRECT("排出活動_Master!P"&amp;MATCH(LEFT($H163,FIND(")",$H163))&amp;$I163&amp;$L163&amp;$M163,排出活動_Master!$Y:$Y,0))),"")</f>
        <v/>
      </c>
      <c r="T163" s="80"/>
      <c r="U163" s="78"/>
      <c r="V163" s="441" t="str" cm="1">
        <f t="array" aca="1" ref="V163" ca="1">IFERROR(IF(M163&lt;&gt;"",INDIRECT("排出活動_Master!AS"&amp;MATCH(M163,排出活動_Master!$AN:$AN,0)),"-"),"")</f>
        <v>-</v>
      </c>
      <c r="W163" s="440" t="str" cm="1">
        <f t="array" aca="1" ref="W163" ca="1">IFERROR(IF(M163&lt;&gt;"",INDIRECT("排出活動_Master!AR"&amp;MATCH(M163,排出活動_Master!$AN:$AN,0)),"-"),"")</f>
        <v>-</v>
      </c>
      <c r="X163" s="550" t="str" cm="1">
        <f t="array" aca="1" ref="X163" ca="1">IFERROR(IF(OR(I163=選択肢①!$J$31,AND(P163&lt;&gt;"",I163=選択肢①!$L$31)),P163,IF(LEFT($H163,FIND(")",$H163))&amp;$I163="エネルギー起源二酸化炭素(CO2)燃料の使用",INDIRECT("排出活動_Master!AU"&amp;MATCH(M163,排出活動_Master!$AN:$AN,0)),IF(OR(LEFT($H163,FIND(")",$H163))&amp;$I163=排出活動_Master!$AW$6,$H163&amp;$I163=排出活動_Master!$AW$7),INDIRECT("排出活動_Master!R"&amp;MATCH(H163&amp;I163&amp;L163,排出活動_Master!$Y:$Y,0)),INDIRECT("排出活動_Master!R"&amp;MATCH(LEFT($H163,FIND(")",$H163))&amp;$I163&amp;$L163&amp;$M163,排出活動_Master!$Y:$Y,0))))),"")</f>
        <v/>
      </c>
      <c r="Y163" s="386" t="str" cm="1">
        <f t="array" aca="1" ref="Y163" ca="1">IFERROR(IF(LEFT($H163,FIND(")",$H163))&amp;I163="エネルギー起源二酸化炭素(CO2)燃料の使用",INDIRECT("排出活動_Master!AT"&amp;MATCH(M163,排出活動_Master!$AN:$AN,0)),IF(OR(LEFT($H163,FIND(")",$H163))&amp;$I163=排出活動_Master!$AW$6,$H163&amp;$I163=排出活動_Master!$AW$7),INDIRECT("排出活動_Master!Q"&amp;MATCH(H163&amp;I163&amp;L163,排出活動_Master!$Y:$Y,0)),INDIRECT("排出活動_Master!Q"&amp;MATCH(LEFT($H163,FIND(")",$H163))&amp;$I163&amp;$L163&amp;$M163,排出活動_Master!$Y:$Y,0)))),"")</f>
        <v/>
      </c>
      <c r="Z163" s="558">
        <f ca="1">IF(AND(H163=排出活動_Master!$B$5,I163=排出活動_Master!$E$5),1,IFERROR(VLOOKUP($H163,排出活動_Master!$AI$5:$AK$38,3,0),0))</f>
        <v>0</v>
      </c>
      <c r="AA163" s="559">
        <f t="shared" ca="1" si="17"/>
        <v>0</v>
      </c>
      <c r="AB163" s="79"/>
      <c r="AC163" s="550" t="str">
        <f t="shared" ca="1" si="18"/>
        <v>-</v>
      </c>
      <c r="AD163" s="80"/>
      <c r="AE163" s="82"/>
      <c r="AF163" s="76"/>
      <c r="AG163" s="550" t="str">
        <f t="shared" ca="1" si="16"/>
        <v/>
      </c>
      <c r="AH163" s="80"/>
      <c r="AI163" s="82"/>
      <c r="AL163" s="478">
        <f t="shared" ca="1" si="19"/>
        <v>1</v>
      </c>
      <c r="AM163" s="478"/>
      <c r="AN163" s="478">
        <f t="shared" ca="1" si="20"/>
        <v>1</v>
      </c>
      <c r="AO163" s="478"/>
      <c r="AP163" s="478" t="e">
        <f t="shared" ca="1" si="15"/>
        <v>#VALUE!</v>
      </c>
    </row>
    <row r="164" spans="2:42" ht="19.5" thickBot="1">
      <c r="B164" s="554"/>
      <c r="C164" s="555" t="str" cm="1">
        <f t="array" aca="1" ref="C164" ca="1">IFERROR(INDIRECT("'S7-"&amp;$C$5&amp;"'!G"&amp;MATCH('S8-S00010'!B164,INDIRECT("'S7-"&amp;$C$5&amp;"'!F:F"),0)),"")</f>
        <v/>
      </c>
      <c r="D164" s="555" t="str" cm="1">
        <f t="array" aca="1" ref="D164" ca="1">IFERROR(INDIRECT("'S7-"&amp;$C$5&amp;"'!E"&amp;MATCH('S8-S00010'!B164,INDIRECT("'S7-"&amp;$C$5&amp;"'!F:F"),0)),"")</f>
        <v/>
      </c>
      <c r="E164" s="77"/>
      <c r="F164" s="77"/>
      <c r="G164" s="327"/>
      <c r="H164" s="556" t="str" cm="1">
        <f t="array" aca="1" ref="H164" ca="1">IFERROR(INDIRECT("'S7-"&amp;$C$5&amp;"'!$D"&amp;MATCH($B164,INDIRECT("'S7-"&amp;$C$5&amp;"'!$F:$F"),0)),"")</f>
        <v/>
      </c>
      <c r="I164" s="71"/>
      <c r="J164" s="78"/>
      <c r="K164" s="557" t="str">
        <f>IF(I164&lt;&gt;"",IFERROR(VLOOKUP($I164,選択肢①!$D$32:$E$34,2,0),"直接"),"")</f>
        <v/>
      </c>
      <c r="L164" s="71"/>
      <c r="M164" s="71"/>
      <c r="N164" s="104"/>
      <c r="O164" s="81"/>
      <c r="P164" s="334"/>
      <c r="Q164" s="330" t="str">
        <f>IF($I164=選択肢①!$J$31,"tCO2/kWh",IF($I164=選択肢①!$L$31,"tCO2/GJ",""))</f>
        <v/>
      </c>
      <c r="R164" s="101"/>
      <c r="S164" s="440" t="str" cm="1">
        <f t="array" aca="1" ref="S164" ca="1">IFERROR(IF(M164&lt;&gt;"",INDIRECT("排出活動_Master!AQ"&amp;MATCH(M164,排出活動_Master!$AN:$AN,0)),INDIRECT("排出活動_Master!P"&amp;MATCH(LEFT($H164,FIND(")",$H164))&amp;$I164&amp;$L164&amp;$M164,排出活動_Master!$Y:$Y,0))),"")</f>
        <v/>
      </c>
      <c r="T164" s="80"/>
      <c r="U164" s="78"/>
      <c r="V164" s="441" t="str" cm="1">
        <f t="array" aca="1" ref="V164" ca="1">IFERROR(IF(M164&lt;&gt;"",INDIRECT("排出活動_Master!AS"&amp;MATCH(M164,排出活動_Master!$AN:$AN,0)),"-"),"")</f>
        <v>-</v>
      </c>
      <c r="W164" s="440" t="str" cm="1">
        <f t="array" aca="1" ref="W164" ca="1">IFERROR(IF(M164&lt;&gt;"",INDIRECT("排出活動_Master!AR"&amp;MATCH(M164,排出活動_Master!$AN:$AN,0)),"-"),"")</f>
        <v>-</v>
      </c>
      <c r="X164" s="550" t="str" cm="1">
        <f t="array" aca="1" ref="X164" ca="1">IFERROR(IF(OR(I164=選択肢①!$J$31,AND(P164&lt;&gt;"",I164=選択肢①!$L$31)),P164,IF(LEFT($H164,FIND(")",$H164))&amp;$I164="エネルギー起源二酸化炭素(CO2)燃料の使用",INDIRECT("排出活動_Master!AU"&amp;MATCH(M164,排出活動_Master!$AN:$AN,0)),IF(OR(LEFT($H164,FIND(")",$H164))&amp;$I164=排出活動_Master!$AW$6,$H164&amp;$I164=排出活動_Master!$AW$7),INDIRECT("排出活動_Master!R"&amp;MATCH(H164&amp;I164&amp;L164,排出活動_Master!$Y:$Y,0)),INDIRECT("排出活動_Master!R"&amp;MATCH(LEFT($H164,FIND(")",$H164))&amp;$I164&amp;$L164&amp;$M164,排出活動_Master!$Y:$Y,0))))),"")</f>
        <v/>
      </c>
      <c r="Y164" s="386" t="str" cm="1">
        <f t="array" aca="1" ref="Y164" ca="1">IFERROR(IF(LEFT($H164,FIND(")",$H164))&amp;I164="エネルギー起源二酸化炭素(CO2)燃料の使用",INDIRECT("排出活動_Master!AT"&amp;MATCH(M164,排出活動_Master!$AN:$AN,0)),IF(OR(LEFT($H164,FIND(")",$H164))&amp;$I164=排出活動_Master!$AW$6,$H164&amp;$I164=排出活動_Master!$AW$7),INDIRECT("排出活動_Master!Q"&amp;MATCH(H164&amp;I164&amp;L164,排出活動_Master!$Y:$Y,0)),INDIRECT("排出活動_Master!Q"&amp;MATCH(LEFT($H164,FIND(")",$H164))&amp;$I164&amp;$L164&amp;$M164,排出活動_Master!$Y:$Y,0)))),"")</f>
        <v/>
      </c>
      <c r="Z164" s="558">
        <f ca="1">IF(AND(H164=排出活動_Master!$B$5,I164=排出活動_Master!$E$5),1,IFERROR(VLOOKUP($H164,排出活動_Master!$AI$5:$AK$38,3,0),0))</f>
        <v>0</v>
      </c>
      <c r="AA164" s="559">
        <f t="shared" ca="1" si="17"/>
        <v>0</v>
      </c>
      <c r="AB164" s="79"/>
      <c r="AC164" s="550" t="str">
        <f t="shared" ca="1" si="18"/>
        <v>-</v>
      </c>
      <c r="AD164" s="80"/>
      <c r="AE164" s="82"/>
      <c r="AF164" s="76"/>
      <c r="AG164" s="550" t="str">
        <f t="shared" ca="1" si="16"/>
        <v/>
      </c>
      <c r="AH164" s="80"/>
      <c r="AI164" s="82"/>
      <c r="AL164" s="478">
        <f t="shared" ca="1" si="19"/>
        <v>1</v>
      </c>
      <c r="AM164" s="478"/>
      <c r="AN164" s="478">
        <f t="shared" ca="1" si="20"/>
        <v>1</v>
      </c>
      <c r="AO164" s="478"/>
      <c r="AP164" s="478" t="e">
        <f t="shared" ca="1" si="15"/>
        <v>#VALUE!</v>
      </c>
    </row>
    <row r="165" spans="2:42" ht="19.5" thickBot="1">
      <c r="B165" s="554"/>
      <c r="C165" s="555" t="str" cm="1">
        <f t="array" aca="1" ref="C165" ca="1">IFERROR(INDIRECT("'S7-"&amp;$C$5&amp;"'!G"&amp;MATCH('S8-S00010'!B165,INDIRECT("'S7-"&amp;$C$5&amp;"'!F:F"),0)),"")</f>
        <v/>
      </c>
      <c r="D165" s="555" t="str" cm="1">
        <f t="array" aca="1" ref="D165" ca="1">IFERROR(INDIRECT("'S7-"&amp;$C$5&amp;"'!E"&amp;MATCH('S8-S00010'!B165,INDIRECT("'S7-"&amp;$C$5&amp;"'!F:F"),0)),"")</f>
        <v/>
      </c>
      <c r="E165" s="77"/>
      <c r="F165" s="77"/>
      <c r="G165" s="327"/>
      <c r="H165" s="556" t="str" cm="1">
        <f t="array" aca="1" ref="H165" ca="1">IFERROR(INDIRECT("'S7-"&amp;$C$5&amp;"'!$D"&amp;MATCH($B165,INDIRECT("'S7-"&amp;$C$5&amp;"'!$F:$F"),0)),"")</f>
        <v/>
      </c>
      <c r="I165" s="71"/>
      <c r="J165" s="78"/>
      <c r="K165" s="557" t="str">
        <f>IF(I165&lt;&gt;"",IFERROR(VLOOKUP($I165,選択肢①!$D$32:$E$34,2,0),"直接"),"")</f>
        <v/>
      </c>
      <c r="L165" s="71"/>
      <c r="M165" s="71"/>
      <c r="N165" s="104"/>
      <c r="O165" s="81"/>
      <c r="P165" s="334"/>
      <c r="Q165" s="330" t="str">
        <f>IF($I165=選択肢①!$J$31,"tCO2/kWh",IF($I165=選択肢①!$L$31,"tCO2/GJ",""))</f>
        <v/>
      </c>
      <c r="R165" s="101"/>
      <c r="S165" s="440" t="str" cm="1">
        <f t="array" aca="1" ref="S165" ca="1">IFERROR(IF(M165&lt;&gt;"",INDIRECT("排出活動_Master!AQ"&amp;MATCH(M165,排出活動_Master!$AN:$AN,0)),INDIRECT("排出活動_Master!P"&amp;MATCH(LEFT($H165,FIND(")",$H165))&amp;$I165&amp;$L165&amp;$M165,排出活動_Master!$Y:$Y,0))),"")</f>
        <v/>
      </c>
      <c r="T165" s="80"/>
      <c r="U165" s="78"/>
      <c r="V165" s="441" t="str" cm="1">
        <f t="array" aca="1" ref="V165" ca="1">IFERROR(IF(M165&lt;&gt;"",INDIRECT("排出活動_Master!AS"&amp;MATCH(M165,排出活動_Master!$AN:$AN,0)),"-"),"")</f>
        <v>-</v>
      </c>
      <c r="W165" s="440" t="str" cm="1">
        <f t="array" aca="1" ref="W165" ca="1">IFERROR(IF(M165&lt;&gt;"",INDIRECT("排出活動_Master!AR"&amp;MATCH(M165,排出活動_Master!$AN:$AN,0)),"-"),"")</f>
        <v>-</v>
      </c>
      <c r="X165" s="550" t="str" cm="1">
        <f t="array" aca="1" ref="X165" ca="1">IFERROR(IF(OR(I165=選択肢①!$J$31,AND(P165&lt;&gt;"",I165=選択肢①!$L$31)),P165,IF(LEFT($H165,FIND(")",$H165))&amp;$I165="エネルギー起源二酸化炭素(CO2)燃料の使用",INDIRECT("排出活動_Master!AU"&amp;MATCH(M165,排出活動_Master!$AN:$AN,0)),IF(OR(LEFT($H165,FIND(")",$H165))&amp;$I165=排出活動_Master!$AW$6,$H165&amp;$I165=排出活動_Master!$AW$7),INDIRECT("排出活動_Master!R"&amp;MATCH(H165&amp;I165&amp;L165,排出活動_Master!$Y:$Y,0)),INDIRECT("排出活動_Master!R"&amp;MATCH(LEFT($H165,FIND(")",$H165))&amp;$I165&amp;$L165&amp;$M165,排出活動_Master!$Y:$Y,0))))),"")</f>
        <v/>
      </c>
      <c r="Y165" s="386" t="str" cm="1">
        <f t="array" aca="1" ref="Y165" ca="1">IFERROR(IF(LEFT($H165,FIND(")",$H165))&amp;I165="エネルギー起源二酸化炭素(CO2)燃料の使用",INDIRECT("排出活動_Master!AT"&amp;MATCH(M165,排出活動_Master!$AN:$AN,0)),IF(OR(LEFT($H165,FIND(")",$H165))&amp;$I165=排出活動_Master!$AW$6,$H165&amp;$I165=排出活動_Master!$AW$7),INDIRECT("排出活動_Master!Q"&amp;MATCH(H165&amp;I165&amp;L165,排出活動_Master!$Y:$Y,0)),INDIRECT("排出活動_Master!Q"&amp;MATCH(LEFT($H165,FIND(")",$H165))&amp;$I165&amp;$L165&amp;$M165,排出活動_Master!$Y:$Y,0)))),"")</f>
        <v/>
      </c>
      <c r="Z165" s="558">
        <f ca="1">IF(AND(H165=排出活動_Master!$B$5,I165=排出活動_Master!$E$5),1,IFERROR(VLOOKUP($H165,排出活動_Master!$AI$5:$AK$38,3,0),0))</f>
        <v>0</v>
      </c>
      <c r="AA165" s="559">
        <f t="shared" ca="1" si="17"/>
        <v>0</v>
      </c>
      <c r="AB165" s="79"/>
      <c r="AC165" s="550" t="str">
        <f t="shared" ca="1" si="18"/>
        <v>-</v>
      </c>
      <c r="AD165" s="80"/>
      <c r="AE165" s="82"/>
      <c r="AF165" s="76"/>
      <c r="AG165" s="550" t="str">
        <f t="shared" ca="1" si="16"/>
        <v/>
      </c>
      <c r="AH165" s="80"/>
      <c r="AI165" s="82"/>
      <c r="AL165" s="478">
        <f t="shared" ca="1" si="19"/>
        <v>1</v>
      </c>
      <c r="AM165" s="478"/>
      <c r="AN165" s="478">
        <f t="shared" ca="1" si="20"/>
        <v>1</v>
      </c>
      <c r="AO165" s="478"/>
      <c r="AP165" s="478" t="e">
        <f t="shared" ca="1" si="15"/>
        <v>#VALUE!</v>
      </c>
    </row>
    <row r="166" spans="2:42" ht="19.5" thickBot="1">
      <c r="B166" s="554"/>
      <c r="C166" s="555" t="str" cm="1">
        <f t="array" aca="1" ref="C166" ca="1">IFERROR(INDIRECT("'S7-"&amp;$C$5&amp;"'!G"&amp;MATCH('S8-S00010'!B166,INDIRECT("'S7-"&amp;$C$5&amp;"'!F:F"),0)),"")</f>
        <v/>
      </c>
      <c r="D166" s="555" t="str" cm="1">
        <f t="array" aca="1" ref="D166" ca="1">IFERROR(INDIRECT("'S7-"&amp;$C$5&amp;"'!E"&amp;MATCH('S8-S00010'!B166,INDIRECT("'S7-"&amp;$C$5&amp;"'!F:F"),0)),"")</f>
        <v/>
      </c>
      <c r="E166" s="77"/>
      <c r="F166" s="77"/>
      <c r="G166" s="327"/>
      <c r="H166" s="556" t="str" cm="1">
        <f t="array" aca="1" ref="H166" ca="1">IFERROR(INDIRECT("'S7-"&amp;$C$5&amp;"'!$D"&amp;MATCH($B166,INDIRECT("'S7-"&amp;$C$5&amp;"'!$F:$F"),0)),"")</f>
        <v/>
      </c>
      <c r="I166" s="71"/>
      <c r="J166" s="78"/>
      <c r="K166" s="557" t="str">
        <f>IF(I166&lt;&gt;"",IFERROR(VLOOKUP($I166,選択肢①!$D$32:$E$34,2,0),"直接"),"")</f>
        <v/>
      </c>
      <c r="L166" s="71"/>
      <c r="M166" s="71"/>
      <c r="N166" s="104"/>
      <c r="O166" s="81"/>
      <c r="P166" s="334"/>
      <c r="Q166" s="330" t="str">
        <f>IF($I166=選択肢①!$J$31,"tCO2/kWh",IF($I166=選択肢①!$L$31,"tCO2/GJ",""))</f>
        <v/>
      </c>
      <c r="R166" s="101"/>
      <c r="S166" s="440" t="str" cm="1">
        <f t="array" aca="1" ref="S166" ca="1">IFERROR(IF(M166&lt;&gt;"",INDIRECT("排出活動_Master!AQ"&amp;MATCH(M166,排出活動_Master!$AN:$AN,0)),INDIRECT("排出活動_Master!P"&amp;MATCH(LEFT($H166,FIND(")",$H166))&amp;$I166&amp;$L166&amp;$M166,排出活動_Master!$Y:$Y,0))),"")</f>
        <v/>
      </c>
      <c r="T166" s="80"/>
      <c r="U166" s="78"/>
      <c r="V166" s="441" t="str" cm="1">
        <f t="array" aca="1" ref="V166" ca="1">IFERROR(IF(M166&lt;&gt;"",INDIRECT("排出活動_Master!AS"&amp;MATCH(M166,排出活動_Master!$AN:$AN,0)),"-"),"")</f>
        <v>-</v>
      </c>
      <c r="W166" s="440" t="str" cm="1">
        <f t="array" aca="1" ref="W166" ca="1">IFERROR(IF(M166&lt;&gt;"",INDIRECT("排出活動_Master!AR"&amp;MATCH(M166,排出活動_Master!$AN:$AN,0)),"-"),"")</f>
        <v>-</v>
      </c>
      <c r="X166" s="550" t="str" cm="1">
        <f t="array" aca="1" ref="X166" ca="1">IFERROR(IF(OR(I166=選択肢①!$J$31,AND(P166&lt;&gt;"",I166=選択肢①!$L$31)),P166,IF(LEFT($H166,FIND(")",$H166))&amp;$I166="エネルギー起源二酸化炭素(CO2)燃料の使用",INDIRECT("排出活動_Master!AU"&amp;MATCH(M166,排出活動_Master!$AN:$AN,0)),IF(OR(LEFT($H166,FIND(")",$H166))&amp;$I166=排出活動_Master!$AW$6,$H166&amp;$I166=排出活動_Master!$AW$7),INDIRECT("排出活動_Master!R"&amp;MATCH(H166&amp;I166&amp;L166,排出活動_Master!$Y:$Y,0)),INDIRECT("排出活動_Master!R"&amp;MATCH(LEFT($H166,FIND(")",$H166))&amp;$I166&amp;$L166&amp;$M166,排出活動_Master!$Y:$Y,0))))),"")</f>
        <v/>
      </c>
      <c r="Y166" s="386" t="str" cm="1">
        <f t="array" aca="1" ref="Y166" ca="1">IFERROR(IF(LEFT($H166,FIND(")",$H166))&amp;I166="エネルギー起源二酸化炭素(CO2)燃料の使用",INDIRECT("排出活動_Master!AT"&amp;MATCH(M166,排出活動_Master!$AN:$AN,0)),IF(OR(LEFT($H166,FIND(")",$H166))&amp;$I166=排出活動_Master!$AW$6,$H166&amp;$I166=排出活動_Master!$AW$7),INDIRECT("排出活動_Master!Q"&amp;MATCH(H166&amp;I166&amp;L166,排出活動_Master!$Y:$Y,0)),INDIRECT("排出活動_Master!Q"&amp;MATCH(LEFT($H166,FIND(")",$H166))&amp;$I166&amp;$L166&amp;$M166,排出活動_Master!$Y:$Y,0)))),"")</f>
        <v/>
      </c>
      <c r="Z166" s="558">
        <f ca="1">IF(AND(H166=排出活動_Master!$B$5,I166=排出活動_Master!$E$5),1,IFERROR(VLOOKUP($H166,排出活動_Master!$AI$5:$AK$38,3,0),0))</f>
        <v>0</v>
      </c>
      <c r="AA166" s="559">
        <f t="shared" ca="1" si="17"/>
        <v>0</v>
      </c>
      <c r="AB166" s="79"/>
      <c r="AC166" s="550" t="str">
        <f t="shared" ca="1" si="18"/>
        <v>-</v>
      </c>
      <c r="AD166" s="80"/>
      <c r="AE166" s="82"/>
      <c r="AF166" s="76"/>
      <c r="AG166" s="550" t="str">
        <f t="shared" ca="1" si="16"/>
        <v/>
      </c>
      <c r="AH166" s="80"/>
      <c r="AI166" s="82"/>
      <c r="AL166" s="478">
        <f t="shared" ca="1" si="19"/>
        <v>1</v>
      </c>
      <c r="AM166" s="478"/>
      <c r="AN166" s="478">
        <f t="shared" ca="1" si="20"/>
        <v>1</v>
      </c>
      <c r="AO166" s="478"/>
      <c r="AP166" s="478" t="e">
        <f t="shared" ca="1" si="15"/>
        <v>#VALUE!</v>
      </c>
    </row>
    <row r="167" spans="2:42" ht="19.5" thickBot="1">
      <c r="B167" s="554"/>
      <c r="C167" s="555" t="str" cm="1">
        <f t="array" aca="1" ref="C167" ca="1">IFERROR(INDIRECT("'S7-"&amp;$C$5&amp;"'!G"&amp;MATCH('S8-S00010'!B167,INDIRECT("'S7-"&amp;$C$5&amp;"'!F:F"),0)),"")</f>
        <v/>
      </c>
      <c r="D167" s="555" t="str" cm="1">
        <f t="array" aca="1" ref="D167" ca="1">IFERROR(INDIRECT("'S7-"&amp;$C$5&amp;"'!E"&amp;MATCH('S8-S00010'!B167,INDIRECT("'S7-"&amp;$C$5&amp;"'!F:F"),0)),"")</f>
        <v/>
      </c>
      <c r="E167" s="77"/>
      <c r="F167" s="77"/>
      <c r="G167" s="327"/>
      <c r="H167" s="556" t="str" cm="1">
        <f t="array" aca="1" ref="H167" ca="1">IFERROR(INDIRECT("'S7-"&amp;$C$5&amp;"'!$D"&amp;MATCH($B167,INDIRECT("'S7-"&amp;$C$5&amp;"'!$F:$F"),0)),"")</f>
        <v/>
      </c>
      <c r="I167" s="71"/>
      <c r="J167" s="78"/>
      <c r="K167" s="557" t="str">
        <f>IF(I167&lt;&gt;"",IFERROR(VLOOKUP($I167,選択肢①!$D$32:$E$34,2,0),"直接"),"")</f>
        <v/>
      </c>
      <c r="L167" s="71"/>
      <c r="M167" s="71"/>
      <c r="N167" s="104"/>
      <c r="O167" s="81"/>
      <c r="P167" s="334"/>
      <c r="Q167" s="330" t="str">
        <f>IF($I167=選択肢①!$J$31,"tCO2/kWh",IF($I167=選択肢①!$L$31,"tCO2/GJ",""))</f>
        <v/>
      </c>
      <c r="R167" s="101"/>
      <c r="S167" s="440" t="str" cm="1">
        <f t="array" aca="1" ref="S167" ca="1">IFERROR(IF(M167&lt;&gt;"",INDIRECT("排出活動_Master!AQ"&amp;MATCH(M167,排出活動_Master!$AN:$AN,0)),INDIRECT("排出活動_Master!P"&amp;MATCH(LEFT($H167,FIND(")",$H167))&amp;$I167&amp;$L167&amp;$M167,排出活動_Master!$Y:$Y,0))),"")</f>
        <v/>
      </c>
      <c r="T167" s="80"/>
      <c r="U167" s="78"/>
      <c r="V167" s="441" t="str" cm="1">
        <f t="array" aca="1" ref="V167" ca="1">IFERROR(IF(M167&lt;&gt;"",INDIRECT("排出活動_Master!AS"&amp;MATCH(M167,排出活動_Master!$AN:$AN,0)),"-"),"")</f>
        <v>-</v>
      </c>
      <c r="W167" s="440" t="str" cm="1">
        <f t="array" aca="1" ref="W167" ca="1">IFERROR(IF(M167&lt;&gt;"",INDIRECT("排出活動_Master!AR"&amp;MATCH(M167,排出活動_Master!$AN:$AN,0)),"-"),"")</f>
        <v>-</v>
      </c>
      <c r="X167" s="550" t="str" cm="1">
        <f t="array" aca="1" ref="X167" ca="1">IFERROR(IF(OR(I167=選択肢①!$J$31,AND(P167&lt;&gt;"",I167=選択肢①!$L$31)),P167,IF(LEFT($H167,FIND(")",$H167))&amp;$I167="エネルギー起源二酸化炭素(CO2)燃料の使用",INDIRECT("排出活動_Master!AU"&amp;MATCH(M167,排出活動_Master!$AN:$AN,0)),IF(OR(LEFT($H167,FIND(")",$H167))&amp;$I167=排出活動_Master!$AW$6,$H167&amp;$I167=排出活動_Master!$AW$7),INDIRECT("排出活動_Master!R"&amp;MATCH(H167&amp;I167&amp;L167,排出活動_Master!$Y:$Y,0)),INDIRECT("排出活動_Master!R"&amp;MATCH(LEFT($H167,FIND(")",$H167))&amp;$I167&amp;$L167&amp;$M167,排出活動_Master!$Y:$Y,0))))),"")</f>
        <v/>
      </c>
      <c r="Y167" s="386" t="str" cm="1">
        <f t="array" aca="1" ref="Y167" ca="1">IFERROR(IF(LEFT($H167,FIND(")",$H167))&amp;I167="エネルギー起源二酸化炭素(CO2)燃料の使用",INDIRECT("排出活動_Master!AT"&amp;MATCH(M167,排出活動_Master!$AN:$AN,0)),IF(OR(LEFT($H167,FIND(")",$H167))&amp;$I167=排出活動_Master!$AW$6,$H167&amp;$I167=排出活動_Master!$AW$7),INDIRECT("排出活動_Master!Q"&amp;MATCH(H167&amp;I167&amp;L167,排出活動_Master!$Y:$Y,0)),INDIRECT("排出活動_Master!Q"&amp;MATCH(LEFT($H167,FIND(")",$H167))&amp;$I167&amp;$L167&amp;$M167,排出活動_Master!$Y:$Y,0)))),"")</f>
        <v/>
      </c>
      <c r="Z167" s="558">
        <f ca="1">IF(AND(H167=排出活動_Master!$B$5,I167=排出活動_Master!$E$5),1,IFERROR(VLOOKUP($H167,排出活動_Master!$AI$5:$AK$38,3,0),0))</f>
        <v>0</v>
      </c>
      <c r="AA167" s="559">
        <f t="shared" ca="1" si="17"/>
        <v>0</v>
      </c>
      <c r="AB167" s="79"/>
      <c r="AC167" s="550" t="str">
        <f t="shared" ca="1" si="18"/>
        <v>-</v>
      </c>
      <c r="AD167" s="80"/>
      <c r="AE167" s="82"/>
      <c r="AF167" s="76"/>
      <c r="AG167" s="550" t="str">
        <f t="shared" ca="1" si="16"/>
        <v/>
      </c>
      <c r="AH167" s="80"/>
      <c r="AI167" s="82"/>
      <c r="AL167" s="478">
        <f t="shared" ca="1" si="19"/>
        <v>1</v>
      </c>
      <c r="AM167" s="478"/>
      <c r="AN167" s="478">
        <f t="shared" ca="1" si="20"/>
        <v>1</v>
      </c>
      <c r="AO167" s="478"/>
      <c r="AP167" s="478" t="e">
        <f t="shared" ca="1" si="15"/>
        <v>#VALUE!</v>
      </c>
    </row>
    <row r="168" spans="2:42" ht="19.5" thickBot="1">
      <c r="B168" s="554"/>
      <c r="C168" s="555" t="str" cm="1">
        <f t="array" aca="1" ref="C168" ca="1">IFERROR(INDIRECT("'S7-"&amp;$C$5&amp;"'!G"&amp;MATCH('S8-S00010'!B168,INDIRECT("'S7-"&amp;$C$5&amp;"'!F:F"),0)),"")</f>
        <v/>
      </c>
      <c r="D168" s="555" t="str" cm="1">
        <f t="array" aca="1" ref="D168" ca="1">IFERROR(INDIRECT("'S7-"&amp;$C$5&amp;"'!E"&amp;MATCH('S8-S00010'!B168,INDIRECT("'S7-"&amp;$C$5&amp;"'!F:F"),0)),"")</f>
        <v/>
      </c>
      <c r="E168" s="77"/>
      <c r="F168" s="77"/>
      <c r="G168" s="327"/>
      <c r="H168" s="556" t="str" cm="1">
        <f t="array" aca="1" ref="H168" ca="1">IFERROR(INDIRECT("'S7-"&amp;$C$5&amp;"'!$D"&amp;MATCH($B168,INDIRECT("'S7-"&amp;$C$5&amp;"'!$F:$F"),0)),"")</f>
        <v/>
      </c>
      <c r="I168" s="71"/>
      <c r="J168" s="78"/>
      <c r="K168" s="557" t="str">
        <f>IF(I168&lt;&gt;"",IFERROR(VLOOKUP($I168,選択肢①!$D$32:$E$34,2,0),"直接"),"")</f>
        <v/>
      </c>
      <c r="L168" s="71"/>
      <c r="M168" s="71"/>
      <c r="N168" s="104"/>
      <c r="O168" s="81"/>
      <c r="P168" s="334"/>
      <c r="Q168" s="330" t="str">
        <f>IF($I168=選択肢①!$J$31,"tCO2/kWh",IF($I168=選択肢①!$L$31,"tCO2/GJ",""))</f>
        <v/>
      </c>
      <c r="R168" s="101"/>
      <c r="S168" s="440" t="str" cm="1">
        <f t="array" aca="1" ref="S168" ca="1">IFERROR(IF(M168&lt;&gt;"",INDIRECT("排出活動_Master!AQ"&amp;MATCH(M168,排出活動_Master!$AN:$AN,0)),INDIRECT("排出活動_Master!P"&amp;MATCH(LEFT($H168,FIND(")",$H168))&amp;$I168&amp;$L168&amp;$M168,排出活動_Master!$Y:$Y,0))),"")</f>
        <v/>
      </c>
      <c r="T168" s="80"/>
      <c r="U168" s="78"/>
      <c r="V168" s="441" t="str" cm="1">
        <f t="array" aca="1" ref="V168" ca="1">IFERROR(IF(M168&lt;&gt;"",INDIRECT("排出活動_Master!AS"&amp;MATCH(M168,排出活動_Master!$AN:$AN,0)),"-"),"")</f>
        <v>-</v>
      </c>
      <c r="W168" s="440" t="str" cm="1">
        <f t="array" aca="1" ref="W168" ca="1">IFERROR(IF(M168&lt;&gt;"",INDIRECT("排出活動_Master!AR"&amp;MATCH(M168,排出活動_Master!$AN:$AN,0)),"-"),"")</f>
        <v>-</v>
      </c>
      <c r="X168" s="550" t="str" cm="1">
        <f t="array" aca="1" ref="X168" ca="1">IFERROR(IF(OR(I168=選択肢①!$J$31,AND(P168&lt;&gt;"",I168=選択肢①!$L$31)),P168,IF(LEFT($H168,FIND(")",$H168))&amp;$I168="エネルギー起源二酸化炭素(CO2)燃料の使用",INDIRECT("排出活動_Master!AU"&amp;MATCH(M168,排出活動_Master!$AN:$AN,0)),IF(OR(LEFT($H168,FIND(")",$H168))&amp;$I168=排出活動_Master!$AW$6,$H168&amp;$I168=排出活動_Master!$AW$7),INDIRECT("排出活動_Master!R"&amp;MATCH(H168&amp;I168&amp;L168,排出活動_Master!$Y:$Y,0)),INDIRECT("排出活動_Master!R"&amp;MATCH(LEFT($H168,FIND(")",$H168))&amp;$I168&amp;$L168&amp;$M168,排出活動_Master!$Y:$Y,0))))),"")</f>
        <v/>
      </c>
      <c r="Y168" s="386" t="str" cm="1">
        <f t="array" aca="1" ref="Y168" ca="1">IFERROR(IF(LEFT($H168,FIND(")",$H168))&amp;I168="エネルギー起源二酸化炭素(CO2)燃料の使用",INDIRECT("排出活動_Master!AT"&amp;MATCH(M168,排出活動_Master!$AN:$AN,0)),IF(OR(LEFT($H168,FIND(")",$H168))&amp;$I168=排出活動_Master!$AW$6,$H168&amp;$I168=排出活動_Master!$AW$7),INDIRECT("排出活動_Master!Q"&amp;MATCH(H168&amp;I168&amp;L168,排出活動_Master!$Y:$Y,0)),INDIRECT("排出活動_Master!Q"&amp;MATCH(LEFT($H168,FIND(")",$H168))&amp;$I168&amp;$L168&amp;$M168,排出活動_Master!$Y:$Y,0)))),"")</f>
        <v/>
      </c>
      <c r="Z168" s="558">
        <f ca="1">IF(AND(H168=排出活動_Master!$B$5,I168=排出活動_Master!$E$5),1,IFERROR(VLOOKUP($H168,排出活動_Master!$AI$5:$AK$38,3,0),0))</f>
        <v>0</v>
      </c>
      <c r="AA168" s="559">
        <f t="shared" ca="1" si="17"/>
        <v>0</v>
      </c>
      <c r="AB168" s="79"/>
      <c r="AC168" s="550" t="str">
        <f t="shared" ca="1" si="18"/>
        <v>-</v>
      </c>
      <c r="AD168" s="80"/>
      <c r="AE168" s="82"/>
      <c r="AF168" s="76"/>
      <c r="AG168" s="550" t="str">
        <f t="shared" ca="1" si="16"/>
        <v/>
      </c>
      <c r="AH168" s="80"/>
      <c r="AI168" s="82"/>
      <c r="AL168" s="478">
        <f t="shared" ca="1" si="19"/>
        <v>1</v>
      </c>
      <c r="AM168" s="478"/>
      <c r="AN168" s="478">
        <f t="shared" ca="1" si="20"/>
        <v>1</v>
      </c>
      <c r="AO168" s="478"/>
      <c r="AP168" s="478" t="e">
        <f t="shared" ca="1" si="15"/>
        <v>#VALUE!</v>
      </c>
    </row>
    <row r="169" spans="2:42" ht="19.5" thickBot="1">
      <c r="B169" s="554"/>
      <c r="C169" s="555" t="str" cm="1">
        <f t="array" aca="1" ref="C169" ca="1">IFERROR(INDIRECT("'S7-"&amp;$C$5&amp;"'!G"&amp;MATCH('S8-S00010'!B169,INDIRECT("'S7-"&amp;$C$5&amp;"'!F:F"),0)),"")</f>
        <v/>
      </c>
      <c r="D169" s="555" t="str" cm="1">
        <f t="array" aca="1" ref="D169" ca="1">IFERROR(INDIRECT("'S7-"&amp;$C$5&amp;"'!E"&amp;MATCH('S8-S00010'!B169,INDIRECT("'S7-"&amp;$C$5&amp;"'!F:F"),0)),"")</f>
        <v/>
      </c>
      <c r="E169" s="77"/>
      <c r="F169" s="77"/>
      <c r="G169" s="327"/>
      <c r="H169" s="556" t="str" cm="1">
        <f t="array" aca="1" ref="H169" ca="1">IFERROR(INDIRECT("'S7-"&amp;$C$5&amp;"'!$D"&amp;MATCH($B169,INDIRECT("'S7-"&amp;$C$5&amp;"'!$F:$F"),0)),"")</f>
        <v/>
      </c>
      <c r="I169" s="71"/>
      <c r="J169" s="78"/>
      <c r="K169" s="557" t="str">
        <f>IF(I169&lt;&gt;"",IFERROR(VLOOKUP($I169,選択肢①!$D$32:$E$34,2,0),"直接"),"")</f>
        <v/>
      </c>
      <c r="L169" s="71"/>
      <c r="M169" s="71"/>
      <c r="N169" s="104"/>
      <c r="O169" s="81"/>
      <c r="P169" s="334"/>
      <c r="Q169" s="330" t="str">
        <f>IF($I169=選択肢①!$J$31,"tCO2/kWh",IF($I169=選択肢①!$L$31,"tCO2/GJ",""))</f>
        <v/>
      </c>
      <c r="R169" s="101"/>
      <c r="S169" s="440" t="str" cm="1">
        <f t="array" aca="1" ref="S169" ca="1">IFERROR(IF(M169&lt;&gt;"",INDIRECT("排出活動_Master!AQ"&amp;MATCH(M169,排出活動_Master!$AN:$AN,0)),INDIRECT("排出活動_Master!P"&amp;MATCH(LEFT($H169,FIND(")",$H169))&amp;$I169&amp;$L169&amp;$M169,排出活動_Master!$Y:$Y,0))),"")</f>
        <v/>
      </c>
      <c r="T169" s="80"/>
      <c r="U169" s="78"/>
      <c r="V169" s="441" t="str" cm="1">
        <f t="array" aca="1" ref="V169" ca="1">IFERROR(IF(M169&lt;&gt;"",INDIRECT("排出活動_Master!AS"&amp;MATCH(M169,排出活動_Master!$AN:$AN,0)),"-"),"")</f>
        <v>-</v>
      </c>
      <c r="W169" s="440" t="str" cm="1">
        <f t="array" aca="1" ref="W169" ca="1">IFERROR(IF(M169&lt;&gt;"",INDIRECT("排出活動_Master!AR"&amp;MATCH(M169,排出活動_Master!$AN:$AN,0)),"-"),"")</f>
        <v>-</v>
      </c>
      <c r="X169" s="550" t="str" cm="1">
        <f t="array" aca="1" ref="X169" ca="1">IFERROR(IF(OR(I169=選択肢①!$J$31,AND(P169&lt;&gt;"",I169=選択肢①!$L$31)),P169,IF(LEFT($H169,FIND(")",$H169))&amp;$I169="エネルギー起源二酸化炭素(CO2)燃料の使用",INDIRECT("排出活動_Master!AU"&amp;MATCH(M169,排出活動_Master!$AN:$AN,0)),IF(OR(LEFT($H169,FIND(")",$H169))&amp;$I169=排出活動_Master!$AW$6,$H169&amp;$I169=排出活動_Master!$AW$7),INDIRECT("排出活動_Master!R"&amp;MATCH(H169&amp;I169&amp;L169,排出活動_Master!$Y:$Y,0)),INDIRECT("排出活動_Master!R"&amp;MATCH(LEFT($H169,FIND(")",$H169))&amp;$I169&amp;$L169&amp;$M169,排出活動_Master!$Y:$Y,0))))),"")</f>
        <v/>
      </c>
      <c r="Y169" s="386" t="str" cm="1">
        <f t="array" aca="1" ref="Y169" ca="1">IFERROR(IF(LEFT($H169,FIND(")",$H169))&amp;I169="エネルギー起源二酸化炭素(CO2)燃料の使用",INDIRECT("排出活動_Master!AT"&amp;MATCH(M169,排出活動_Master!$AN:$AN,0)),IF(OR(LEFT($H169,FIND(")",$H169))&amp;$I169=排出活動_Master!$AW$6,$H169&amp;$I169=排出活動_Master!$AW$7),INDIRECT("排出活動_Master!Q"&amp;MATCH(H169&amp;I169&amp;L169,排出活動_Master!$Y:$Y,0)),INDIRECT("排出活動_Master!Q"&amp;MATCH(LEFT($H169,FIND(")",$H169))&amp;$I169&amp;$L169&amp;$M169,排出活動_Master!$Y:$Y,0)))),"")</f>
        <v/>
      </c>
      <c r="Z169" s="558">
        <f ca="1">IF(AND(H169=排出活動_Master!$B$5,I169=排出活動_Master!$E$5),1,IFERROR(VLOOKUP($H169,排出活動_Master!$AI$5:$AK$38,3,0),0))</f>
        <v>0</v>
      </c>
      <c r="AA169" s="559">
        <f t="shared" ca="1" si="17"/>
        <v>0</v>
      </c>
      <c r="AB169" s="79"/>
      <c r="AC169" s="550" t="str">
        <f t="shared" ca="1" si="18"/>
        <v>-</v>
      </c>
      <c r="AD169" s="80"/>
      <c r="AE169" s="82"/>
      <c r="AF169" s="76"/>
      <c r="AG169" s="550" t="str">
        <f t="shared" ca="1" si="16"/>
        <v/>
      </c>
      <c r="AH169" s="80"/>
      <c r="AI169" s="82"/>
      <c r="AL169" s="478">
        <f t="shared" ca="1" si="19"/>
        <v>1</v>
      </c>
      <c r="AM169" s="478"/>
      <c r="AN169" s="478">
        <f t="shared" ca="1" si="20"/>
        <v>1</v>
      </c>
      <c r="AO169" s="478"/>
      <c r="AP169" s="478" t="e">
        <f t="shared" ca="1" si="15"/>
        <v>#VALUE!</v>
      </c>
    </row>
    <row r="170" spans="2:42" ht="19.5" thickBot="1">
      <c r="B170" s="554"/>
      <c r="C170" s="555" t="str" cm="1">
        <f t="array" aca="1" ref="C170" ca="1">IFERROR(INDIRECT("'S7-"&amp;$C$5&amp;"'!G"&amp;MATCH('S8-S00010'!B170,INDIRECT("'S7-"&amp;$C$5&amp;"'!F:F"),0)),"")</f>
        <v/>
      </c>
      <c r="D170" s="555" t="str" cm="1">
        <f t="array" aca="1" ref="D170" ca="1">IFERROR(INDIRECT("'S7-"&amp;$C$5&amp;"'!E"&amp;MATCH('S8-S00010'!B170,INDIRECT("'S7-"&amp;$C$5&amp;"'!F:F"),0)),"")</f>
        <v/>
      </c>
      <c r="E170" s="77"/>
      <c r="F170" s="77"/>
      <c r="G170" s="327"/>
      <c r="H170" s="556" t="str" cm="1">
        <f t="array" aca="1" ref="H170" ca="1">IFERROR(INDIRECT("'S7-"&amp;$C$5&amp;"'!$D"&amp;MATCH($B170,INDIRECT("'S7-"&amp;$C$5&amp;"'!$F:$F"),0)),"")</f>
        <v/>
      </c>
      <c r="I170" s="71"/>
      <c r="J170" s="78"/>
      <c r="K170" s="557" t="str">
        <f>IF(I170&lt;&gt;"",IFERROR(VLOOKUP($I170,選択肢①!$D$32:$E$34,2,0),"直接"),"")</f>
        <v/>
      </c>
      <c r="L170" s="71"/>
      <c r="M170" s="71"/>
      <c r="N170" s="104"/>
      <c r="O170" s="81"/>
      <c r="P170" s="334"/>
      <c r="Q170" s="330" t="str">
        <f>IF($I170=選択肢①!$J$31,"tCO2/kWh",IF($I170=選択肢①!$L$31,"tCO2/GJ",""))</f>
        <v/>
      </c>
      <c r="R170" s="101"/>
      <c r="S170" s="440" t="str" cm="1">
        <f t="array" aca="1" ref="S170" ca="1">IFERROR(IF(M170&lt;&gt;"",INDIRECT("排出活動_Master!AQ"&amp;MATCH(M170,排出活動_Master!$AN:$AN,0)),INDIRECT("排出活動_Master!P"&amp;MATCH(LEFT($H170,FIND(")",$H170))&amp;$I170&amp;$L170&amp;$M170,排出活動_Master!$Y:$Y,0))),"")</f>
        <v/>
      </c>
      <c r="T170" s="80"/>
      <c r="U170" s="78"/>
      <c r="V170" s="441" t="str" cm="1">
        <f t="array" aca="1" ref="V170" ca="1">IFERROR(IF(M170&lt;&gt;"",INDIRECT("排出活動_Master!AS"&amp;MATCH(M170,排出活動_Master!$AN:$AN,0)),"-"),"")</f>
        <v>-</v>
      </c>
      <c r="W170" s="440" t="str" cm="1">
        <f t="array" aca="1" ref="W170" ca="1">IFERROR(IF(M170&lt;&gt;"",INDIRECT("排出活動_Master!AR"&amp;MATCH(M170,排出活動_Master!$AN:$AN,0)),"-"),"")</f>
        <v>-</v>
      </c>
      <c r="X170" s="550" t="str" cm="1">
        <f t="array" aca="1" ref="X170" ca="1">IFERROR(IF(OR(I170=選択肢①!$J$31,AND(P170&lt;&gt;"",I170=選択肢①!$L$31)),P170,IF(LEFT($H170,FIND(")",$H170))&amp;$I170="エネルギー起源二酸化炭素(CO2)燃料の使用",INDIRECT("排出活動_Master!AU"&amp;MATCH(M170,排出活動_Master!$AN:$AN,0)),IF(OR(LEFT($H170,FIND(")",$H170))&amp;$I170=排出活動_Master!$AW$6,$H170&amp;$I170=排出活動_Master!$AW$7),INDIRECT("排出活動_Master!R"&amp;MATCH(H170&amp;I170&amp;L170,排出活動_Master!$Y:$Y,0)),INDIRECT("排出活動_Master!R"&amp;MATCH(LEFT($H170,FIND(")",$H170))&amp;$I170&amp;$L170&amp;$M170,排出活動_Master!$Y:$Y,0))))),"")</f>
        <v/>
      </c>
      <c r="Y170" s="386" t="str" cm="1">
        <f t="array" aca="1" ref="Y170" ca="1">IFERROR(IF(LEFT($H170,FIND(")",$H170))&amp;I170="エネルギー起源二酸化炭素(CO2)燃料の使用",INDIRECT("排出活動_Master!AT"&amp;MATCH(M170,排出活動_Master!$AN:$AN,0)),IF(OR(LEFT($H170,FIND(")",$H170))&amp;$I170=排出活動_Master!$AW$6,$H170&amp;$I170=排出活動_Master!$AW$7),INDIRECT("排出活動_Master!Q"&amp;MATCH(H170&amp;I170&amp;L170,排出活動_Master!$Y:$Y,0)),INDIRECT("排出活動_Master!Q"&amp;MATCH(LEFT($H170,FIND(")",$H170))&amp;$I170&amp;$L170&amp;$M170,排出活動_Master!$Y:$Y,0)))),"")</f>
        <v/>
      </c>
      <c r="Z170" s="558">
        <f ca="1">IF(AND(H170=排出活動_Master!$B$5,I170=排出活動_Master!$E$5),1,IFERROR(VLOOKUP($H170,排出活動_Master!$AI$5:$AK$38,3,0),0))</f>
        <v>0</v>
      </c>
      <c r="AA170" s="559">
        <f t="shared" ca="1" si="17"/>
        <v>0</v>
      </c>
      <c r="AB170" s="79"/>
      <c r="AC170" s="550" t="str">
        <f t="shared" ca="1" si="18"/>
        <v>-</v>
      </c>
      <c r="AD170" s="80"/>
      <c r="AE170" s="82"/>
      <c r="AF170" s="76"/>
      <c r="AG170" s="550" t="str">
        <f t="shared" ca="1" si="16"/>
        <v/>
      </c>
      <c r="AH170" s="80"/>
      <c r="AI170" s="82"/>
      <c r="AL170" s="478">
        <f t="shared" ca="1" si="19"/>
        <v>1</v>
      </c>
      <c r="AM170" s="478"/>
      <c r="AN170" s="478">
        <f t="shared" ca="1" si="20"/>
        <v>1</v>
      </c>
      <c r="AO170" s="478"/>
      <c r="AP170" s="478" t="e">
        <f t="shared" ca="1" si="15"/>
        <v>#VALUE!</v>
      </c>
    </row>
    <row r="171" spans="2:42" ht="19.5" thickBot="1">
      <c r="B171" s="554"/>
      <c r="C171" s="555" t="str" cm="1">
        <f t="array" aca="1" ref="C171" ca="1">IFERROR(INDIRECT("'S7-"&amp;$C$5&amp;"'!G"&amp;MATCH('S8-S00010'!B171,INDIRECT("'S7-"&amp;$C$5&amp;"'!F:F"),0)),"")</f>
        <v/>
      </c>
      <c r="D171" s="555" t="str" cm="1">
        <f t="array" aca="1" ref="D171" ca="1">IFERROR(INDIRECT("'S7-"&amp;$C$5&amp;"'!E"&amp;MATCH('S8-S00010'!B171,INDIRECT("'S7-"&amp;$C$5&amp;"'!F:F"),0)),"")</f>
        <v/>
      </c>
      <c r="E171" s="77"/>
      <c r="F171" s="77"/>
      <c r="G171" s="327"/>
      <c r="H171" s="556" t="str" cm="1">
        <f t="array" aca="1" ref="H171" ca="1">IFERROR(INDIRECT("'S7-"&amp;$C$5&amp;"'!$D"&amp;MATCH($B171,INDIRECT("'S7-"&amp;$C$5&amp;"'!$F:$F"),0)),"")</f>
        <v/>
      </c>
      <c r="I171" s="71"/>
      <c r="J171" s="78"/>
      <c r="K171" s="557" t="str">
        <f>IF(I171&lt;&gt;"",IFERROR(VLOOKUP($I171,選択肢①!$D$32:$E$34,2,0),"直接"),"")</f>
        <v/>
      </c>
      <c r="L171" s="71"/>
      <c r="M171" s="71"/>
      <c r="N171" s="104"/>
      <c r="O171" s="81"/>
      <c r="P171" s="334"/>
      <c r="Q171" s="330" t="str">
        <f>IF($I171=選択肢①!$J$31,"tCO2/kWh",IF($I171=選択肢①!$L$31,"tCO2/GJ",""))</f>
        <v/>
      </c>
      <c r="R171" s="101"/>
      <c r="S171" s="440" t="str" cm="1">
        <f t="array" aca="1" ref="S171" ca="1">IFERROR(IF(M171&lt;&gt;"",INDIRECT("排出活動_Master!AQ"&amp;MATCH(M171,排出活動_Master!$AN:$AN,0)),INDIRECT("排出活動_Master!P"&amp;MATCH(LEFT($H171,FIND(")",$H171))&amp;$I171&amp;$L171&amp;$M171,排出活動_Master!$Y:$Y,0))),"")</f>
        <v/>
      </c>
      <c r="T171" s="80"/>
      <c r="U171" s="78"/>
      <c r="V171" s="441" t="str" cm="1">
        <f t="array" aca="1" ref="V171" ca="1">IFERROR(IF(M171&lt;&gt;"",INDIRECT("排出活動_Master!AS"&amp;MATCH(M171,排出活動_Master!$AN:$AN,0)),"-"),"")</f>
        <v>-</v>
      </c>
      <c r="W171" s="440" t="str" cm="1">
        <f t="array" aca="1" ref="W171" ca="1">IFERROR(IF(M171&lt;&gt;"",INDIRECT("排出活動_Master!AR"&amp;MATCH(M171,排出活動_Master!$AN:$AN,0)),"-"),"")</f>
        <v>-</v>
      </c>
      <c r="X171" s="550" t="str" cm="1">
        <f t="array" aca="1" ref="X171" ca="1">IFERROR(IF(OR(I171=選択肢①!$J$31,AND(P171&lt;&gt;"",I171=選択肢①!$L$31)),P171,IF(LEFT($H171,FIND(")",$H171))&amp;$I171="エネルギー起源二酸化炭素(CO2)燃料の使用",INDIRECT("排出活動_Master!AU"&amp;MATCH(M171,排出活動_Master!$AN:$AN,0)),IF(OR(LEFT($H171,FIND(")",$H171))&amp;$I171=排出活動_Master!$AW$6,$H171&amp;$I171=排出活動_Master!$AW$7),INDIRECT("排出活動_Master!R"&amp;MATCH(H171&amp;I171&amp;L171,排出活動_Master!$Y:$Y,0)),INDIRECT("排出活動_Master!R"&amp;MATCH(LEFT($H171,FIND(")",$H171))&amp;$I171&amp;$L171&amp;$M171,排出活動_Master!$Y:$Y,0))))),"")</f>
        <v/>
      </c>
      <c r="Y171" s="386" t="str" cm="1">
        <f t="array" aca="1" ref="Y171" ca="1">IFERROR(IF(LEFT($H171,FIND(")",$H171))&amp;I171="エネルギー起源二酸化炭素(CO2)燃料の使用",INDIRECT("排出活動_Master!AT"&amp;MATCH(M171,排出活動_Master!$AN:$AN,0)),IF(OR(LEFT($H171,FIND(")",$H171))&amp;$I171=排出活動_Master!$AW$6,$H171&amp;$I171=排出活動_Master!$AW$7),INDIRECT("排出活動_Master!Q"&amp;MATCH(H171&amp;I171&amp;L171,排出活動_Master!$Y:$Y,0)),INDIRECT("排出活動_Master!Q"&amp;MATCH(LEFT($H171,FIND(")",$H171))&amp;$I171&amp;$L171&amp;$M171,排出活動_Master!$Y:$Y,0)))),"")</f>
        <v/>
      </c>
      <c r="Z171" s="558">
        <f ca="1">IF(AND(H171=排出活動_Master!$B$5,I171=排出活動_Master!$E$5),1,IFERROR(VLOOKUP($H171,排出活動_Master!$AI$5:$AK$38,3,0),0))</f>
        <v>0</v>
      </c>
      <c r="AA171" s="559">
        <f t="shared" ca="1" si="17"/>
        <v>0</v>
      </c>
      <c r="AB171" s="79"/>
      <c r="AC171" s="550" t="str">
        <f t="shared" ca="1" si="18"/>
        <v>-</v>
      </c>
      <c r="AD171" s="80"/>
      <c r="AE171" s="82"/>
      <c r="AF171" s="76"/>
      <c r="AG171" s="550" t="str">
        <f t="shared" ca="1" si="16"/>
        <v/>
      </c>
      <c r="AH171" s="80"/>
      <c r="AI171" s="82"/>
      <c r="AL171" s="478">
        <f t="shared" ca="1" si="19"/>
        <v>1</v>
      </c>
      <c r="AM171" s="478"/>
      <c r="AN171" s="478">
        <f t="shared" ca="1" si="20"/>
        <v>1</v>
      </c>
      <c r="AO171" s="478"/>
      <c r="AP171" s="478" t="e">
        <f t="shared" ca="1" si="15"/>
        <v>#VALUE!</v>
      </c>
    </row>
    <row r="172" spans="2:42" ht="19.5" thickBot="1">
      <c r="B172" s="554"/>
      <c r="C172" s="555" t="str" cm="1">
        <f t="array" aca="1" ref="C172" ca="1">IFERROR(INDIRECT("'S7-"&amp;$C$5&amp;"'!G"&amp;MATCH('S8-S00010'!B172,INDIRECT("'S7-"&amp;$C$5&amp;"'!F:F"),0)),"")</f>
        <v/>
      </c>
      <c r="D172" s="555" t="str" cm="1">
        <f t="array" aca="1" ref="D172" ca="1">IFERROR(INDIRECT("'S7-"&amp;$C$5&amp;"'!E"&amp;MATCH('S8-S00010'!B172,INDIRECT("'S7-"&amp;$C$5&amp;"'!F:F"),0)),"")</f>
        <v/>
      </c>
      <c r="E172" s="77"/>
      <c r="F172" s="77"/>
      <c r="G172" s="327"/>
      <c r="H172" s="556" t="str" cm="1">
        <f t="array" aca="1" ref="H172" ca="1">IFERROR(INDIRECT("'S7-"&amp;$C$5&amp;"'!$D"&amp;MATCH($B172,INDIRECT("'S7-"&amp;$C$5&amp;"'!$F:$F"),0)),"")</f>
        <v/>
      </c>
      <c r="I172" s="71"/>
      <c r="J172" s="78"/>
      <c r="K172" s="557" t="str">
        <f>IF(I172&lt;&gt;"",IFERROR(VLOOKUP($I172,選択肢①!$D$32:$E$34,2,0),"直接"),"")</f>
        <v/>
      </c>
      <c r="L172" s="71"/>
      <c r="M172" s="71"/>
      <c r="N172" s="104"/>
      <c r="O172" s="81"/>
      <c r="P172" s="334"/>
      <c r="Q172" s="330" t="str">
        <f>IF($I172=選択肢①!$J$31,"tCO2/kWh",IF($I172=選択肢①!$L$31,"tCO2/GJ",""))</f>
        <v/>
      </c>
      <c r="R172" s="101"/>
      <c r="S172" s="440" t="str" cm="1">
        <f t="array" aca="1" ref="S172" ca="1">IFERROR(IF(M172&lt;&gt;"",INDIRECT("排出活動_Master!AQ"&amp;MATCH(M172,排出活動_Master!$AN:$AN,0)),INDIRECT("排出活動_Master!P"&amp;MATCH(LEFT($H172,FIND(")",$H172))&amp;$I172&amp;$L172&amp;$M172,排出活動_Master!$Y:$Y,0))),"")</f>
        <v/>
      </c>
      <c r="T172" s="80"/>
      <c r="U172" s="78"/>
      <c r="V172" s="441" t="str" cm="1">
        <f t="array" aca="1" ref="V172" ca="1">IFERROR(IF(M172&lt;&gt;"",INDIRECT("排出活動_Master!AS"&amp;MATCH(M172,排出活動_Master!$AN:$AN,0)),"-"),"")</f>
        <v>-</v>
      </c>
      <c r="W172" s="440" t="str" cm="1">
        <f t="array" aca="1" ref="W172" ca="1">IFERROR(IF(M172&lt;&gt;"",INDIRECT("排出活動_Master!AR"&amp;MATCH(M172,排出活動_Master!$AN:$AN,0)),"-"),"")</f>
        <v>-</v>
      </c>
      <c r="X172" s="550" t="str" cm="1">
        <f t="array" aca="1" ref="X172" ca="1">IFERROR(IF(OR(I172=選択肢①!$J$31,AND(P172&lt;&gt;"",I172=選択肢①!$L$31)),P172,IF(LEFT($H172,FIND(")",$H172))&amp;$I172="エネルギー起源二酸化炭素(CO2)燃料の使用",INDIRECT("排出活動_Master!AU"&amp;MATCH(M172,排出活動_Master!$AN:$AN,0)),IF(OR(LEFT($H172,FIND(")",$H172))&amp;$I172=排出活動_Master!$AW$6,$H172&amp;$I172=排出活動_Master!$AW$7),INDIRECT("排出活動_Master!R"&amp;MATCH(H172&amp;I172&amp;L172,排出活動_Master!$Y:$Y,0)),INDIRECT("排出活動_Master!R"&amp;MATCH(LEFT($H172,FIND(")",$H172))&amp;$I172&amp;$L172&amp;$M172,排出活動_Master!$Y:$Y,0))))),"")</f>
        <v/>
      </c>
      <c r="Y172" s="386" t="str" cm="1">
        <f t="array" aca="1" ref="Y172" ca="1">IFERROR(IF(LEFT($H172,FIND(")",$H172))&amp;I172="エネルギー起源二酸化炭素(CO2)燃料の使用",INDIRECT("排出活動_Master!AT"&amp;MATCH(M172,排出活動_Master!$AN:$AN,0)),IF(OR(LEFT($H172,FIND(")",$H172))&amp;$I172=排出活動_Master!$AW$6,$H172&amp;$I172=排出活動_Master!$AW$7),INDIRECT("排出活動_Master!Q"&amp;MATCH(H172&amp;I172&amp;L172,排出活動_Master!$Y:$Y,0)),INDIRECT("排出活動_Master!Q"&amp;MATCH(LEFT($H172,FIND(")",$H172))&amp;$I172&amp;$L172&amp;$M172,排出活動_Master!$Y:$Y,0)))),"")</f>
        <v/>
      </c>
      <c r="Z172" s="558">
        <f ca="1">IF(AND(H172=排出活動_Master!$B$5,I172=排出活動_Master!$E$5),1,IFERROR(VLOOKUP($H172,排出活動_Master!$AI$5:$AK$38,3,0),0))</f>
        <v>0</v>
      </c>
      <c r="AA172" s="559">
        <f t="shared" ca="1" si="17"/>
        <v>0</v>
      </c>
      <c r="AB172" s="79"/>
      <c r="AC172" s="550" t="str">
        <f t="shared" ca="1" si="18"/>
        <v>-</v>
      </c>
      <c r="AD172" s="80"/>
      <c r="AE172" s="82"/>
      <c r="AF172" s="76"/>
      <c r="AG172" s="550" t="str">
        <f t="shared" ca="1" si="16"/>
        <v/>
      </c>
      <c r="AH172" s="80"/>
      <c r="AI172" s="82"/>
      <c r="AL172" s="478">
        <f t="shared" ca="1" si="19"/>
        <v>1</v>
      </c>
      <c r="AM172" s="478"/>
      <c r="AN172" s="478">
        <f t="shared" ca="1" si="20"/>
        <v>1</v>
      </c>
      <c r="AO172" s="478"/>
      <c r="AP172" s="478" t="e">
        <f t="shared" ca="1" si="15"/>
        <v>#VALUE!</v>
      </c>
    </row>
    <row r="173" spans="2:42" ht="19.5" thickBot="1">
      <c r="B173" s="554"/>
      <c r="C173" s="555" t="str" cm="1">
        <f t="array" aca="1" ref="C173" ca="1">IFERROR(INDIRECT("'S7-"&amp;$C$5&amp;"'!G"&amp;MATCH('S8-S00010'!B173,INDIRECT("'S7-"&amp;$C$5&amp;"'!F:F"),0)),"")</f>
        <v/>
      </c>
      <c r="D173" s="555" t="str" cm="1">
        <f t="array" aca="1" ref="D173" ca="1">IFERROR(INDIRECT("'S7-"&amp;$C$5&amp;"'!E"&amp;MATCH('S8-S00010'!B173,INDIRECT("'S7-"&amp;$C$5&amp;"'!F:F"),0)),"")</f>
        <v/>
      </c>
      <c r="E173" s="77"/>
      <c r="F173" s="77"/>
      <c r="G173" s="327"/>
      <c r="H173" s="556" t="str" cm="1">
        <f t="array" aca="1" ref="H173" ca="1">IFERROR(INDIRECT("'S7-"&amp;$C$5&amp;"'!$D"&amp;MATCH($B173,INDIRECT("'S7-"&amp;$C$5&amp;"'!$F:$F"),0)),"")</f>
        <v/>
      </c>
      <c r="I173" s="71"/>
      <c r="J173" s="78"/>
      <c r="K173" s="557" t="str">
        <f>IF(I173&lt;&gt;"",IFERROR(VLOOKUP($I173,選択肢①!$D$32:$E$34,2,0),"直接"),"")</f>
        <v/>
      </c>
      <c r="L173" s="71"/>
      <c r="M173" s="71"/>
      <c r="N173" s="104"/>
      <c r="O173" s="81"/>
      <c r="P173" s="334"/>
      <c r="Q173" s="330" t="str">
        <f>IF($I173=選択肢①!$J$31,"tCO2/kWh",IF($I173=選択肢①!$L$31,"tCO2/GJ",""))</f>
        <v/>
      </c>
      <c r="R173" s="101"/>
      <c r="S173" s="440" t="str" cm="1">
        <f t="array" aca="1" ref="S173" ca="1">IFERROR(IF(M173&lt;&gt;"",INDIRECT("排出活動_Master!AQ"&amp;MATCH(M173,排出活動_Master!$AN:$AN,0)),INDIRECT("排出活動_Master!P"&amp;MATCH(LEFT($H173,FIND(")",$H173))&amp;$I173&amp;$L173&amp;$M173,排出活動_Master!$Y:$Y,0))),"")</f>
        <v/>
      </c>
      <c r="T173" s="80"/>
      <c r="U173" s="78"/>
      <c r="V173" s="441" t="str" cm="1">
        <f t="array" aca="1" ref="V173" ca="1">IFERROR(IF(M173&lt;&gt;"",INDIRECT("排出活動_Master!AS"&amp;MATCH(M173,排出活動_Master!$AN:$AN,0)),"-"),"")</f>
        <v>-</v>
      </c>
      <c r="W173" s="440" t="str" cm="1">
        <f t="array" aca="1" ref="W173" ca="1">IFERROR(IF(M173&lt;&gt;"",INDIRECT("排出活動_Master!AR"&amp;MATCH(M173,排出活動_Master!$AN:$AN,0)),"-"),"")</f>
        <v>-</v>
      </c>
      <c r="X173" s="550" t="str" cm="1">
        <f t="array" aca="1" ref="X173" ca="1">IFERROR(IF(OR(I173=選択肢①!$J$31,AND(P173&lt;&gt;"",I173=選択肢①!$L$31)),P173,IF(LEFT($H173,FIND(")",$H173))&amp;$I173="エネルギー起源二酸化炭素(CO2)燃料の使用",INDIRECT("排出活動_Master!AU"&amp;MATCH(M173,排出活動_Master!$AN:$AN,0)),IF(OR(LEFT($H173,FIND(")",$H173))&amp;$I173=排出活動_Master!$AW$6,$H173&amp;$I173=排出活動_Master!$AW$7),INDIRECT("排出活動_Master!R"&amp;MATCH(H173&amp;I173&amp;L173,排出活動_Master!$Y:$Y,0)),INDIRECT("排出活動_Master!R"&amp;MATCH(LEFT($H173,FIND(")",$H173))&amp;$I173&amp;$L173&amp;$M173,排出活動_Master!$Y:$Y,0))))),"")</f>
        <v/>
      </c>
      <c r="Y173" s="386" t="str" cm="1">
        <f t="array" aca="1" ref="Y173" ca="1">IFERROR(IF(LEFT($H173,FIND(")",$H173))&amp;I173="エネルギー起源二酸化炭素(CO2)燃料の使用",INDIRECT("排出活動_Master!AT"&amp;MATCH(M173,排出活動_Master!$AN:$AN,0)),IF(OR(LEFT($H173,FIND(")",$H173))&amp;$I173=排出活動_Master!$AW$6,$H173&amp;$I173=排出活動_Master!$AW$7),INDIRECT("排出活動_Master!Q"&amp;MATCH(H173&amp;I173&amp;L173,排出活動_Master!$Y:$Y,0)),INDIRECT("排出活動_Master!Q"&amp;MATCH(LEFT($H173,FIND(")",$H173))&amp;$I173&amp;$L173&amp;$M173,排出活動_Master!$Y:$Y,0)))),"")</f>
        <v/>
      </c>
      <c r="Z173" s="558">
        <f ca="1">IF(AND(H173=排出活動_Master!$B$5,I173=排出活動_Master!$E$5),1,IFERROR(VLOOKUP($H173,排出活動_Master!$AI$5:$AK$38,3,0),0))</f>
        <v>0</v>
      </c>
      <c r="AA173" s="559">
        <f t="shared" ca="1" si="17"/>
        <v>0</v>
      </c>
      <c r="AB173" s="79"/>
      <c r="AC173" s="550" t="str">
        <f t="shared" ca="1" si="18"/>
        <v>-</v>
      </c>
      <c r="AD173" s="80"/>
      <c r="AE173" s="82"/>
      <c r="AF173" s="76"/>
      <c r="AG173" s="550" t="str">
        <f t="shared" ca="1" si="16"/>
        <v/>
      </c>
      <c r="AH173" s="80"/>
      <c r="AI173" s="82"/>
      <c r="AL173" s="478">
        <f t="shared" ca="1" si="19"/>
        <v>1</v>
      </c>
      <c r="AM173" s="478"/>
      <c r="AN173" s="478">
        <f t="shared" ca="1" si="20"/>
        <v>1</v>
      </c>
      <c r="AO173" s="478"/>
      <c r="AP173" s="478" t="e">
        <f t="shared" ca="1" si="15"/>
        <v>#VALUE!</v>
      </c>
    </row>
    <row r="174" spans="2:42" ht="19.5" thickBot="1">
      <c r="B174" s="554"/>
      <c r="C174" s="555" t="str" cm="1">
        <f t="array" aca="1" ref="C174" ca="1">IFERROR(INDIRECT("'S7-"&amp;$C$5&amp;"'!G"&amp;MATCH('S8-S00010'!B174,INDIRECT("'S7-"&amp;$C$5&amp;"'!F:F"),0)),"")</f>
        <v/>
      </c>
      <c r="D174" s="555" t="str" cm="1">
        <f t="array" aca="1" ref="D174" ca="1">IFERROR(INDIRECT("'S7-"&amp;$C$5&amp;"'!E"&amp;MATCH('S8-S00010'!B174,INDIRECT("'S7-"&amp;$C$5&amp;"'!F:F"),0)),"")</f>
        <v/>
      </c>
      <c r="E174" s="77"/>
      <c r="F174" s="77"/>
      <c r="G174" s="327"/>
      <c r="H174" s="556" t="str" cm="1">
        <f t="array" aca="1" ref="H174" ca="1">IFERROR(INDIRECT("'S7-"&amp;$C$5&amp;"'!$D"&amp;MATCH($B174,INDIRECT("'S7-"&amp;$C$5&amp;"'!$F:$F"),0)),"")</f>
        <v/>
      </c>
      <c r="I174" s="71"/>
      <c r="J174" s="78"/>
      <c r="K174" s="557" t="str">
        <f>IF(I174&lt;&gt;"",IFERROR(VLOOKUP($I174,選択肢①!$D$32:$E$34,2,0),"直接"),"")</f>
        <v/>
      </c>
      <c r="L174" s="71"/>
      <c r="M174" s="71"/>
      <c r="N174" s="104"/>
      <c r="O174" s="81"/>
      <c r="P174" s="334"/>
      <c r="Q174" s="330" t="str">
        <f>IF($I174=選択肢①!$J$31,"tCO2/kWh",IF($I174=選択肢①!$L$31,"tCO2/GJ",""))</f>
        <v/>
      </c>
      <c r="R174" s="101"/>
      <c r="S174" s="440" t="str" cm="1">
        <f t="array" aca="1" ref="S174" ca="1">IFERROR(IF(M174&lt;&gt;"",INDIRECT("排出活動_Master!AQ"&amp;MATCH(M174,排出活動_Master!$AN:$AN,0)),INDIRECT("排出活動_Master!P"&amp;MATCH(LEFT($H174,FIND(")",$H174))&amp;$I174&amp;$L174&amp;$M174,排出活動_Master!$Y:$Y,0))),"")</f>
        <v/>
      </c>
      <c r="T174" s="80"/>
      <c r="U174" s="78"/>
      <c r="V174" s="441" t="str" cm="1">
        <f t="array" aca="1" ref="V174" ca="1">IFERROR(IF(M174&lt;&gt;"",INDIRECT("排出活動_Master!AS"&amp;MATCH(M174,排出活動_Master!$AN:$AN,0)),"-"),"")</f>
        <v>-</v>
      </c>
      <c r="W174" s="440" t="str" cm="1">
        <f t="array" aca="1" ref="W174" ca="1">IFERROR(IF(M174&lt;&gt;"",INDIRECT("排出活動_Master!AR"&amp;MATCH(M174,排出活動_Master!$AN:$AN,0)),"-"),"")</f>
        <v>-</v>
      </c>
      <c r="X174" s="550" t="str" cm="1">
        <f t="array" aca="1" ref="X174" ca="1">IFERROR(IF(OR(I174=選択肢①!$J$31,AND(P174&lt;&gt;"",I174=選択肢①!$L$31)),P174,IF(LEFT($H174,FIND(")",$H174))&amp;$I174="エネルギー起源二酸化炭素(CO2)燃料の使用",INDIRECT("排出活動_Master!AU"&amp;MATCH(M174,排出活動_Master!$AN:$AN,0)),IF(OR(LEFT($H174,FIND(")",$H174))&amp;$I174=排出活動_Master!$AW$6,$H174&amp;$I174=排出活動_Master!$AW$7),INDIRECT("排出活動_Master!R"&amp;MATCH(H174&amp;I174&amp;L174,排出活動_Master!$Y:$Y,0)),INDIRECT("排出活動_Master!R"&amp;MATCH(LEFT($H174,FIND(")",$H174))&amp;$I174&amp;$L174&amp;$M174,排出活動_Master!$Y:$Y,0))))),"")</f>
        <v/>
      </c>
      <c r="Y174" s="386" t="str" cm="1">
        <f t="array" aca="1" ref="Y174" ca="1">IFERROR(IF(LEFT($H174,FIND(")",$H174))&amp;I174="エネルギー起源二酸化炭素(CO2)燃料の使用",INDIRECT("排出活動_Master!AT"&amp;MATCH(M174,排出活動_Master!$AN:$AN,0)),IF(OR(LEFT($H174,FIND(")",$H174))&amp;$I174=排出活動_Master!$AW$6,$H174&amp;$I174=排出活動_Master!$AW$7),INDIRECT("排出活動_Master!Q"&amp;MATCH(H174&amp;I174&amp;L174,排出活動_Master!$Y:$Y,0)),INDIRECT("排出活動_Master!Q"&amp;MATCH(LEFT($H174,FIND(")",$H174))&amp;$I174&amp;$L174&amp;$M174,排出活動_Master!$Y:$Y,0)))),"")</f>
        <v/>
      </c>
      <c r="Z174" s="558">
        <f ca="1">IF(AND(H174=排出活動_Master!$B$5,I174=排出活動_Master!$E$5),1,IFERROR(VLOOKUP($H174,排出活動_Master!$AI$5:$AK$38,3,0),0))</f>
        <v>0</v>
      </c>
      <c r="AA174" s="559">
        <f t="shared" ca="1" si="17"/>
        <v>0</v>
      </c>
      <c r="AB174" s="79"/>
      <c r="AC174" s="550" t="str">
        <f t="shared" ca="1" si="18"/>
        <v>-</v>
      </c>
      <c r="AD174" s="80"/>
      <c r="AE174" s="82"/>
      <c r="AF174" s="76"/>
      <c r="AG174" s="550" t="str">
        <f t="shared" ca="1" si="16"/>
        <v/>
      </c>
      <c r="AH174" s="80"/>
      <c r="AI174" s="82"/>
      <c r="AL174" s="478">
        <f t="shared" ca="1" si="19"/>
        <v>1</v>
      </c>
      <c r="AM174" s="478"/>
      <c r="AN174" s="478">
        <f t="shared" ca="1" si="20"/>
        <v>1</v>
      </c>
      <c r="AO174" s="478"/>
      <c r="AP174" s="478" t="e">
        <f t="shared" ca="1" si="15"/>
        <v>#VALUE!</v>
      </c>
    </row>
    <row r="175" spans="2:42" ht="19.5" thickBot="1">
      <c r="B175" s="554"/>
      <c r="C175" s="555" t="str" cm="1">
        <f t="array" aca="1" ref="C175" ca="1">IFERROR(INDIRECT("'S7-"&amp;$C$5&amp;"'!G"&amp;MATCH('S8-S00010'!B175,INDIRECT("'S7-"&amp;$C$5&amp;"'!F:F"),0)),"")</f>
        <v/>
      </c>
      <c r="D175" s="555" t="str" cm="1">
        <f t="array" aca="1" ref="D175" ca="1">IFERROR(INDIRECT("'S7-"&amp;$C$5&amp;"'!E"&amp;MATCH('S8-S00010'!B175,INDIRECT("'S7-"&amp;$C$5&amp;"'!F:F"),0)),"")</f>
        <v/>
      </c>
      <c r="E175" s="77"/>
      <c r="F175" s="77"/>
      <c r="G175" s="327"/>
      <c r="H175" s="556" t="str" cm="1">
        <f t="array" aca="1" ref="H175" ca="1">IFERROR(INDIRECT("'S7-"&amp;$C$5&amp;"'!$D"&amp;MATCH($B175,INDIRECT("'S7-"&amp;$C$5&amp;"'!$F:$F"),0)),"")</f>
        <v/>
      </c>
      <c r="I175" s="71"/>
      <c r="J175" s="78"/>
      <c r="K175" s="557" t="str">
        <f>IF(I175&lt;&gt;"",IFERROR(VLOOKUP($I175,選択肢①!$D$32:$E$34,2,0),"直接"),"")</f>
        <v/>
      </c>
      <c r="L175" s="71"/>
      <c r="M175" s="71"/>
      <c r="N175" s="104"/>
      <c r="O175" s="81"/>
      <c r="P175" s="334"/>
      <c r="Q175" s="330" t="str">
        <f>IF($I175=選択肢①!$J$31,"tCO2/kWh",IF($I175=選択肢①!$L$31,"tCO2/GJ",""))</f>
        <v/>
      </c>
      <c r="R175" s="101"/>
      <c r="S175" s="440" t="str" cm="1">
        <f t="array" aca="1" ref="S175" ca="1">IFERROR(IF(M175&lt;&gt;"",INDIRECT("排出活動_Master!AQ"&amp;MATCH(M175,排出活動_Master!$AN:$AN,0)),INDIRECT("排出活動_Master!P"&amp;MATCH(LEFT($H175,FIND(")",$H175))&amp;$I175&amp;$L175&amp;$M175,排出活動_Master!$Y:$Y,0))),"")</f>
        <v/>
      </c>
      <c r="T175" s="80"/>
      <c r="U175" s="78"/>
      <c r="V175" s="441" t="str" cm="1">
        <f t="array" aca="1" ref="V175" ca="1">IFERROR(IF(M175&lt;&gt;"",INDIRECT("排出活動_Master!AS"&amp;MATCH(M175,排出活動_Master!$AN:$AN,0)),"-"),"")</f>
        <v>-</v>
      </c>
      <c r="W175" s="440" t="str" cm="1">
        <f t="array" aca="1" ref="W175" ca="1">IFERROR(IF(M175&lt;&gt;"",INDIRECT("排出活動_Master!AR"&amp;MATCH(M175,排出活動_Master!$AN:$AN,0)),"-"),"")</f>
        <v>-</v>
      </c>
      <c r="X175" s="550" t="str" cm="1">
        <f t="array" aca="1" ref="X175" ca="1">IFERROR(IF(OR(I175=選択肢①!$J$31,AND(P175&lt;&gt;"",I175=選択肢①!$L$31)),P175,IF(LEFT($H175,FIND(")",$H175))&amp;$I175="エネルギー起源二酸化炭素(CO2)燃料の使用",INDIRECT("排出活動_Master!AU"&amp;MATCH(M175,排出活動_Master!$AN:$AN,0)),IF(OR(LEFT($H175,FIND(")",$H175))&amp;$I175=排出活動_Master!$AW$6,$H175&amp;$I175=排出活動_Master!$AW$7),INDIRECT("排出活動_Master!R"&amp;MATCH(H175&amp;I175&amp;L175,排出活動_Master!$Y:$Y,0)),INDIRECT("排出活動_Master!R"&amp;MATCH(LEFT($H175,FIND(")",$H175))&amp;$I175&amp;$L175&amp;$M175,排出活動_Master!$Y:$Y,0))))),"")</f>
        <v/>
      </c>
      <c r="Y175" s="386" t="str" cm="1">
        <f t="array" aca="1" ref="Y175" ca="1">IFERROR(IF(LEFT($H175,FIND(")",$H175))&amp;I175="エネルギー起源二酸化炭素(CO2)燃料の使用",INDIRECT("排出活動_Master!AT"&amp;MATCH(M175,排出活動_Master!$AN:$AN,0)),IF(OR(LEFT($H175,FIND(")",$H175))&amp;$I175=排出活動_Master!$AW$6,$H175&amp;$I175=排出活動_Master!$AW$7),INDIRECT("排出活動_Master!Q"&amp;MATCH(H175&amp;I175&amp;L175,排出活動_Master!$Y:$Y,0)),INDIRECT("排出活動_Master!Q"&amp;MATCH(LEFT($H175,FIND(")",$H175))&amp;$I175&amp;$L175&amp;$M175,排出活動_Master!$Y:$Y,0)))),"")</f>
        <v/>
      </c>
      <c r="Z175" s="558">
        <f ca="1">IF(AND(H175=排出活動_Master!$B$5,I175=排出活動_Master!$E$5),1,IFERROR(VLOOKUP($H175,排出活動_Master!$AI$5:$AK$38,3,0),0))</f>
        <v>0</v>
      </c>
      <c r="AA175" s="559">
        <f t="shared" ca="1" si="17"/>
        <v>0</v>
      </c>
      <c r="AB175" s="79"/>
      <c r="AC175" s="550" t="str">
        <f t="shared" ca="1" si="18"/>
        <v>-</v>
      </c>
      <c r="AD175" s="80"/>
      <c r="AE175" s="82"/>
      <c r="AF175" s="76"/>
      <c r="AG175" s="550" t="str">
        <f t="shared" ca="1" si="16"/>
        <v/>
      </c>
      <c r="AH175" s="80"/>
      <c r="AI175" s="82"/>
      <c r="AL175" s="478">
        <f t="shared" ca="1" si="19"/>
        <v>1</v>
      </c>
      <c r="AM175" s="478"/>
      <c r="AN175" s="478">
        <f t="shared" ca="1" si="20"/>
        <v>1</v>
      </c>
      <c r="AO175" s="478"/>
      <c r="AP175" s="478" t="e">
        <f t="shared" ca="1" si="15"/>
        <v>#VALUE!</v>
      </c>
    </row>
    <row r="176" spans="2:42" ht="19.5" thickBot="1">
      <c r="B176" s="554"/>
      <c r="C176" s="555" t="str" cm="1">
        <f t="array" aca="1" ref="C176" ca="1">IFERROR(INDIRECT("'S7-"&amp;$C$5&amp;"'!G"&amp;MATCH('S8-S00010'!B176,INDIRECT("'S7-"&amp;$C$5&amp;"'!F:F"),0)),"")</f>
        <v/>
      </c>
      <c r="D176" s="555" t="str" cm="1">
        <f t="array" aca="1" ref="D176" ca="1">IFERROR(INDIRECT("'S7-"&amp;$C$5&amp;"'!E"&amp;MATCH('S8-S00010'!B176,INDIRECT("'S7-"&amp;$C$5&amp;"'!F:F"),0)),"")</f>
        <v/>
      </c>
      <c r="E176" s="77"/>
      <c r="F176" s="77"/>
      <c r="G176" s="327"/>
      <c r="H176" s="556" t="str" cm="1">
        <f t="array" aca="1" ref="H176" ca="1">IFERROR(INDIRECT("'S7-"&amp;$C$5&amp;"'!$D"&amp;MATCH($B176,INDIRECT("'S7-"&amp;$C$5&amp;"'!$F:$F"),0)),"")</f>
        <v/>
      </c>
      <c r="I176" s="71"/>
      <c r="J176" s="78"/>
      <c r="K176" s="557" t="str">
        <f>IF(I176&lt;&gt;"",IFERROR(VLOOKUP($I176,選択肢①!$D$32:$E$34,2,0),"直接"),"")</f>
        <v/>
      </c>
      <c r="L176" s="71"/>
      <c r="M176" s="71"/>
      <c r="N176" s="104"/>
      <c r="O176" s="81"/>
      <c r="P176" s="334"/>
      <c r="Q176" s="330" t="str">
        <f>IF($I176=選択肢①!$J$31,"tCO2/kWh",IF($I176=選択肢①!$L$31,"tCO2/GJ",""))</f>
        <v/>
      </c>
      <c r="R176" s="101"/>
      <c r="S176" s="440" t="str" cm="1">
        <f t="array" aca="1" ref="S176" ca="1">IFERROR(IF(M176&lt;&gt;"",INDIRECT("排出活動_Master!AQ"&amp;MATCH(M176,排出活動_Master!$AN:$AN,0)),INDIRECT("排出活動_Master!P"&amp;MATCH(LEFT($H176,FIND(")",$H176))&amp;$I176&amp;$L176&amp;$M176,排出活動_Master!$Y:$Y,0))),"")</f>
        <v/>
      </c>
      <c r="T176" s="80"/>
      <c r="U176" s="78"/>
      <c r="V176" s="441" t="str" cm="1">
        <f t="array" aca="1" ref="V176" ca="1">IFERROR(IF(M176&lt;&gt;"",INDIRECT("排出活動_Master!AS"&amp;MATCH(M176,排出活動_Master!$AN:$AN,0)),"-"),"")</f>
        <v>-</v>
      </c>
      <c r="W176" s="440" t="str" cm="1">
        <f t="array" aca="1" ref="W176" ca="1">IFERROR(IF(M176&lt;&gt;"",INDIRECT("排出活動_Master!AR"&amp;MATCH(M176,排出活動_Master!$AN:$AN,0)),"-"),"")</f>
        <v>-</v>
      </c>
      <c r="X176" s="550" t="str" cm="1">
        <f t="array" aca="1" ref="X176" ca="1">IFERROR(IF(OR(I176=選択肢①!$J$31,AND(P176&lt;&gt;"",I176=選択肢①!$L$31)),P176,IF(LEFT($H176,FIND(")",$H176))&amp;$I176="エネルギー起源二酸化炭素(CO2)燃料の使用",INDIRECT("排出活動_Master!AU"&amp;MATCH(M176,排出活動_Master!$AN:$AN,0)),IF(OR(LEFT($H176,FIND(")",$H176))&amp;$I176=排出活動_Master!$AW$6,$H176&amp;$I176=排出活動_Master!$AW$7),INDIRECT("排出活動_Master!R"&amp;MATCH(H176&amp;I176&amp;L176,排出活動_Master!$Y:$Y,0)),INDIRECT("排出活動_Master!R"&amp;MATCH(LEFT($H176,FIND(")",$H176))&amp;$I176&amp;$L176&amp;$M176,排出活動_Master!$Y:$Y,0))))),"")</f>
        <v/>
      </c>
      <c r="Y176" s="386" t="str" cm="1">
        <f t="array" aca="1" ref="Y176" ca="1">IFERROR(IF(LEFT($H176,FIND(")",$H176))&amp;I176="エネルギー起源二酸化炭素(CO2)燃料の使用",INDIRECT("排出活動_Master!AT"&amp;MATCH(M176,排出活動_Master!$AN:$AN,0)),IF(OR(LEFT($H176,FIND(")",$H176))&amp;$I176=排出活動_Master!$AW$6,$H176&amp;$I176=排出活動_Master!$AW$7),INDIRECT("排出活動_Master!Q"&amp;MATCH(H176&amp;I176&amp;L176,排出活動_Master!$Y:$Y,0)),INDIRECT("排出活動_Master!Q"&amp;MATCH(LEFT($H176,FIND(")",$H176))&amp;$I176&amp;$L176&amp;$M176,排出活動_Master!$Y:$Y,0)))),"")</f>
        <v/>
      </c>
      <c r="Z176" s="558">
        <f ca="1">IF(AND(H176=排出活動_Master!$B$5,I176=排出活動_Master!$E$5),1,IFERROR(VLOOKUP($H176,排出活動_Master!$AI$5:$AK$38,3,0),0))</f>
        <v>0</v>
      </c>
      <c r="AA176" s="559">
        <f t="shared" ca="1" si="17"/>
        <v>0</v>
      </c>
      <c r="AB176" s="79"/>
      <c r="AC176" s="550" t="str">
        <f t="shared" ca="1" si="18"/>
        <v>-</v>
      </c>
      <c r="AD176" s="80"/>
      <c r="AE176" s="82"/>
      <c r="AF176" s="76"/>
      <c r="AG176" s="550" t="str">
        <f t="shared" ca="1" si="16"/>
        <v/>
      </c>
      <c r="AH176" s="80"/>
      <c r="AI176" s="82"/>
      <c r="AL176" s="478">
        <f t="shared" ca="1" si="19"/>
        <v>1</v>
      </c>
      <c r="AM176" s="478"/>
      <c r="AN176" s="478">
        <f t="shared" ca="1" si="20"/>
        <v>1</v>
      </c>
      <c r="AO176" s="478"/>
      <c r="AP176" s="478" t="e">
        <f t="shared" ca="1" si="15"/>
        <v>#VALUE!</v>
      </c>
    </row>
    <row r="177" spans="2:42" ht="19.5" thickBot="1">
      <c r="B177" s="554"/>
      <c r="C177" s="555" t="str" cm="1">
        <f t="array" aca="1" ref="C177" ca="1">IFERROR(INDIRECT("'S7-"&amp;$C$5&amp;"'!G"&amp;MATCH('S8-S00010'!B177,INDIRECT("'S7-"&amp;$C$5&amp;"'!F:F"),0)),"")</f>
        <v/>
      </c>
      <c r="D177" s="555" t="str" cm="1">
        <f t="array" aca="1" ref="D177" ca="1">IFERROR(INDIRECT("'S7-"&amp;$C$5&amp;"'!E"&amp;MATCH('S8-S00010'!B177,INDIRECT("'S7-"&amp;$C$5&amp;"'!F:F"),0)),"")</f>
        <v/>
      </c>
      <c r="E177" s="77"/>
      <c r="F177" s="77"/>
      <c r="G177" s="327"/>
      <c r="H177" s="556" t="str" cm="1">
        <f t="array" aca="1" ref="H177" ca="1">IFERROR(INDIRECT("'S7-"&amp;$C$5&amp;"'!$D"&amp;MATCH($B177,INDIRECT("'S7-"&amp;$C$5&amp;"'!$F:$F"),0)),"")</f>
        <v/>
      </c>
      <c r="I177" s="71"/>
      <c r="J177" s="78"/>
      <c r="K177" s="557" t="str">
        <f>IF(I177&lt;&gt;"",IFERROR(VLOOKUP($I177,選択肢①!$D$32:$E$34,2,0),"直接"),"")</f>
        <v/>
      </c>
      <c r="L177" s="71"/>
      <c r="M177" s="71"/>
      <c r="N177" s="104"/>
      <c r="O177" s="81"/>
      <c r="P177" s="334"/>
      <c r="Q177" s="330" t="str">
        <f>IF($I177=選択肢①!$J$31,"tCO2/kWh",IF($I177=選択肢①!$L$31,"tCO2/GJ",""))</f>
        <v/>
      </c>
      <c r="R177" s="101"/>
      <c r="S177" s="440" t="str" cm="1">
        <f t="array" aca="1" ref="S177" ca="1">IFERROR(IF(M177&lt;&gt;"",INDIRECT("排出活動_Master!AQ"&amp;MATCH(M177,排出活動_Master!$AN:$AN,0)),INDIRECT("排出活動_Master!P"&amp;MATCH(LEFT($H177,FIND(")",$H177))&amp;$I177&amp;$L177&amp;$M177,排出活動_Master!$Y:$Y,0))),"")</f>
        <v/>
      </c>
      <c r="T177" s="80"/>
      <c r="U177" s="78"/>
      <c r="V177" s="441" t="str" cm="1">
        <f t="array" aca="1" ref="V177" ca="1">IFERROR(IF(M177&lt;&gt;"",INDIRECT("排出活動_Master!AS"&amp;MATCH(M177,排出活動_Master!$AN:$AN,0)),"-"),"")</f>
        <v>-</v>
      </c>
      <c r="W177" s="440" t="str" cm="1">
        <f t="array" aca="1" ref="W177" ca="1">IFERROR(IF(M177&lt;&gt;"",INDIRECT("排出活動_Master!AR"&amp;MATCH(M177,排出活動_Master!$AN:$AN,0)),"-"),"")</f>
        <v>-</v>
      </c>
      <c r="X177" s="550" t="str" cm="1">
        <f t="array" aca="1" ref="X177" ca="1">IFERROR(IF(OR(I177=選択肢①!$J$31,AND(P177&lt;&gt;"",I177=選択肢①!$L$31)),P177,IF(LEFT($H177,FIND(")",$H177))&amp;$I177="エネルギー起源二酸化炭素(CO2)燃料の使用",INDIRECT("排出活動_Master!AU"&amp;MATCH(M177,排出活動_Master!$AN:$AN,0)),IF(OR(LEFT($H177,FIND(")",$H177))&amp;$I177=排出活動_Master!$AW$6,$H177&amp;$I177=排出活動_Master!$AW$7),INDIRECT("排出活動_Master!R"&amp;MATCH(H177&amp;I177&amp;L177,排出活動_Master!$Y:$Y,0)),INDIRECT("排出活動_Master!R"&amp;MATCH(LEFT($H177,FIND(")",$H177))&amp;$I177&amp;$L177&amp;$M177,排出活動_Master!$Y:$Y,0))))),"")</f>
        <v/>
      </c>
      <c r="Y177" s="386" t="str" cm="1">
        <f t="array" aca="1" ref="Y177" ca="1">IFERROR(IF(LEFT($H177,FIND(")",$H177))&amp;I177="エネルギー起源二酸化炭素(CO2)燃料の使用",INDIRECT("排出活動_Master!AT"&amp;MATCH(M177,排出活動_Master!$AN:$AN,0)),IF(OR(LEFT($H177,FIND(")",$H177))&amp;$I177=排出活動_Master!$AW$6,$H177&amp;$I177=排出活動_Master!$AW$7),INDIRECT("排出活動_Master!Q"&amp;MATCH(H177&amp;I177&amp;L177,排出活動_Master!$Y:$Y,0)),INDIRECT("排出活動_Master!Q"&amp;MATCH(LEFT($H177,FIND(")",$H177))&amp;$I177&amp;$L177&amp;$M177,排出活動_Master!$Y:$Y,0)))),"")</f>
        <v/>
      </c>
      <c r="Z177" s="558">
        <f ca="1">IF(AND(H177=排出活動_Master!$B$5,I177=排出活動_Master!$E$5),1,IFERROR(VLOOKUP($H177,排出活動_Master!$AI$5:$AK$38,3,0),0))</f>
        <v>0</v>
      </c>
      <c r="AA177" s="559">
        <f t="shared" ca="1" si="17"/>
        <v>0</v>
      </c>
      <c r="AB177" s="79"/>
      <c r="AC177" s="550" t="str">
        <f t="shared" ca="1" si="18"/>
        <v>-</v>
      </c>
      <c r="AD177" s="80"/>
      <c r="AE177" s="82"/>
      <c r="AF177" s="76"/>
      <c r="AG177" s="550" t="str">
        <f t="shared" ca="1" si="16"/>
        <v/>
      </c>
      <c r="AH177" s="80"/>
      <c r="AI177" s="82"/>
      <c r="AL177" s="478">
        <f t="shared" ca="1" si="19"/>
        <v>1</v>
      </c>
      <c r="AM177" s="478"/>
      <c r="AN177" s="478">
        <f t="shared" ca="1" si="20"/>
        <v>1</v>
      </c>
      <c r="AO177" s="478"/>
      <c r="AP177" s="478" t="e">
        <f t="shared" ca="1" si="15"/>
        <v>#VALUE!</v>
      </c>
    </row>
    <row r="178" spans="2:42" ht="19.5" thickBot="1">
      <c r="B178" s="554"/>
      <c r="C178" s="555" t="str" cm="1">
        <f t="array" aca="1" ref="C178" ca="1">IFERROR(INDIRECT("'S7-"&amp;$C$5&amp;"'!G"&amp;MATCH('S8-S00010'!B178,INDIRECT("'S7-"&amp;$C$5&amp;"'!F:F"),0)),"")</f>
        <v/>
      </c>
      <c r="D178" s="555" t="str" cm="1">
        <f t="array" aca="1" ref="D178" ca="1">IFERROR(INDIRECT("'S7-"&amp;$C$5&amp;"'!E"&amp;MATCH('S8-S00010'!B178,INDIRECT("'S7-"&amp;$C$5&amp;"'!F:F"),0)),"")</f>
        <v/>
      </c>
      <c r="E178" s="77"/>
      <c r="F178" s="77"/>
      <c r="G178" s="327"/>
      <c r="H178" s="556" t="str" cm="1">
        <f t="array" aca="1" ref="H178" ca="1">IFERROR(INDIRECT("'S7-"&amp;$C$5&amp;"'!$D"&amp;MATCH($B178,INDIRECT("'S7-"&amp;$C$5&amp;"'!$F:$F"),0)),"")</f>
        <v/>
      </c>
      <c r="I178" s="71"/>
      <c r="J178" s="78"/>
      <c r="K178" s="557" t="str">
        <f>IF(I178&lt;&gt;"",IFERROR(VLOOKUP($I178,選択肢①!$D$32:$E$34,2,0),"直接"),"")</f>
        <v/>
      </c>
      <c r="L178" s="71"/>
      <c r="M178" s="71"/>
      <c r="N178" s="104"/>
      <c r="O178" s="81"/>
      <c r="P178" s="334"/>
      <c r="Q178" s="330" t="str">
        <f>IF($I178=選択肢①!$J$31,"tCO2/kWh",IF($I178=選択肢①!$L$31,"tCO2/GJ",""))</f>
        <v/>
      </c>
      <c r="R178" s="101"/>
      <c r="S178" s="440" t="str" cm="1">
        <f t="array" aca="1" ref="S178" ca="1">IFERROR(IF(M178&lt;&gt;"",INDIRECT("排出活動_Master!AQ"&amp;MATCH(M178,排出活動_Master!$AN:$AN,0)),INDIRECT("排出活動_Master!P"&amp;MATCH(LEFT($H178,FIND(")",$H178))&amp;$I178&amp;$L178&amp;$M178,排出活動_Master!$Y:$Y,0))),"")</f>
        <v/>
      </c>
      <c r="T178" s="80"/>
      <c r="U178" s="78"/>
      <c r="V178" s="441" t="str" cm="1">
        <f t="array" aca="1" ref="V178" ca="1">IFERROR(IF(M178&lt;&gt;"",INDIRECT("排出活動_Master!AS"&amp;MATCH(M178,排出活動_Master!$AN:$AN,0)),"-"),"")</f>
        <v>-</v>
      </c>
      <c r="W178" s="440" t="str" cm="1">
        <f t="array" aca="1" ref="W178" ca="1">IFERROR(IF(M178&lt;&gt;"",INDIRECT("排出活動_Master!AR"&amp;MATCH(M178,排出活動_Master!$AN:$AN,0)),"-"),"")</f>
        <v>-</v>
      </c>
      <c r="X178" s="550" t="str" cm="1">
        <f t="array" aca="1" ref="X178" ca="1">IFERROR(IF(OR(I178=選択肢①!$J$31,AND(P178&lt;&gt;"",I178=選択肢①!$L$31)),P178,IF(LEFT($H178,FIND(")",$H178))&amp;$I178="エネルギー起源二酸化炭素(CO2)燃料の使用",INDIRECT("排出活動_Master!AU"&amp;MATCH(M178,排出活動_Master!$AN:$AN,0)),IF(OR(LEFT($H178,FIND(")",$H178))&amp;$I178=排出活動_Master!$AW$6,$H178&amp;$I178=排出活動_Master!$AW$7),INDIRECT("排出活動_Master!R"&amp;MATCH(H178&amp;I178&amp;L178,排出活動_Master!$Y:$Y,0)),INDIRECT("排出活動_Master!R"&amp;MATCH(LEFT($H178,FIND(")",$H178))&amp;$I178&amp;$L178&amp;$M178,排出活動_Master!$Y:$Y,0))))),"")</f>
        <v/>
      </c>
      <c r="Y178" s="386" t="str" cm="1">
        <f t="array" aca="1" ref="Y178" ca="1">IFERROR(IF(LEFT($H178,FIND(")",$H178))&amp;I178="エネルギー起源二酸化炭素(CO2)燃料の使用",INDIRECT("排出活動_Master!AT"&amp;MATCH(M178,排出活動_Master!$AN:$AN,0)),IF(OR(LEFT($H178,FIND(")",$H178))&amp;$I178=排出活動_Master!$AW$6,$H178&amp;$I178=排出活動_Master!$AW$7),INDIRECT("排出活動_Master!Q"&amp;MATCH(H178&amp;I178&amp;L178,排出活動_Master!$Y:$Y,0)),INDIRECT("排出活動_Master!Q"&amp;MATCH(LEFT($H178,FIND(")",$H178))&amp;$I178&amp;$L178&amp;$M178,排出活動_Master!$Y:$Y,0)))),"")</f>
        <v/>
      </c>
      <c r="Z178" s="558">
        <f ca="1">IF(AND(H178=排出活動_Master!$B$5,I178=排出活動_Master!$E$5),1,IFERROR(VLOOKUP($H178,排出活動_Master!$AI$5:$AK$38,3,0),0))</f>
        <v>0</v>
      </c>
      <c r="AA178" s="559">
        <f t="shared" ca="1" si="17"/>
        <v>0</v>
      </c>
      <c r="AB178" s="79"/>
      <c r="AC178" s="550" t="str">
        <f t="shared" ca="1" si="18"/>
        <v>-</v>
      </c>
      <c r="AD178" s="80"/>
      <c r="AE178" s="82"/>
      <c r="AF178" s="76"/>
      <c r="AG178" s="550" t="str">
        <f t="shared" ca="1" si="16"/>
        <v/>
      </c>
      <c r="AH178" s="80"/>
      <c r="AI178" s="82"/>
      <c r="AL178" s="478">
        <f t="shared" ca="1" si="19"/>
        <v>1</v>
      </c>
      <c r="AM178" s="478"/>
      <c r="AN178" s="478">
        <f t="shared" ca="1" si="20"/>
        <v>1</v>
      </c>
      <c r="AO178" s="478"/>
      <c r="AP178" s="478" t="e">
        <f t="shared" ca="1" si="15"/>
        <v>#VALUE!</v>
      </c>
    </row>
    <row r="179" spans="2:42" ht="19.5" thickBot="1">
      <c r="B179" s="554"/>
      <c r="C179" s="555" t="str" cm="1">
        <f t="array" aca="1" ref="C179" ca="1">IFERROR(INDIRECT("'S7-"&amp;$C$5&amp;"'!G"&amp;MATCH('S8-S00010'!B179,INDIRECT("'S7-"&amp;$C$5&amp;"'!F:F"),0)),"")</f>
        <v/>
      </c>
      <c r="D179" s="555" t="str" cm="1">
        <f t="array" aca="1" ref="D179" ca="1">IFERROR(INDIRECT("'S7-"&amp;$C$5&amp;"'!E"&amp;MATCH('S8-S00010'!B179,INDIRECT("'S7-"&amp;$C$5&amp;"'!F:F"),0)),"")</f>
        <v/>
      </c>
      <c r="E179" s="77"/>
      <c r="F179" s="77"/>
      <c r="G179" s="327"/>
      <c r="H179" s="556" t="str" cm="1">
        <f t="array" aca="1" ref="H179" ca="1">IFERROR(INDIRECT("'S7-"&amp;$C$5&amp;"'!$D"&amp;MATCH($B179,INDIRECT("'S7-"&amp;$C$5&amp;"'!$F:$F"),0)),"")</f>
        <v/>
      </c>
      <c r="I179" s="71"/>
      <c r="J179" s="78"/>
      <c r="K179" s="557" t="str">
        <f>IF(I179&lt;&gt;"",IFERROR(VLOOKUP($I179,選択肢①!$D$32:$E$34,2,0),"直接"),"")</f>
        <v/>
      </c>
      <c r="L179" s="71"/>
      <c r="M179" s="71"/>
      <c r="N179" s="104"/>
      <c r="O179" s="81"/>
      <c r="P179" s="334"/>
      <c r="Q179" s="330" t="str">
        <f>IF($I179=選択肢①!$J$31,"tCO2/kWh",IF($I179=選択肢①!$L$31,"tCO2/GJ",""))</f>
        <v/>
      </c>
      <c r="R179" s="101"/>
      <c r="S179" s="440" t="str" cm="1">
        <f t="array" aca="1" ref="S179" ca="1">IFERROR(IF(M179&lt;&gt;"",INDIRECT("排出活動_Master!AQ"&amp;MATCH(M179,排出活動_Master!$AN:$AN,0)),INDIRECT("排出活動_Master!P"&amp;MATCH(LEFT($H179,FIND(")",$H179))&amp;$I179&amp;$L179&amp;$M179,排出活動_Master!$Y:$Y,0))),"")</f>
        <v/>
      </c>
      <c r="T179" s="80"/>
      <c r="U179" s="78"/>
      <c r="V179" s="441" t="str" cm="1">
        <f t="array" aca="1" ref="V179" ca="1">IFERROR(IF(M179&lt;&gt;"",INDIRECT("排出活動_Master!AS"&amp;MATCH(M179,排出活動_Master!$AN:$AN,0)),"-"),"")</f>
        <v>-</v>
      </c>
      <c r="W179" s="440" t="str" cm="1">
        <f t="array" aca="1" ref="W179" ca="1">IFERROR(IF(M179&lt;&gt;"",INDIRECT("排出活動_Master!AR"&amp;MATCH(M179,排出活動_Master!$AN:$AN,0)),"-"),"")</f>
        <v>-</v>
      </c>
      <c r="X179" s="550" t="str" cm="1">
        <f t="array" aca="1" ref="X179" ca="1">IFERROR(IF(OR(I179=選択肢①!$J$31,AND(P179&lt;&gt;"",I179=選択肢①!$L$31)),P179,IF(LEFT($H179,FIND(")",$H179))&amp;$I179="エネルギー起源二酸化炭素(CO2)燃料の使用",INDIRECT("排出活動_Master!AU"&amp;MATCH(M179,排出活動_Master!$AN:$AN,0)),IF(OR(LEFT($H179,FIND(")",$H179))&amp;$I179=排出活動_Master!$AW$6,$H179&amp;$I179=排出活動_Master!$AW$7),INDIRECT("排出活動_Master!R"&amp;MATCH(H179&amp;I179&amp;L179,排出活動_Master!$Y:$Y,0)),INDIRECT("排出活動_Master!R"&amp;MATCH(LEFT($H179,FIND(")",$H179))&amp;$I179&amp;$L179&amp;$M179,排出活動_Master!$Y:$Y,0))))),"")</f>
        <v/>
      </c>
      <c r="Y179" s="386" t="str" cm="1">
        <f t="array" aca="1" ref="Y179" ca="1">IFERROR(IF(LEFT($H179,FIND(")",$H179))&amp;I179="エネルギー起源二酸化炭素(CO2)燃料の使用",INDIRECT("排出活動_Master!AT"&amp;MATCH(M179,排出活動_Master!$AN:$AN,0)),IF(OR(LEFT($H179,FIND(")",$H179))&amp;$I179=排出活動_Master!$AW$6,$H179&amp;$I179=排出活動_Master!$AW$7),INDIRECT("排出活動_Master!Q"&amp;MATCH(H179&amp;I179&amp;L179,排出活動_Master!$Y:$Y,0)),INDIRECT("排出活動_Master!Q"&amp;MATCH(LEFT($H179,FIND(")",$H179))&amp;$I179&amp;$L179&amp;$M179,排出活動_Master!$Y:$Y,0)))),"")</f>
        <v/>
      </c>
      <c r="Z179" s="558">
        <f ca="1">IF(AND(H179=排出活動_Master!$B$5,I179=排出活動_Master!$E$5),1,IFERROR(VLOOKUP($H179,排出活動_Master!$AI$5:$AK$38,3,0),0))</f>
        <v>0</v>
      </c>
      <c r="AA179" s="559">
        <f t="shared" ca="1" si="17"/>
        <v>0</v>
      </c>
      <c r="AB179" s="79"/>
      <c r="AC179" s="550" t="str">
        <f t="shared" ca="1" si="18"/>
        <v>-</v>
      </c>
      <c r="AD179" s="80"/>
      <c r="AE179" s="82"/>
      <c r="AF179" s="76"/>
      <c r="AG179" s="550" t="str">
        <f t="shared" ca="1" si="16"/>
        <v/>
      </c>
      <c r="AH179" s="80"/>
      <c r="AI179" s="82"/>
      <c r="AL179" s="478">
        <f t="shared" ca="1" si="19"/>
        <v>1</v>
      </c>
      <c r="AM179" s="478"/>
      <c r="AN179" s="478">
        <f t="shared" ca="1" si="20"/>
        <v>1</v>
      </c>
      <c r="AO179" s="478"/>
      <c r="AP179" s="478" t="e">
        <f t="shared" ca="1" si="15"/>
        <v>#VALUE!</v>
      </c>
    </row>
    <row r="180" spans="2:42" ht="19.5" thickBot="1">
      <c r="B180" s="554"/>
      <c r="C180" s="555" t="str" cm="1">
        <f t="array" aca="1" ref="C180" ca="1">IFERROR(INDIRECT("'S7-"&amp;$C$5&amp;"'!G"&amp;MATCH('S8-S00010'!B180,INDIRECT("'S7-"&amp;$C$5&amp;"'!F:F"),0)),"")</f>
        <v/>
      </c>
      <c r="D180" s="555" t="str" cm="1">
        <f t="array" aca="1" ref="D180" ca="1">IFERROR(INDIRECT("'S7-"&amp;$C$5&amp;"'!E"&amp;MATCH('S8-S00010'!B180,INDIRECT("'S7-"&amp;$C$5&amp;"'!F:F"),0)),"")</f>
        <v/>
      </c>
      <c r="E180" s="77"/>
      <c r="F180" s="77"/>
      <c r="G180" s="327"/>
      <c r="H180" s="556" t="str" cm="1">
        <f t="array" aca="1" ref="H180" ca="1">IFERROR(INDIRECT("'S7-"&amp;$C$5&amp;"'!$D"&amp;MATCH($B180,INDIRECT("'S7-"&amp;$C$5&amp;"'!$F:$F"),0)),"")</f>
        <v/>
      </c>
      <c r="I180" s="71"/>
      <c r="J180" s="78"/>
      <c r="K180" s="557" t="str">
        <f>IF(I180&lt;&gt;"",IFERROR(VLOOKUP($I180,選択肢①!$D$32:$E$34,2,0),"直接"),"")</f>
        <v/>
      </c>
      <c r="L180" s="71"/>
      <c r="M180" s="71"/>
      <c r="N180" s="104"/>
      <c r="O180" s="81"/>
      <c r="P180" s="334"/>
      <c r="Q180" s="330" t="str">
        <f>IF($I180=選択肢①!$J$31,"tCO2/kWh",IF($I180=選択肢①!$L$31,"tCO2/GJ",""))</f>
        <v/>
      </c>
      <c r="R180" s="101"/>
      <c r="S180" s="440" t="str" cm="1">
        <f t="array" aca="1" ref="S180" ca="1">IFERROR(IF(M180&lt;&gt;"",INDIRECT("排出活動_Master!AQ"&amp;MATCH(M180,排出活動_Master!$AN:$AN,0)),INDIRECT("排出活動_Master!P"&amp;MATCH(LEFT($H180,FIND(")",$H180))&amp;$I180&amp;$L180&amp;$M180,排出活動_Master!$Y:$Y,0))),"")</f>
        <v/>
      </c>
      <c r="T180" s="80"/>
      <c r="U180" s="78"/>
      <c r="V180" s="441" t="str" cm="1">
        <f t="array" aca="1" ref="V180" ca="1">IFERROR(IF(M180&lt;&gt;"",INDIRECT("排出活動_Master!AS"&amp;MATCH(M180,排出活動_Master!$AN:$AN,0)),"-"),"")</f>
        <v>-</v>
      </c>
      <c r="W180" s="440" t="str" cm="1">
        <f t="array" aca="1" ref="W180" ca="1">IFERROR(IF(M180&lt;&gt;"",INDIRECT("排出活動_Master!AR"&amp;MATCH(M180,排出活動_Master!$AN:$AN,0)),"-"),"")</f>
        <v>-</v>
      </c>
      <c r="X180" s="550" t="str" cm="1">
        <f t="array" aca="1" ref="X180" ca="1">IFERROR(IF(OR(I180=選択肢①!$J$31,AND(P180&lt;&gt;"",I180=選択肢①!$L$31)),P180,IF(LEFT($H180,FIND(")",$H180))&amp;$I180="エネルギー起源二酸化炭素(CO2)燃料の使用",INDIRECT("排出活動_Master!AU"&amp;MATCH(M180,排出活動_Master!$AN:$AN,0)),IF(OR(LEFT($H180,FIND(")",$H180))&amp;$I180=排出活動_Master!$AW$6,$H180&amp;$I180=排出活動_Master!$AW$7),INDIRECT("排出活動_Master!R"&amp;MATCH(H180&amp;I180&amp;L180,排出活動_Master!$Y:$Y,0)),INDIRECT("排出活動_Master!R"&amp;MATCH(LEFT($H180,FIND(")",$H180))&amp;$I180&amp;$L180&amp;$M180,排出活動_Master!$Y:$Y,0))))),"")</f>
        <v/>
      </c>
      <c r="Y180" s="386" t="str" cm="1">
        <f t="array" aca="1" ref="Y180" ca="1">IFERROR(IF(LEFT($H180,FIND(")",$H180))&amp;I180="エネルギー起源二酸化炭素(CO2)燃料の使用",INDIRECT("排出活動_Master!AT"&amp;MATCH(M180,排出活動_Master!$AN:$AN,0)),IF(OR(LEFT($H180,FIND(")",$H180))&amp;$I180=排出活動_Master!$AW$6,$H180&amp;$I180=排出活動_Master!$AW$7),INDIRECT("排出活動_Master!Q"&amp;MATCH(H180&amp;I180&amp;L180,排出活動_Master!$Y:$Y,0)),INDIRECT("排出活動_Master!Q"&amp;MATCH(LEFT($H180,FIND(")",$H180))&amp;$I180&amp;$L180&amp;$M180,排出活動_Master!$Y:$Y,0)))),"")</f>
        <v/>
      </c>
      <c r="Z180" s="558">
        <f ca="1">IF(AND(H180=排出活動_Master!$B$5,I180=排出活動_Master!$E$5),1,IFERROR(VLOOKUP($H180,排出活動_Master!$AI$5:$AK$38,3,0),0))</f>
        <v>0</v>
      </c>
      <c r="AA180" s="559">
        <f t="shared" ca="1" si="17"/>
        <v>0</v>
      </c>
      <c r="AB180" s="79"/>
      <c r="AC180" s="550" t="str">
        <f t="shared" ca="1" si="18"/>
        <v>-</v>
      </c>
      <c r="AD180" s="80"/>
      <c r="AE180" s="82"/>
      <c r="AF180" s="76"/>
      <c r="AG180" s="550" t="str">
        <f t="shared" ca="1" si="16"/>
        <v/>
      </c>
      <c r="AH180" s="80"/>
      <c r="AI180" s="82"/>
      <c r="AL180" s="478">
        <f t="shared" ca="1" si="19"/>
        <v>1</v>
      </c>
      <c r="AM180" s="478"/>
      <c r="AN180" s="478">
        <f t="shared" ca="1" si="20"/>
        <v>1</v>
      </c>
      <c r="AO180" s="478"/>
      <c r="AP180" s="478" t="e">
        <f t="shared" ca="1" si="15"/>
        <v>#VALUE!</v>
      </c>
    </row>
    <row r="181" spans="2:42" ht="19.5" thickBot="1">
      <c r="B181" s="554"/>
      <c r="C181" s="555" t="str" cm="1">
        <f t="array" aca="1" ref="C181" ca="1">IFERROR(INDIRECT("'S7-"&amp;$C$5&amp;"'!G"&amp;MATCH('S8-S00010'!B181,INDIRECT("'S7-"&amp;$C$5&amp;"'!F:F"),0)),"")</f>
        <v/>
      </c>
      <c r="D181" s="555" t="str" cm="1">
        <f t="array" aca="1" ref="D181" ca="1">IFERROR(INDIRECT("'S7-"&amp;$C$5&amp;"'!E"&amp;MATCH('S8-S00010'!B181,INDIRECT("'S7-"&amp;$C$5&amp;"'!F:F"),0)),"")</f>
        <v/>
      </c>
      <c r="E181" s="77"/>
      <c r="F181" s="77"/>
      <c r="G181" s="327"/>
      <c r="H181" s="556" t="str" cm="1">
        <f t="array" aca="1" ref="H181" ca="1">IFERROR(INDIRECT("'S7-"&amp;$C$5&amp;"'!$D"&amp;MATCH($B181,INDIRECT("'S7-"&amp;$C$5&amp;"'!$F:$F"),0)),"")</f>
        <v/>
      </c>
      <c r="I181" s="71"/>
      <c r="J181" s="78"/>
      <c r="K181" s="557" t="str">
        <f>IF(I181&lt;&gt;"",IFERROR(VLOOKUP($I181,選択肢①!$D$32:$E$34,2,0),"直接"),"")</f>
        <v/>
      </c>
      <c r="L181" s="71"/>
      <c r="M181" s="71"/>
      <c r="N181" s="104"/>
      <c r="O181" s="81"/>
      <c r="P181" s="334"/>
      <c r="Q181" s="330" t="str">
        <f>IF($I181=選択肢①!$J$31,"tCO2/kWh",IF($I181=選択肢①!$L$31,"tCO2/GJ",""))</f>
        <v/>
      </c>
      <c r="R181" s="101"/>
      <c r="S181" s="440" t="str" cm="1">
        <f t="array" aca="1" ref="S181" ca="1">IFERROR(IF(M181&lt;&gt;"",INDIRECT("排出活動_Master!AQ"&amp;MATCH(M181,排出活動_Master!$AN:$AN,0)),INDIRECT("排出活動_Master!P"&amp;MATCH(LEFT($H181,FIND(")",$H181))&amp;$I181&amp;$L181&amp;$M181,排出活動_Master!$Y:$Y,0))),"")</f>
        <v/>
      </c>
      <c r="T181" s="80"/>
      <c r="U181" s="78"/>
      <c r="V181" s="441" t="str" cm="1">
        <f t="array" aca="1" ref="V181" ca="1">IFERROR(IF(M181&lt;&gt;"",INDIRECT("排出活動_Master!AS"&amp;MATCH(M181,排出活動_Master!$AN:$AN,0)),"-"),"")</f>
        <v>-</v>
      </c>
      <c r="W181" s="440" t="str" cm="1">
        <f t="array" aca="1" ref="W181" ca="1">IFERROR(IF(M181&lt;&gt;"",INDIRECT("排出活動_Master!AR"&amp;MATCH(M181,排出活動_Master!$AN:$AN,0)),"-"),"")</f>
        <v>-</v>
      </c>
      <c r="X181" s="550" t="str" cm="1">
        <f t="array" aca="1" ref="X181" ca="1">IFERROR(IF(OR(I181=選択肢①!$J$31,AND(P181&lt;&gt;"",I181=選択肢①!$L$31)),P181,IF(LEFT($H181,FIND(")",$H181))&amp;$I181="エネルギー起源二酸化炭素(CO2)燃料の使用",INDIRECT("排出活動_Master!AU"&amp;MATCH(M181,排出活動_Master!$AN:$AN,0)),IF(OR(LEFT($H181,FIND(")",$H181))&amp;$I181=排出活動_Master!$AW$6,$H181&amp;$I181=排出活動_Master!$AW$7),INDIRECT("排出活動_Master!R"&amp;MATCH(H181&amp;I181&amp;L181,排出活動_Master!$Y:$Y,0)),INDIRECT("排出活動_Master!R"&amp;MATCH(LEFT($H181,FIND(")",$H181))&amp;$I181&amp;$L181&amp;$M181,排出活動_Master!$Y:$Y,0))))),"")</f>
        <v/>
      </c>
      <c r="Y181" s="386" t="str" cm="1">
        <f t="array" aca="1" ref="Y181" ca="1">IFERROR(IF(LEFT($H181,FIND(")",$H181))&amp;I181="エネルギー起源二酸化炭素(CO2)燃料の使用",INDIRECT("排出活動_Master!AT"&amp;MATCH(M181,排出活動_Master!$AN:$AN,0)),IF(OR(LEFT($H181,FIND(")",$H181))&amp;$I181=排出活動_Master!$AW$6,$H181&amp;$I181=排出活動_Master!$AW$7),INDIRECT("排出活動_Master!Q"&amp;MATCH(H181&amp;I181&amp;L181,排出活動_Master!$Y:$Y,0)),INDIRECT("排出活動_Master!Q"&amp;MATCH(LEFT($H181,FIND(")",$H181))&amp;$I181&amp;$L181&amp;$M181,排出活動_Master!$Y:$Y,0)))),"")</f>
        <v/>
      </c>
      <c r="Z181" s="558">
        <f ca="1">IF(AND(H181=排出活動_Master!$B$5,I181=排出活動_Master!$E$5),1,IFERROR(VLOOKUP($H181,排出活動_Master!$AI$5:$AK$38,3,0),0))</f>
        <v>0</v>
      </c>
      <c r="AA181" s="559">
        <f t="shared" ca="1" si="17"/>
        <v>0</v>
      </c>
      <c r="AB181" s="79"/>
      <c r="AC181" s="550" t="str">
        <f t="shared" ca="1" si="18"/>
        <v>-</v>
      </c>
      <c r="AD181" s="80"/>
      <c r="AE181" s="82"/>
      <c r="AF181" s="76"/>
      <c r="AG181" s="550" t="str">
        <f t="shared" ca="1" si="16"/>
        <v/>
      </c>
      <c r="AH181" s="80"/>
      <c r="AI181" s="82"/>
      <c r="AL181" s="478">
        <f t="shared" ca="1" si="19"/>
        <v>1</v>
      </c>
      <c r="AM181" s="478"/>
      <c r="AN181" s="478">
        <f t="shared" ca="1" si="20"/>
        <v>1</v>
      </c>
      <c r="AO181" s="478"/>
      <c r="AP181" s="478" t="e">
        <f t="shared" ca="1" si="15"/>
        <v>#VALUE!</v>
      </c>
    </row>
    <row r="182" spans="2:42" ht="19.5" thickBot="1">
      <c r="B182" s="554"/>
      <c r="C182" s="555" t="str" cm="1">
        <f t="array" aca="1" ref="C182" ca="1">IFERROR(INDIRECT("'S7-"&amp;$C$5&amp;"'!G"&amp;MATCH('S8-S00010'!B182,INDIRECT("'S7-"&amp;$C$5&amp;"'!F:F"),0)),"")</f>
        <v/>
      </c>
      <c r="D182" s="555" t="str" cm="1">
        <f t="array" aca="1" ref="D182" ca="1">IFERROR(INDIRECT("'S7-"&amp;$C$5&amp;"'!E"&amp;MATCH('S8-S00010'!B182,INDIRECT("'S7-"&amp;$C$5&amp;"'!F:F"),0)),"")</f>
        <v/>
      </c>
      <c r="E182" s="77"/>
      <c r="F182" s="77"/>
      <c r="G182" s="327"/>
      <c r="H182" s="556" t="str" cm="1">
        <f t="array" aca="1" ref="H182" ca="1">IFERROR(INDIRECT("'S7-"&amp;$C$5&amp;"'!$D"&amp;MATCH($B182,INDIRECT("'S7-"&amp;$C$5&amp;"'!$F:$F"),0)),"")</f>
        <v/>
      </c>
      <c r="I182" s="71"/>
      <c r="J182" s="78"/>
      <c r="K182" s="557" t="str">
        <f>IF(I182&lt;&gt;"",IFERROR(VLOOKUP($I182,選択肢①!$D$32:$E$34,2,0),"直接"),"")</f>
        <v/>
      </c>
      <c r="L182" s="71"/>
      <c r="M182" s="71"/>
      <c r="N182" s="104"/>
      <c r="O182" s="81"/>
      <c r="P182" s="334"/>
      <c r="Q182" s="330" t="str">
        <f>IF($I182=選択肢①!$J$31,"tCO2/kWh",IF($I182=選択肢①!$L$31,"tCO2/GJ",""))</f>
        <v/>
      </c>
      <c r="R182" s="101"/>
      <c r="S182" s="440" t="str" cm="1">
        <f t="array" aca="1" ref="S182" ca="1">IFERROR(IF(M182&lt;&gt;"",INDIRECT("排出活動_Master!AQ"&amp;MATCH(M182,排出活動_Master!$AN:$AN,0)),INDIRECT("排出活動_Master!P"&amp;MATCH(LEFT($H182,FIND(")",$H182))&amp;$I182&amp;$L182&amp;$M182,排出活動_Master!$Y:$Y,0))),"")</f>
        <v/>
      </c>
      <c r="T182" s="80"/>
      <c r="U182" s="78"/>
      <c r="V182" s="441" t="str" cm="1">
        <f t="array" aca="1" ref="V182" ca="1">IFERROR(IF(M182&lt;&gt;"",INDIRECT("排出活動_Master!AS"&amp;MATCH(M182,排出活動_Master!$AN:$AN,0)),"-"),"")</f>
        <v>-</v>
      </c>
      <c r="W182" s="440" t="str" cm="1">
        <f t="array" aca="1" ref="W182" ca="1">IFERROR(IF(M182&lt;&gt;"",INDIRECT("排出活動_Master!AR"&amp;MATCH(M182,排出活動_Master!$AN:$AN,0)),"-"),"")</f>
        <v>-</v>
      </c>
      <c r="X182" s="550" t="str" cm="1">
        <f t="array" aca="1" ref="X182" ca="1">IFERROR(IF(OR(I182=選択肢①!$J$31,AND(P182&lt;&gt;"",I182=選択肢①!$L$31)),P182,IF(LEFT($H182,FIND(")",$H182))&amp;$I182="エネルギー起源二酸化炭素(CO2)燃料の使用",INDIRECT("排出活動_Master!AU"&amp;MATCH(M182,排出活動_Master!$AN:$AN,0)),IF(OR(LEFT($H182,FIND(")",$H182))&amp;$I182=排出活動_Master!$AW$6,$H182&amp;$I182=排出活動_Master!$AW$7),INDIRECT("排出活動_Master!R"&amp;MATCH(H182&amp;I182&amp;L182,排出活動_Master!$Y:$Y,0)),INDIRECT("排出活動_Master!R"&amp;MATCH(LEFT($H182,FIND(")",$H182))&amp;$I182&amp;$L182&amp;$M182,排出活動_Master!$Y:$Y,0))))),"")</f>
        <v/>
      </c>
      <c r="Y182" s="386" t="str" cm="1">
        <f t="array" aca="1" ref="Y182" ca="1">IFERROR(IF(LEFT($H182,FIND(")",$H182))&amp;I182="エネルギー起源二酸化炭素(CO2)燃料の使用",INDIRECT("排出活動_Master!AT"&amp;MATCH(M182,排出活動_Master!$AN:$AN,0)),IF(OR(LEFT($H182,FIND(")",$H182))&amp;$I182=排出活動_Master!$AW$6,$H182&amp;$I182=排出活動_Master!$AW$7),INDIRECT("排出活動_Master!Q"&amp;MATCH(H182&amp;I182&amp;L182,排出活動_Master!$Y:$Y,0)),INDIRECT("排出活動_Master!Q"&amp;MATCH(LEFT($H182,FIND(")",$H182))&amp;$I182&amp;$L182&amp;$M182,排出活動_Master!$Y:$Y,0)))),"")</f>
        <v/>
      </c>
      <c r="Z182" s="558">
        <f ca="1">IF(AND(H182=排出活動_Master!$B$5,I182=排出活動_Master!$E$5),1,IFERROR(VLOOKUP($H182,排出活動_Master!$AI$5:$AK$38,3,0),0))</f>
        <v>0</v>
      </c>
      <c r="AA182" s="559">
        <f t="shared" ca="1" si="17"/>
        <v>0</v>
      </c>
      <c r="AB182" s="79"/>
      <c r="AC182" s="550" t="str">
        <f t="shared" ca="1" si="18"/>
        <v>-</v>
      </c>
      <c r="AD182" s="80"/>
      <c r="AE182" s="82"/>
      <c r="AF182" s="76"/>
      <c r="AG182" s="550" t="str">
        <f t="shared" ca="1" si="16"/>
        <v/>
      </c>
      <c r="AH182" s="80"/>
      <c r="AI182" s="82"/>
      <c r="AL182" s="478">
        <f t="shared" ca="1" si="19"/>
        <v>1</v>
      </c>
      <c r="AM182" s="478"/>
      <c r="AN182" s="478">
        <f t="shared" ca="1" si="20"/>
        <v>1</v>
      </c>
      <c r="AO182" s="478"/>
      <c r="AP182" s="478" t="e">
        <f t="shared" ca="1" si="15"/>
        <v>#VALUE!</v>
      </c>
    </row>
    <row r="183" spans="2:42" ht="19.5" thickBot="1">
      <c r="B183" s="554"/>
      <c r="C183" s="555" t="str" cm="1">
        <f t="array" aca="1" ref="C183" ca="1">IFERROR(INDIRECT("'S7-"&amp;$C$5&amp;"'!G"&amp;MATCH('S8-S00010'!B183,INDIRECT("'S7-"&amp;$C$5&amp;"'!F:F"),0)),"")</f>
        <v/>
      </c>
      <c r="D183" s="555" t="str" cm="1">
        <f t="array" aca="1" ref="D183" ca="1">IFERROR(INDIRECT("'S7-"&amp;$C$5&amp;"'!E"&amp;MATCH('S8-S00010'!B183,INDIRECT("'S7-"&amp;$C$5&amp;"'!F:F"),0)),"")</f>
        <v/>
      </c>
      <c r="E183" s="77"/>
      <c r="F183" s="77"/>
      <c r="G183" s="327"/>
      <c r="H183" s="556" t="str" cm="1">
        <f t="array" aca="1" ref="H183" ca="1">IFERROR(INDIRECT("'S7-"&amp;$C$5&amp;"'!$D"&amp;MATCH($B183,INDIRECT("'S7-"&amp;$C$5&amp;"'!$F:$F"),0)),"")</f>
        <v/>
      </c>
      <c r="I183" s="71"/>
      <c r="J183" s="78"/>
      <c r="K183" s="557" t="str">
        <f>IF(I183&lt;&gt;"",IFERROR(VLOOKUP($I183,選択肢①!$D$32:$E$34,2,0),"直接"),"")</f>
        <v/>
      </c>
      <c r="L183" s="71"/>
      <c r="M183" s="71"/>
      <c r="N183" s="104"/>
      <c r="O183" s="81"/>
      <c r="P183" s="334"/>
      <c r="Q183" s="330" t="str">
        <f>IF($I183=選択肢①!$J$31,"tCO2/kWh",IF($I183=選択肢①!$L$31,"tCO2/GJ",""))</f>
        <v/>
      </c>
      <c r="R183" s="101"/>
      <c r="S183" s="440" t="str" cm="1">
        <f t="array" aca="1" ref="S183" ca="1">IFERROR(IF(M183&lt;&gt;"",INDIRECT("排出活動_Master!AQ"&amp;MATCH(M183,排出活動_Master!$AN:$AN,0)),INDIRECT("排出活動_Master!P"&amp;MATCH(LEFT($H183,FIND(")",$H183))&amp;$I183&amp;$L183&amp;$M183,排出活動_Master!$Y:$Y,0))),"")</f>
        <v/>
      </c>
      <c r="T183" s="80"/>
      <c r="U183" s="78"/>
      <c r="V183" s="441" t="str" cm="1">
        <f t="array" aca="1" ref="V183" ca="1">IFERROR(IF(M183&lt;&gt;"",INDIRECT("排出活動_Master!AS"&amp;MATCH(M183,排出活動_Master!$AN:$AN,0)),"-"),"")</f>
        <v>-</v>
      </c>
      <c r="W183" s="440" t="str" cm="1">
        <f t="array" aca="1" ref="W183" ca="1">IFERROR(IF(M183&lt;&gt;"",INDIRECT("排出活動_Master!AR"&amp;MATCH(M183,排出活動_Master!$AN:$AN,0)),"-"),"")</f>
        <v>-</v>
      </c>
      <c r="X183" s="550" t="str" cm="1">
        <f t="array" aca="1" ref="X183" ca="1">IFERROR(IF(OR(I183=選択肢①!$J$31,AND(P183&lt;&gt;"",I183=選択肢①!$L$31)),P183,IF(LEFT($H183,FIND(")",$H183))&amp;$I183="エネルギー起源二酸化炭素(CO2)燃料の使用",INDIRECT("排出活動_Master!AU"&amp;MATCH(M183,排出活動_Master!$AN:$AN,0)),IF(OR(LEFT($H183,FIND(")",$H183))&amp;$I183=排出活動_Master!$AW$6,$H183&amp;$I183=排出活動_Master!$AW$7),INDIRECT("排出活動_Master!R"&amp;MATCH(H183&amp;I183&amp;L183,排出活動_Master!$Y:$Y,0)),INDIRECT("排出活動_Master!R"&amp;MATCH(LEFT($H183,FIND(")",$H183))&amp;$I183&amp;$L183&amp;$M183,排出活動_Master!$Y:$Y,0))))),"")</f>
        <v/>
      </c>
      <c r="Y183" s="386" t="str" cm="1">
        <f t="array" aca="1" ref="Y183" ca="1">IFERROR(IF(LEFT($H183,FIND(")",$H183))&amp;I183="エネルギー起源二酸化炭素(CO2)燃料の使用",INDIRECT("排出活動_Master!AT"&amp;MATCH(M183,排出活動_Master!$AN:$AN,0)),IF(OR(LEFT($H183,FIND(")",$H183))&amp;$I183=排出活動_Master!$AW$6,$H183&amp;$I183=排出活動_Master!$AW$7),INDIRECT("排出活動_Master!Q"&amp;MATCH(H183&amp;I183&amp;L183,排出活動_Master!$Y:$Y,0)),INDIRECT("排出活動_Master!Q"&amp;MATCH(LEFT($H183,FIND(")",$H183))&amp;$I183&amp;$L183&amp;$M183,排出活動_Master!$Y:$Y,0)))),"")</f>
        <v/>
      </c>
      <c r="Z183" s="558">
        <f ca="1">IF(AND(H183=排出活動_Master!$B$5,I183=排出活動_Master!$E$5),1,IFERROR(VLOOKUP($H183,排出活動_Master!$AI$5:$AK$38,3,0),0))</f>
        <v>0</v>
      </c>
      <c r="AA183" s="559">
        <f t="shared" ca="1" si="17"/>
        <v>0</v>
      </c>
      <c r="AB183" s="79"/>
      <c r="AC183" s="550" t="str">
        <f t="shared" ca="1" si="18"/>
        <v>-</v>
      </c>
      <c r="AD183" s="80"/>
      <c r="AE183" s="82"/>
      <c r="AF183" s="76"/>
      <c r="AG183" s="550" t="str">
        <f t="shared" ca="1" si="16"/>
        <v/>
      </c>
      <c r="AH183" s="80"/>
      <c r="AI183" s="82"/>
      <c r="AL183" s="478">
        <f t="shared" ca="1" si="19"/>
        <v>1</v>
      </c>
      <c r="AM183" s="478"/>
      <c r="AN183" s="478">
        <f t="shared" ca="1" si="20"/>
        <v>1</v>
      </c>
      <c r="AO183" s="478"/>
      <c r="AP183" s="478" t="e">
        <f t="shared" ca="1" si="15"/>
        <v>#VALUE!</v>
      </c>
    </row>
    <row r="184" spans="2:42" ht="19.5" thickBot="1">
      <c r="B184" s="554"/>
      <c r="C184" s="555" t="str" cm="1">
        <f t="array" aca="1" ref="C184" ca="1">IFERROR(INDIRECT("'S7-"&amp;$C$5&amp;"'!G"&amp;MATCH('S8-S00010'!B184,INDIRECT("'S7-"&amp;$C$5&amp;"'!F:F"),0)),"")</f>
        <v/>
      </c>
      <c r="D184" s="555" t="str" cm="1">
        <f t="array" aca="1" ref="D184" ca="1">IFERROR(INDIRECT("'S7-"&amp;$C$5&amp;"'!E"&amp;MATCH('S8-S00010'!B184,INDIRECT("'S7-"&amp;$C$5&amp;"'!F:F"),0)),"")</f>
        <v/>
      </c>
      <c r="E184" s="77"/>
      <c r="F184" s="77"/>
      <c r="G184" s="327"/>
      <c r="H184" s="556" t="str" cm="1">
        <f t="array" aca="1" ref="H184" ca="1">IFERROR(INDIRECT("'S7-"&amp;$C$5&amp;"'!$D"&amp;MATCH($B184,INDIRECT("'S7-"&amp;$C$5&amp;"'!$F:$F"),0)),"")</f>
        <v/>
      </c>
      <c r="I184" s="71"/>
      <c r="J184" s="78"/>
      <c r="K184" s="557" t="str">
        <f>IF(I184&lt;&gt;"",IFERROR(VLOOKUP($I184,選択肢①!$D$32:$E$34,2,0),"直接"),"")</f>
        <v/>
      </c>
      <c r="L184" s="71"/>
      <c r="M184" s="71"/>
      <c r="N184" s="104"/>
      <c r="O184" s="81"/>
      <c r="P184" s="334"/>
      <c r="Q184" s="330" t="str">
        <f>IF($I184=選択肢①!$J$31,"tCO2/kWh",IF($I184=選択肢①!$L$31,"tCO2/GJ",""))</f>
        <v/>
      </c>
      <c r="R184" s="101"/>
      <c r="S184" s="440" t="str" cm="1">
        <f t="array" aca="1" ref="S184" ca="1">IFERROR(IF(M184&lt;&gt;"",INDIRECT("排出活動_Master!AQ"&amp;MATCH(M184,排出活動_Master!$AN:$AN,0)),INDIRECT("排出活動_Master!P"&amp;MATCH(LEFT($H184,FIND(")",$H184))&amp;$I184&amp;$L184&amp;$M184,排出活動_Master!$Y:$Y,0))),"")</f>
        <v/>
      </c>
      <c r="T184" s="80"/>
      <c r="U184" s="78"/>
      <c r="V184" s="441" t="str" cm="1">
        <f t="array" aca="1" ref="V184" ca="1">IFERROR(IF(M184&lt;&gt;"",INDIRECT("排出活動_Master!AS"&amp;MATCH(M184,排出活動_Master!$AN:$AN,0)),"-"),"")</f>
        <v>-</v>
      </c>
      <c r="W184" s="440" t="str" cm="1">
        <f t="array" aca="1" ref="W184" ca="1">IFERROR(IF(M184&lt;&gt;"",INDIRECT("排出活動_Master!AR"&amp;MATCH(M184,排出活動_Master!$AN:$AN,0)),"-"),"")</f>
        <v>-</v>
      </c>
      <c r="X184" s="550" t="str" cm="1">
        <f t="array" aca="1" ref="X184" ca="1">IFERROR(IF(OR(I184=選択肢①!$J$31,AND(P184&lt;&gt;"",I184=選択肢①!$L$31)),P184,IF(LEFT($H184,FIND(")",$H184))&amp;$I184="エネルギー起源二酸化炭素(CO2)燃料の使用",INDIRECT("排出活動_Master!AU"&amp;MATCH(M184,排出活動_Master!$AN:$AN,0)),IF(OR(LEFT($H184,FIND(")",$H184))&amp;$I184=排出活動_Master!$AW$6,$H184&amp;$I184=排出活動_Master!$AW$7),INDIRECT("排出活動_Master!R"&amp;MATCH(H184&amp;I184&amp;L184,排出活動_Master!$Y:$Y,0)),INDIRECT("排出活動_Master!R"&amp;MATCH(LEFT($H184,FIND(")",$H184))&amp;$I184&amp;$L184&amp;$M184,排出活動_Master!$Y:$Y,0))))),"")</f>
        <v/>
      </c>
      <c r="Y184" s="386" t="str" cm="1">
        <f t="array" aca="1" ref="Y184" ca="1">IFERROR(IF(LEFT($H184,FIND(")",$H184))&amp;I184="エネルギー起源二酸化炭素(CO2)燃料の使用",INDIRECT("排出活動_Master!AT"&amp;MATCH(M184,排出活動_Master!$AN:$AN,0)),IF(OR(LEFT($H184,FIND(")",$H184))&amp;$I184=排出活動_Master!$AW$6,$H184&amp;$I184=排出活動_Master!$AW$7),INDIRECT("排出活動_Master!Q"&amp;MATCH(H184&amp;I184&amp;L184,排出活動_Master!$Y:$Y,0)),INDIRECT("排出活動_Master!Q"&amp;MATCH(LEFT($H184,FIND(")",$H184))&amp;$I184&amp;$L184&amp;$M184,排出活動_Master!$Y:$Y,0)))),"")</f>
        <v/>
      </c>
      <c r="Z184" s="558">
        <f ca="1">IF(AND(H184=排出活動_Master!$B$5,I184=排出活動_Master!$E$5),1,IFERROR(VLOOKUP($H184,排出活動_Master!$AI$5:$AK$38,3,0),0))</f>
        <v>0</v>
      </c>
      <c r="AA184" s="559">
        <f t="shared" ca="1" si="17"/>
        <v>0</v>
      </c>
      <c r="AB184" s="79"/>
      <c r="AC184" s="550" t="str">
        <f t="shared" ca="1" si="18"/>
        <v>-</v>
      </c>
      <c r="AD184" s="80"/>
      <c r="AE184" s="82"/>
      <c r="AF184" s="76"/>
      <c r="AG184" s="550" t="str">
        <f t="shared" ca="1" si="16"/>
        <v/>
      </c>
      <c r="AH184" s="80"/>
      <c r="AI184" s="82"/>
      <c r="AL184" s="478">
        <f t="shared" ca="1" si="19"/>
        <v>1</v>
      </c>
      <c r="AM184" s="478"/>
      <c r="AN184" s="478">
        <f t="shared" ca="1" si="20"/>
        <v>1</v>
      </c>
      <c r="AO184" s="478"/>
      <c r="AP184" s="478" t="e">
        <f t="shared" ca="1" si="15"/>
        <v>#VALUE!</v>
      </c>
    </row>
    <row r="185" spans="2:42" ht="19.5" thickBot="1">
      <c r="B185" s="554"/>
      <c r="C185" s="555" t="str" cm="1">
        <f t="array" aca="1" ref="C185" ca="1">IFERROR(INDIRECT("'S7-"&amp;$C$5&amp;"'!G"&amp;MATCH('S8-S00010'!B185,INDIRECT("'S7-"&amp;$C$5&amp;"'!F:F"),0)),"")</f>
        <v/>
      </c>
      <c r="D185" s="555" t="str" cm="1">
        <f t="array" aca="1" ref="D185" ca="1">IFERROR(INDIRECT("'S7-"&amp;$C$5&amp;"'!E"&amp;MATCH('S8-S00010'!B185,INDIRECT("'S7-"&amp;$C$5&amp;"'!F:F"),0)),"")</f>
        <v/>
      </c>
      <c r="E185" s="77"/>
      <c r="F185" s="77"/>
      <c r="G185" s="327"/>
      <c r="H185" s="556" t="str" cm="1">
        <f t="array" aca="1" ref="H185" ca="1">IFERROR(INDIRECT("'S7-"&amp;$C$5&amp;"'!$D"&amp;MATCH($B185,INDIRECT("'S7-"&amp;$C$5&amp;"'!$F:$F"),0)),"")</f>
        <v/>
      </c>
      <c r="I185" s="71"/>
      <c r="J185" s="78"/>
      <c r="K185" s="557" t="str">
        <f>IF(I185&lt;&gt;"",IFERROR(VLOOKUP($I185,選択肢①!$D$32:$E$34,2,0),"直接"),"")</f>
        <v/>
      </c>
      <c r="L185" s="71"/>
      <c r="M185" s="71"/>
      <c r="N185" s="104"/>
      <c r="O185" s="81"/>
      <c r="P185" s="334"/>
      <c r="Q185" s="330" t="str">
        <f>IF($I185=選択肢①!$J$31,"tCO2/kWh",IF($I185=選択肢①!$L$31,"tCO2/GJ",""))</f>
        <v/>
      </c>
      <c r="R185" s="101"/>
      <c r="S185" s="440" t="str" cm="1">
        <f t="array" aca="1" ref="S185" ca="1">IFERROR(IF(M185&lt;&gt;"",INDIRECT("排出活動_Master!AQ"&amp;MATCH(M185,排出活動_Master!$AN:$AN,0)),INDIRECT("排出活動_Master!P"&amp;MATCH(LEFT($H185,FIND(")",$H185))&amp;$I185&amp;$L185&amp;$M185,排出活動_Master!$Y:$Y,0))),"")</f>
        <v/>
      </c>
      <c r="T185" s="80"/>
      <c r="U185" s="78"/>
      <c r="V185" s="441" t="str" cm="1">
        <f t="array" aca="1" ref="V185" ca="1">IFERROR(IF(M185&lt;&gt;"",INDIRECT("排出活動_Master!AS"&amp;MATCH(M185,排出活動_Master!$AN:$AN,0)),"-"),"")</f>
        <v>-</v>
      </c>
      <c r="W185" s="440" t="str" cm="1">
        <f t="array" aca="1" ref="W185" ca="1">IFERROR(IF(M185&lt;&gt;"",INDIRECT("排出活動_Master!AR"&amp;MATCH(M185,排出活動_Master!$AN:$AN,0)),"-"),"")</f>
        <v>-</v>
      </c>
      <c r="X185" s="550" t="str" cm="1">
        <f t="array" aca="1" ref="X185" ca="1">IFERROR(IF(OR(I185=選択肢①!$J$31,AND(P185&lt;&gt;"",I185=選択肢①!$L$31)),P185,IF(LEFT($H185,FIND(")",$H185))&amp;$I185="エネルギー起源二酸化炭素(CO2)燃料の使用",INDIRECT("排出活動_Master!AU"&amp;MATCH(M185,排出活動_Master!$AN:$AN,0)),IF(OR(LEFT($H185,FIND(")",$H185))&amp;$I185=排出活動_Master!$AW$6,$H185&amp;$I185=排出活動_Master!$AW$7),INDIRECT("排出活動_Master!R"&amp;MATCH(H185&amp;I185&amp;L185,排出活動_Master!$Y:$Y,0)),INDIRECT("排出活動_Master!R"&amp;MATCH(LEFT($H185,FIND(")",$H185))&amp;$I185&amp;$L185&amp;$M185,排出活動_Master!$Y:$Y,0))))),"")</f>
        <v/>
      </c>
      <c r="Y185" s="386" t="str" cm="1">
        <f t="array" aca="1" ref="Y185" ca="1">IFERROR(IF(LEFT($H185,FIND(")",$H185))&amp;I185="エネルギー起源二酸化炭素(CO2)燃料の使用",INDIRECT("排出活動_Master!AT"&amp;MATCH(M185,排出活動_Master!$AN:$AN,0)),IF(OR(LEFT($H185,FIND(")",$H185))&amp;$I185=排出活動_Master!$AW$6,$H185&amp;$I185=排出活動_Master!$AW$7),INDIRECT("排出活動_Master!Q"&amp;MATCH(H185&amp;I185&amp;L185,排出活動_Master!$Y:$Y,0)),INDIRECT("排出活動_Master!Q"&amp;MATCH(LEFT($H185,FIND(")",$H185))&amp;$I185&amp;$L185&amp;$M185,排出活動_Master!$Y:$Y,0)))),"")</f>
        <v/>
      </c>
      <c r="Z185" s="558">
        <f ca="1">IF(AND(H185=排出活動_Master!$B$5,I185=排出活動_Master!$E$5),1,IFERROR(VLOOKUP($H185,排出活動_Master!$AI$5:$AK$38,3,0),0))</f>
        <v>0</v>
      </c>
      <c r="AA185" s="559">
        <f t="shared" ca="1" si="17"/>
        <v>0</v>
      </c>
      <c r="AB185" s="79"/>
      <c r="AC185" s="550" t="str">
        <f t="shared" ca="1" si="18"/>
        <v>-</v>
      </c>
      <c r="AD185" s="80"/>
      <c r="AE185" s="82"/>
      <c r="AF185" s="76"/>
      <c r="AG185" s="550" t="str">
        <f t="shared" ca="1" si="16"/>
        <v/>
      </c>
      <c r="AH185" s="80"/>
      <c r="AI185" s="82"/>
      <c r="AL185" s="478">
        <f t="shared" ca="1" si="19"/>
        <v>1</v>
      </c>
      <c r="AM185" s="478"/>
      <c r="AN185" s="478">
        <f t="shared" ca="1" si="20"/>
        <v>1</v>
      </c>
      <c r="AO185" s="478"/>
      <c r="AP185" s="478" t="e">
        <f t="shared" ca="1" si="15"/>
        <v>#VALUE!</v>
      </c>
    </row>
    <row r="186" spans="2:42" ht="19.5" thickBot="1">
      <c r="B186" s="554"/>
      <c r="C186" s="555" t="str" cm="1">
        <f t="array" aca="1" ref="C186" ca="1">IFERROR(INDIRECT("'S7-"&amp;$C$5&amp;"'!G"&amp;MATCH('S8-S00010'!B186,INDIRECT("'S7-"&amp;$C$5&amp;"'!F:F"),0)),"")</f>
        <v/>
      </c>
      <c r="D186" s="555" t="str" cm="1">
        <f t="array" aca="1" ref="D186" ca="1">IFERROR(INDIRECT("'S7-"&amp;$C$5&amp;"'!E"&amp;MATCH('S8-S00010'!B186,INDIRECT("'S7-"&amp;$C$5&amp;"'!F:F"),0)),"")</f>
        <v/>
      </c>
      <c r="E186" s="77"/>
      <c r="F186" s="77"/>
      <c r="G186" s="327"/>
      <c r="H186" s="556" t="str" cm="1">
        <f t="array" aca="1" ref="H186" ca="1">IFERROR(INDIRECT("'S7-"&amp;$C$5&amp;"'!$D"&amp;MATCH($B186,INDIRECT("'S7-"&amp;$C$5&amp;"'!$F:$F"),0)),"")</f>
        <v/>
      </c>
      <c r="I186" s="71"/>
      <c r="J186" s="78"/>
      <c r="K186" s="557" t="str">
        <f>IF(I186&lt;&gt;"",IFERROR(VLOOKUP($I186,選択肢①!$D$32:$E$34,2,0),"直接"),"")</f>
        <v/>
      </c>
      <c r="L186" s="71"/>
      <c r="M186" s="71"/>
      <c r="N186" s="104"/>
      <c r="O186" s="81"/>
      <c r="P186" s="334"/>
      <c r="Q186" s="330" t="str">
        <f>IF($I186=選択肢①!$J$31,"tCO2/kWh",IF($I186=選択肢①!$L$31,"tCO2/GJ",""))</f>
        <v/>
      </c>
      <c r="R186" s="101"/>
      <c r="S186" s="440" t="str" cm="1">
        <f t="array" aca="1" ref="S186" ca="1">IFERROR(IF(M186&lt;&gt;"",INDIRECT("排出活動_Master!AQ"&amp;MATCH(M186,排出活動_Master!$AN:$AN,0)),INDIRECT("排出活動_Master!P"&amp;MATCH(LEFT($H186,FIND(")",$H186))&amp;$I186&amp;$L186&amp;$M186,排出活動_Master!$Y:$Y,0))),"")</f>
        <v/>
      </c>
      <c r="T186" s="80"/>
      <c r="U186" s="78"/>
      <c r="V186" s="441" t="str" cm="1">
        <f t="array" aca="1" ref="V186" ca="1">IFERROR(IF(M186&lt;&gt;"",INDIRECT("排出活動_Master!AS"&amp;MATCH(M186,排出活動_Master!$AN:$AN,0)),"-"),"")</f>
        <v>-</v>
      </c>
      <c r="W186" s="440" t="str" cm="1">
        <f t="array" aca="1" ref="W186" ca="1">IFERROR(IF(M186&lt;&gt;"",INDIRECT("排出活動_Master!AR"&amp;MATCH(M186,排出活動_Master!$AN:$AN,0)),"-"),"")</f>
        <v>-</v>
      </c>
      <c r="X186" s="550" t="str" cm="1">
        <f t="array" aca="1" ref="X186" ca="1">IFERROR(IF(OR(I186=選択肢①!$J$31,AND(P186&lt;&gt;"",I186=選択肢①!$L$31)),P186,IF(LEFT($H186,FIND(")",$H186))&amp;$I186="エネルギー起源二酸化炭素(CO2)燃料の使用",INDIRECT("排出活動_Master!AU"&amp;MATCH(M186,排出活動_Master!$AN:$AN,0)),IF(OR(LEFT($H186,FIND(")",$H186))&amp;$I186=排出活動_Master!$AW$6,$H186&amp;$I186=排出活動_Master!$AW$7),INDIRECT("排出活動_Master!R"&amp;MATCH(H186&amp;I186&amp;L186,排出活動_Master!$Y:$Y,0)),INDIRECT("排出活動_Master!R"&amp;MATCH(LEFT($H186,FIND(")",$H186))&amp;$I186&amp;$L186&amp;$M186,排出活動_Master!$Y:$Y,0))))),"")</f>
        <v/>
      </c>
      <c r="Y186" s="386" t="str" cm="1">
        <f t="array" aca="1" ref="Y186" ca="1">IFERROR(IF(LEFT($H186,FIND(")",$H186))&amp;I186="エネルギー起源二酸化炭素(CO2)燃料の使用",INDIRECT("排出活動_Master!AT"&amp;MATCH(M186,排出活動_Master!$AN:$AN,0)),IF(OR(LEFT($H186,FIND(")",$H186))&amp;$I186=排出活動_Master!$AW$6,$H186&amp;$I186=排出活動_Master!$AW$7),INDIRECT("排出活動_Master!Q"&amp;MATCH(H186&amp;I186&amp;L186,排出活動_Master!$Y:$Y,0)),INDIRECT("排出活動_Master!Q"&amp;MATCH(LEFT($H186,FIND(")",$H186))&amp;$I186&amp;$L186&amp;$M186,排出活動_Master!$Y:$Y,0)))),"")</f>
        <v/>
      </c>
      <c r="Z186" s="558">
        <f ca="1">IF(AND(H186=排出活動_Master!$B$5,I186=排出活動_Master!$E$5),1,IFERROR(VLOOKUP($H186,排出活動_Master!$AI$5:$AK$38,3,0),0))</f>
        <v>0</v>
      </c>
      <c r="AA186" s="559">
        <f t="shared" ca="1" si="17"/>
        <v>0</v>
      </c>
      <c r="AB186" s="79"/>
      <c r="AC186" s="550" t="str">
        <f t="shared" ca="1" si="18"/>
        <v>-</v>
      </c>
      <c r="AD186" s="80"/>
      <c r="AE186" s="82"/>
      <c r="AF186" s="76"/>
      <c r="AG186" s="550" t="str">
        <f t="shared" ca="1" si="16"/>
        <v/>
      </c>
      <c r="AH186" s="80"/>
      <c r="AI186" s="82"/>
      <c r="AL186" s="478">
        <f t="shared" ca="1" si="19"/>
        <v>1</v>
      </c>
      <c r="AM186" s="478"/>
      <c r="AN186" s="478">
        <f t="shared" ca="1" si="20"/>
        <v>1</v>
      </c>
      <c r="AO186" s="478"/>
      <c r="AP186" s="478" t="e">
        <f t="shared" ca="1" si="15"/>
        <v>#VALUE!</v>
      </c>
    </row>
    <row r="187" spans="2:42" ht="19.5" thickBot="1">
      <c r="B187" s="554"/>
      <c r="C187" s="555" t="str" cm="1">
        <f t="array" aca="1" ref="C187" ca="1">IFERROR(INDIRECT("'S7-"&amp;$C$5&amp;"'!G"&amp;MATCH('S8-S00010'!B187,INDIRECT("'S7-"&amp;$C$5&amp;"'!F:F"),0)),"")</f>
        <v/>
      </c>
      <c r="D187" s="555" t="str" cm="1">
        <f t="array" aca="1" ref="D187" ca="1">IFERROR(INDIRECT("'S7-"&amp;$C$5&amp;"'!E"&amp;MATCH('S8-S00010'!B187,INDIRECT("'S7-"&amp;$C$5&amp;"'!F:F"),0)),"")</f>
        <v/>
      </c>
      <c r="E187" s="77"/>
      <c r="F187" s="77"/>
      <c r="G187" s="327"/>
      <c r="H187" s="556" t="str" cm="1">
        <f t="array" aca="1" ref="H187" ca="1">IFERROR(INDIRECT("'S7-"&amp;$C$5&amp;"'!$D"&amp;MATCH($B187,INDIRECT("'S7-"&amp;$C$5&amp;"'!$F:$F"),0)),"")</f>
        <v/>
      </c>
      <c r="I187" s="71"/>
      <c r="J187" s="78"/>
      <c r="K187" s="557" t="str">
        <f>IF(I187&lt;&gt;"",IFERROR(VLOOKUP($I187,選択肢①!$D$32:$E$34,2,0),"直接"),"")</f>
        <v/>
      </c>
      <c r="L187" s="71"/>
      <c r="M187" s="71"/>
      <c r="N187" s="104"/>
      <c r="O187" s="81"/>
      <c r="P187" s="334"/>
      <c r="Q187" s="330" t="str">
        <f>IF($I187=選択肢①!$J$31,"tCO2/kWh",IF($I187=選択肢①!$L$31,"tCO2/GJ",""))</f>
        <v/>
      </c>
      <c r="R187" s="101"/>
      <c r="S187" s="440" t="str" cm="1">
        <f t="array" aca="1" ref="S187" ca="1">IFERROR(IF(M187&lt;&gt;"",INDIRECT("排出活動_Master!AQ"&amp;MATCH(M187,排出活動_Master!$AN:$AN,0)),INDIRECT("排出活動_Master!P"&amp;MATCH(LEFT($H187,FIND(")",$H187))&amp;$I187&amp;$L187&amp;$M187,排出活動_Master!$Y:$Y,0))),"")</f>
        <v/>
      </c>
      <c r="T187" s="80"/>
      <c r="U187" s="78"/>
      <c r="V187" s="441" t="str" cm="1">
        <f t="array" aca="1" ref="V187" ca="1">IFERROR(IF(M187&lt;&gt;"",INDIRECT("排出活動_Master!AS"&amp;MATCH(M187,排出活動_Master!$AN:$AN,0)),"-"),"")</f>
        <v>-</v>
      </c>
      <c r="W187" s="440" t="str" cm="1">
        <f t="array" aca="1" ref="W187" ca="1">IFERROR(IF(M187&lt;&gt;"",INDIRECT("排出活動_Master!AR"&amp;MATCH(M187,排出活動_Master!$AN:$AN,0)),"-"),"")</f>
        <v>-</v>
      </c>
      <c r="X187" s="550" t="str" cm="1">
        <f t="array" aca="1" ref="X187" ca="1">IFERROR(IF(OR(I187=選択肢①!$J$31,AND(P187&lt;&gt;"",I187=選択肢①!$L$31)),P187,IF(LEFT($H187,FIND(")",$H187))&amp;$I187="エネルギー起源二酸化炭素(CO2)燃料の使用",INDIRECT("排出活動_Master!AU"&amp;MATCH(M187,排出活動_Master!$AN:$AN,0)),IF(OR(LEFT($H187,FIND(")",$H187))&amp;$I187=排出活動_Master!$AW$6,$H187&amp;$I187=排出活動_Master!$AW$7),INDIRECT("排出活動_Master!R"&amp;MATCH(H187&amp;I187&amp;L187,排出活動_Master!$Y:$Y,0)),INDIRECT("排出活動_Master!R"&amp;MATCH(LEFT($H187,FIND(")",$H187))&amp;$I187&amp;$L187&amp;$M187,排出活動_Master!$Y:$Y,0))))),"")</f>
        <v/>
      </c>
      <c r="Y187" s="386" t="str" cm="1">
        <f t="array" aca="1" ref="Y187" ca="1">IFERROR(IF(LEFT($H187,FIND(")",$H187))&amp;I187="エネルギー起源二酸化炭素(CO2)燃料の使用",INDIRECT("排出活動_Master!AT"&amp;MATCH(M187,排出活動_Master!$AN:$AN,0)),IF(OR(LEFT($H187,FIND(")",$H187))&amp;$I187=排出活動_Master!$AW$6,$H187&amp;$I187=排出活動_Master!$AW$7),INDIRECT("排出活動_Master!Q"&amp;MATCH(H187&amp;I187&amp;L187,排出活動_Master!$Y:$Y,0)),INDIRECT("排出活動_Master!Q"&amp;MATCH(LEFT($H187,FIND(")",$H187))&amp;$I187&amp;$L187&amp;$M187,排出活動_Master!$Y:$Y,0)))),"")</f>
        <v/>
      </c>
      <c r="Z187" s="558">
        <f ca="1">IF(AND(H187=排出活動_Master!$B$5,I187=排出活動_Master!$E$5),1,IFERROR(VLOOKUP($H187,排出活動_Master!$AI$5:$AK$38,3,0),0))</f>
        <v>0</v>
      </c>
      <c r="AA187" s="559">
        <f t="shared" ca="1" si="17"/>
        <v>0</v>
      </c>
      <c r="AB187" s="79"/>
      <c r="AC187" s="550" t="str">
        <f t="shared" ca="1" si="18"/>
        <v>-</v>
      </c>
      <c r="AD187" s="80"/>
      <c r="AE187" s="82"/>
      <c r="AF187" s="76"/>
      <c r="AG187" s="550" t="str">
        <f t="shared" ca="1" si="16"/>
        <v/>
      </c>
      <c r="AH187" s="80"/>
      <c r="AI187" s="82"/>
      <c r="AL187" s="478">
        <f t="shared" ca="1" si="19"/>
        <v>1</v>
      </c>
      <c r="AM187" s="478"/>
      <c r="AN187" s="478">
        <f t="shared" ca="1" si="20"/>
        <v>1</v>
      </c>
      <c r="AO187" s="478"/>
      <c r="AP187" s="478" t="e">
        <f t="shared" ca="1" si="15"/>
        <v>#VALUE!</v>
      </c>
    </row>
    <row r="188" spans="2:42" ht="19.5" thickBot="1">
      <c r="B188" s="554"/>
      <c r="C188" s="555" t="str" cm="1">
        <f t="array" aca="1" ref="C188" ca="1">IFERROR(INDIRECT("'S7-"&amp;$C$5&amp;"'!G"&amp;MATCH('S8-S00010'!B188,INDIRECT("'S7-"&amp;$C$5&amp;"'!F:F"),0)),"")</f>
        <v/>
      </c>
      <c r="D188" s="555" t="str" cm="1">
        <f t="array" aca="1" ref="D188" ca="1">IFERROR(INDIRECT("'S7-"&amp;$C$5&amp;"'!E"&amp;MATCH('S8-S00010'!B188,INDIRECT("'S7-"&amp;$C$5&amp;"'!F:F"),0)),"")</f>
        <v/>
      </c>
      <c r="E188" s="77"/>
      <c r="F188" s="77"/>
      <c r="G188" s="327"/>
      <c r="H188" s="556" t="str" cm="1">
        <f t="array" aca="1" ref="H188" ca="1">IFERROR(INDIRECT("'S7-"&amp;$C$5&amp;"'!$D"&amp;MATCH($B188,INDIRECT("'S7-"&amp;$C$5&amp;"'!$F:$F"),0)),"")</f>
        <v/>
      </c>
      <c r="I188" s="71"/>
      <c r="J188" s="78"/>
      <c r="K188" s="557" t="str">
        <f>IF(I188&lt;&gt;"",IFERROR(VLOOKUP($I188,選択肢①!$D$32:$E$34,2,0),"直接"),"")</f>
        <v/>
      </c>
      <c r="L188" s="71"/>
      <c r="M188" s="71"/>
      <c r="N188" s="104"/>
      <c r="O188" s="81"/>
      <c r="P188" s="334"/>
      <c r="Q188" s="330" t="str">
        <f>IF($I188=選択肢①!$J$31,"tCO2/kWh",IF($I188=選択肢①!$L$31,"tCO2/GJ",""))</f>
        <v/>
      </c>
      <c r="R188" s="101"/>
      <c r="S188" s="440" t="str" cm="1">
        <f t="array" aca="1" ref="S188" ca="1">IFERROR(IF(M188&lt;&gt;"",INDIRECT("排出活動_Master!AQ"&amp;MATCH(M188,排出活動_Master!$AN:$AN,0)),INDIRECT("排出活動_Master!P"&amp;MATCH(LEFT($H188,FIND(")",$H188))&amp;$I188&amp;$L188&amp;$M188,排出活動_Master!$Y:$Y,0))),"")</f>
        <v/>
      </c>
      <c r="T188" s="80"/>
      <c r="U188" s="78"/>
      <c r="V188" s="441" t="str" cm="1">
        <f t="array" aca="1" ref="V188" ca="1">IFERROR(IF(M188&lt;&gt;"",INDIRECT("排出活動_Master!AS"&amp;MATCH(M188,排出活動_Master!$AN:$AN,0)),"-"),"")</f>
        <v>-</v>
      </c>
      <c r="W188" s="440" t="str" cm="1">
        <f t="array" aca="1" ref="W188" ca="1">IFERROR(IF(M188&lt;&gt;"",INDIRECT("排出活動_Master!AR"&amp;MATCH(M188,排出活動_Master!$AN:$AN,0)),"-"),"")</f>
        <v>-</v>
      </c>
      <c r="X188" s="550" t="str" cm="1">
        <f t="array" aca="1" ref="X188" ca="1">IFERROR(IF(OR(I188=選択肢①!$J$31,AND(P188&lt;&gt;"",I188=選択肢①!$L$31)),P188,IF(LEFT($H188,FIND(")",$H188))&amp;$I188="エネルギー起源二酸化炭素(CO2)燃料の使用",INDIRECT("排出活動_Master!AU"&amp;MATCH(M188,排出活動_Master!$AN:$AN,0)),IF(OR(LEFT($H188,FIND(")",$H188))&amp;$I188=排出活動_Master!$AW$6,$H188&amp;$I188=排出活動_Master!$AW$7),INDIRECT("排出活動_Master!R"&amp;MATCH(H188&amp;I188&amp;L188,排出活動_Master!$Y:$Y,0)),INDIRECT("排出活動_Master!R"&amp;MATCH(LEFT($H188,FIND(")",$H188))&amp;$I188&amp;$L188&amp;$M188,排出活動_Master!$Y:$Y,0))))),"")</f>
        <v/>
      </c>
      <c r="Y188" s="386" t="str" cm="1">
        <f t="array" aca="1" ref="Y188" ca="1">IFERROR(IF(LEFT($H188,FIND(")",$H188))&amp;I188="エネルギー起源二酸化炭素(CO2)燃料の使用",INDIRECT("排出活動_Master!AT"&amp;MATCH(M188,排出活動_Master!$AN:$AN,0)),IF(OR(LEFT($H188,FIND(")",$H188))&amp;$I188=排出活動_Master!$AW$6,$H188&amp;$I188=排出活動_Master!$AW$7),INDIRECT("排出活動_Master!Q"&amp;MATCH(H188&amp;I188&amp;L188,排出活動_Master!$Y:$Y,0)),INDIRECT("排出活動_Master!Q"&amp;MATCH(LEFT($H188,FIND(")",$H188))&amp;$I188&amp;$L188&amp;$M188,排出活動_Master!$Y:$Y,0)))),"")</f>
        <v/>
      </c>
      <c r="Z188" s="558">
        <f ca="1">IF(AND(H188=排出活動_Master!$B$5,I188=排出活動_Master!$E$5),1,IFERROR(VLOOKUP($H188,排出活動_Master!$AI$5:$AK$38,3,0),0))</f>
        <v>0</v>
      </c>
      <c r="AA188" s="559">
        <f t="shared" ca="1" si="17"/>
        <v>0</v>
      </c>
      <c r="AB188" s="79"/>
      <c r="AC188" s="550" t="str">
        <f t="shared" ca="1" si="18"/>
        <v>-</v>
      </c>
      <c r="AD188" s="80"/>
      <c r="AE188" s="82"/>
      <c r="AF188" s="76"/>
      <c r="AG188" s="550" t="str">
        <f t="shared" ca="1" si="16"/>
        <v/>
      </c>
      <c r="AH188" s="80"/>
      <c r="AI188" s="82"/>
      <c r="AL188" s="478">
        <f t="shared" ca="1" si="19"/>
        <v>1</v>
      </c>
      <c r="AM188" s="478"/>
      <c r="AN188" s="478">
        <f t="shared" ca="1" si="20"/>
        <v>1</v>
      </c>
      <c r="AO188" s="478"/>
      <c r="AP188" s="478" t="e">
        <f t="shared" ca="1" si="15"/>
        <v>#VALUE!</v>
      </c>
    </row>
    <row r="189" spans="2:42" ht="19.5" thickBot="1">
      <c r="B189" s="554"/>
      <c r="C189" s="555" t="str" cm="1">
        <f t="array" aca="1" ref="C189" ca="1">IFERROR(INDIRECT("'S7-"&amp;$C$5&amp;"'!G"&amp;MATCH('S8-S00010'!B189,INDIRECT("'S7-"&amp;$C$5&amp;"'!F:F"),0)),"")</f>
        <v/>
      </c>
      <c r="D189" s="555" t="str" cm="1">
        <f t="array" aca="1" ref="D189" ca="1">IFERROR(INDIRECT("'S7-"&amp;$C$5&amp;"'!E"&amp;MATCH('S8-S00010'!B189,INDIRECT("'S7-"&amp;$C$5&amp;"'!F:F"),0)),"")</f>
        <v/>
      </c>
      <c r="E189" s="77"/>
      <c r="F189" s="77"/>
      <c r="G189" s="327"/>
      <c r="H189" s="556" t="str" cm="1">
        <f t="array" aca="1" ref="H189" ca="1">IFERROR(INDIRECT("'S7-"&amp;$C$5&amp;"'!$D"&amp;MATCH($B189,INDIRECT("'S7-"&amp;$C$5&amp;"'!$F:$F"),0)),"")</f>
        <v/>
      </c>
      <c r="I189" s="71"/>
      <c r="J189" s="78"/>
      <c r="K189" s="557" t="str">
        <f>IF(I189&lt;&gt;"",IFERROR(VLOOKUP($I189,選択肢①!$D$32:$E$34,2,0),"直接"),"")</f>
        <v/>
      </c>
      <c r="L189" s="71"/>
      <c r="M189" s="71"/>
      <c r="N189" s="104"/>
      <c r="O189" s="81"/>
      <c r="P189" s="334"/>
      <c r="Q189" s="330" t="str">
        <f>IF($I189=選択肢①!$J$31,"tCO2/kWh",IF($I189=選択肢①!$L$31,"tCO2/GJ",""))</f>
        <v/>
      </c>
      <c r="R189" s="101"/>
      <c r="S189" s="440" t="str" cm="1">
        <f t="array" aca="1" ref="S189" ca="1">IFERROR(IF(M189&lt;&gt;"",INDIRECT("排出活動_Master!AQ"&amp;MATCH(M189,排出活動_Master!$AN:$AN,0)),INDIRECT("排出活動_Master!P"&amp;MATCH(LEFT($H189,FIND(")",$H189))&amp;$I189&amp;$L189&amp;$M189,排出活動_Master!$Y:$Y,0))),"")</f>
        <v/>
      </c>
      <c r="T189" s="80"/>
      <c r="U189" s="78"/>
      <c r="V189" s="441" t="str" cm="1">
        <f t="array" aca="1" ref="V189" ca="1">IFERROR(IF(M189&lt;&gt;"",INDIRECT("排出活動_Master!AS"&amp;MATCH(M189,排出活動_Master!$AN:$AN,0)),"-"),"")</f>
        <v>-</v>
      </c>
      <c r="W189" s="440" t="str" cm="1">
        <f t="array" aca="1" ref="W189" ca="1">IFERROR(IF(M189&lt;&gt;"",INDIRECT("排出活動_Master!AR"&amp;MATCH(M189,排出活動_Master!$AN:$AN,0)),"-"),"")</f>
        <v>-</v>
      </c>
      <c r="X189" s="550" t="str" cm="1">
        <f t="array" aca="1" ref="X189" ca="1">IFERROR(IF(OR(I189=選択肢①!$J$31,AND(P189&lt;&gt;"",I189=選択肢①!$L$31)),P189,IF(LEFT($H189,FIND(")",$H189))&amp;$I189="エネルギー起源二酸化炭素(CO2)燃料の使用",INDIRECT("排出活動_Master!AU"&amp;MATCH(M189,排出活動_Master!$AN:$AN,0)),IF(OR(LEFT($H189,FIND(")",$H189))&amp;$I189=排出活動_Master!$AW$6,$H189&amp;$I189=排出活動_Master!$AW$7),INDIRECT("排出活動_Master!R"&amp;MATCH(H189&amp;I189&amp;L189,排出活動_Master!$Y:$Y,0)),INDIRECT("排出活動_Master!R"&amp;MATCH(LEFT($H189,FIND(")",$H189))&amp;$I189&amp;$L189&amp;$M189,排出活動_Master!$Y:$Y,0))))),"")</f>
        <v/>
      </c>
      <c r="Y189" s="386" t="str" cm="1">
        <f t="array" aca="1" ref="Y189" ca="1">IFERROR(IF(LEFT($H189,FIND(")",$H189))&amp;I189="エネルギー起源二酸化炭素(CO2)燃料の使用",INDIRECT("排出活動_Master!AT"&amp;MATCH(M189,排出活動_Master!$AN:$AN,0)),IF(OR(LEFT($H189,FIND(")",$H189))&amp;$I189=排出活動_Master!$AW$6,$H189&amp;$I189=排出活動_Master!$AW$7),INDIRECT("排出活動_Master!Q"&amp;MATCH(H189&amp;I189&amp;L189,排出活動_Master!$Y:$Y,0)),INDIRECT("排出活動_Master!Q"&amp;MATCH(LEFT($H189,FIND(")",$H189))&amp;$I189&amp;$L189&amp;$M189,排出活動_Master!$Y:$Y,0)))),"")</f>
        <v/>
      </c>
      <c r="Z189" s="558">
        <f ca="1">IF(AND(H189=排出活動_Master!$B$5,I189=排出活動_Master!$E$5),1,IFERROR(VLOOKUP($H189,排出活動_Master!$AI$5:$AK$38,3,0),0))</f>
        <v>0</v>
      </c>
      <c r="AA189" s="559">
        <f t="shared" ca="1" si="17"/>
        <v>0</v>
      </c>
      <c r="AB189" s="79"/>
      <c r="AC189" s="550" t="str">
        <f t="shared" ca="1" si="18"/>
        <v>-</v>
      </c>
      <c r="AD189" s="80"/>
      <c r="AE189" s="82"/>
      <c r="AF189" s="76"/>
      <c r="AG189" s="550" t="str">
        <f t="shared" ca="1" si="16"/>
        <v/>
      </c>
      <c r="AH189" s="80"/>
      <c r="AI189" s="82"/>
      <c r="AL189" s="478">
        <f t="shared" ca="1" si="19"/>
        <v>1</v>
      </c>
      <c r="AM189" s="478"/>
      <c r="AN189" s="478">
        <f t="shared" ca="1" si="20"/>
        <v>1</v>
      </c>
      <c r="AO189" s="478"/>
      <c r="AP189" s="478" t="e">
        <f t="shared" ca="1" si="15"/>
        <v>#VALUE!</v>
      </c>
    </row>
    <row r="190" spans="2:42" ht="19.5" thickBot="1">
      <c r="B190" s="554"/>
      <c r="C190" s="555" t="str" cm="1">
        <f t="array" aca="1" ref="C190" ca="1">IFERROR(INDIRECT("'S7-"&amp;$C$5&amp;"'!G"&amp;MATCH('S8-S00010'!B190,INDIRECT("'S7-"&amp;$C$5&amp;"'!F:F"),0)),"")</f>
        <v/>
      </c>
      <c r="D190" s="555" t="str" cm="1">
        <f t="array" aca="1" ref="D190" ca="1">IFERROR(INDIRECT("'S7-"&amp;$C$5&amp;"'!E"&amp;MATCH('S8-S00010'!B190,INDIRECT("'S7-"&amp;$C$5&amp;"'!F:F"),0)),"")</f>
        <v/>
      </c>
      <c r="E190" s="77"/>
      <c r="F190" s="77"/>
      <c r="G190" s="327"/>
      <c r="H190" s="556" t="str" cm="1">
        <f t="array" aca="1" ref="H190" ca="1">IFERROR(INDIRECT("'S7-"&amp;$C$5&amp;"'!$D"&amp;MATCH($B190,INDIRECT("'S7-"&amp;$C$5&amp;"'!$F:$F"),0)),"")</f>
        <v/>
      </c>
      <c r="I190" s="71"/>
      <c r="J190" s="78"/>
      <c r="K190" s="557" t="str">
        <f>IF(I190&lt;&gt;"",IFERROR(VLOOKUP($I190,選択肢①!$D$32:$E$34,2,0),"直接"),"")</f>
        <v/>
      </c>
      <c r="L190" s="71"/>
      <c r="M190" s="71"/>
      <c r="N190" s="104"/>
      <c r="O190" s="81"/>
      <c r="P190" s="334"/>
      <c r="Q190" s="330" t="str">
        <f>IF($I190=選択肢①!$J$31,"tCO2/kWh",IF($I190=選択肢①!$L$31,"tCO2/GJ",""))</f>
        <v/>
      </c>
      <c r="R190" s="101"/>
      <c r="S190" s="440" t="str" cm="1">
        <f t="array" aca="1" ref="S190" ca="1">IFERROR(IF(M190&lt;&gt;"",INDIRECT("排出活動_Master!AQ"&amp;MATCH(M190,排出活動_Master!$AN:$AN,0)),INDIRECT("排出活動_Master!P"&amp;MATCH(LEFT($H190,FIND(")",$H190))&amp;$I190&amp;$L190&amp;$M190,排出活動_Master!$Y:$Y,0))),"")</f>
        <v/>
      </c>
      <c r="T190" s="80"/>
      <c r="U190" s="78"/>
      <c r="V190" s="441" t="str" cm="1">
        <f t="array" aca="1" ref="V190" ca="1">IFERROR(IF(M190&lt;&gt;"",INDIRECT("排出活動_Master!AS"&amp;MATCH(M190,排出活動_Master!$AN:$AN,0)),"-"),"")</f>
        <v>-</v>
      </c>
      <c r="W190" s="440" t="str" cm="1">
        <f t="array" aca="1" ref="W190" ca="1">IFERROR(IF(M190&lt;&gt;"",INDIRECT("排出活動_Master!AR"&amp;MATCH(M190,排出活動_Master!$AN:$AN,0)),"-"),"")</f>
        <v>-</v>
      </c>
      <c r="X190" s="550" t="str" cm="1">
        <f t="array" aca="1" ref="X190" ca="1">IFERROR(IF(OR(I190=選択肢①!$J$31,AND(P190&lt;&gt;"",I190=選択肢①!$L$31)),P190,IF(LEFT($H190,FIND(")",$H190))&amp;$I190="エネルギー起源二酸化炭素(CO2)燃料の使用",INDIRECT("排出活動_Master!AU"&amp;MATCH(M190,排出活動_Master!$AN:$AN,0)),IF(OR(LEFT($H190,FIND(")",$H190))&amp;$I190=排出活動_Master!$AW$6,$H190&amp;$I190=排出活動_Master!$AW$7),INDIRECT("排出活動_Master!R"&amp;MATCH(H190&amp;I190&amp;L190,排出活動_Master!$Y:$Y,0)),INDIRECT("排出活動_Master!R"&amp;MATCH(LEFT($H190,FIND(")",$H190))&amp;$I190&amp;$L190&amp;$M190,排出活動_Master!$Y:$Y,0))))),"")</f>
        <v/>
      </c>
      <c r="Y190" s="386" t="str" cm="1">
        <f t="array" aca="1" ref="Y190" ca="1">IFERROR(IF(LEFT($H190,FIND(")",$H190))&amp;I190="エネルギー起源二酸化炭素(CO2)燃料の使用",INDIRECT("排出活動_Master!AT"&amp;MATCH(M190,排出活動_Master!$AN:$AN,0)),IF(OR(LEFT($H190,FIND(")",$H190))&amp;$I190=排出活動_Master!$AW$6,$H190&amp;$I190=排出活動_Master!$AW$7),INDIRECT("排出活動_Master!Q"&amp;MATCH(H190&amp;I190&amp;L190,排出活動_Master!$Y:$Y,0)),INDIRECT("排出活動_Master!Q"&amp;MATCH(LEFT($H190,FIND(")",$H190))&amp;$I190&amp;$L190&amp;$M190,排出活動_Master!$Y:$Y,0)))),"")</f>
        <v/>
      </c>
      <c r="Z190" s="558">
        <f ca="1">IF(AND(H190=排出活動_Master!$B$5,I190=排出活動_Master!$E$5),1,IFERROR(VLOOKUP($H190,排出活動_Master!$AI$5:$AK$38,3,0),0))</f>
        <v>0</v>
      </c>
      <c r="AA190" s="559">
        <f t="shared" ca="1" si="17"/>
        <v>0</v>
      </c>
      <c r="AB190" s="79"/>
      <c r="AC190" s="550" t="str">
        <f t="shared" ca="1" si="18"/>
        <v>-</v>
      </c>
      <c r="AD190" s="80"/>
      <c r="AE190" s="82"/>
      <c r="AF190" s="76"/>
      <c r="AG190" s="550" t="str">
        <f t="shared" ca="1" si="16"/>
        <v/>
      </c>
      <c r="AH190" s="80"/>
      <c r="AI190" s="82"/>
      <c r="AL190" s="478">
        <f t="shared" ca="1" si="19"/>
        <v>1</v>
      </c>
      <c r="AM190" s="478"/>
      <c r="AN190" s="478">
        <f t="shared" ca="1" si="20"/>
        <v>1</v>
      </c>
      <c r="AO190" s="478"/>
      <c r="AP190" s="478" t="e">
        <f t="shared" ca="1" si="15"/>
        <v>#VALUE!</v>
      </c>
    </row>
    <row r="191" spans="2:42" ht="19.5" thickBot="1">
      <c r="B191" s="554"/>
      <c r="C191" s="555" t="str" cm="1">
        <f t="array" aca="1" ref="C191" ca="1">IFERROR(INDIRECT("'S7-"&amp;$C$5&amp;"'!G"&amp;MATCH('S8-S00010'!B191,INDIRECT("'S7-"&amp;$C$5&amp;"'!F:F"),0)),"")</f>
        <v/>
      </c>
      <c r="D191" s="555" t="str" cm="1">
        <f t="array" aca="1" ref="D191" ca="1">IFERROR(INDIRECT("'S7-"&amp;$C$5&amp;"'!E"&amp;MATCH('S8-S00010'!B191,INDIRECT("'S7-"&amp;$C$5&amp;"'!F:F"),0)),"")</f>
        <v/>
      </c>
      <c r="E191" s="77"/>
      <c r="F191" s="77"/>
      <c r="G191" s="327"/>
      <c r="H191" s="556" t="str" cm="1">
        <f t="array" aca="1" ref="H191" ca="1">IFERROR(INDIRECT("'S7-"&amp;$C$5&amp;"'!$D"&amp;MATCH($B191,INDIRECT("'S7-"&amp;$C$5&amp;"'!$F:$F"),0)),"")</f>
        <v/>
      </c>
      <c r="I191" s="71"/>
      <c r="J191" s="78"/>
      <c r="K191" s="557" t="str">
        <f>IF(I191&lt;&gt;"",IFERROR(VLOOKUP($I191,選択肢①!$D$32:$E$34,2,0),"直接"),"")</f>
        <v/>
      </c>
      <c r="L191" s="71"/>
      <c r="M191" s="71"/>
      <c r="N191" s="104"/>
      <c r="O191" s="81"/>
      <c r="P191" s="334"/>
      <c r="Q191" s="330" t="str">
        <f>IF($I191=選択肢①!$J$31,"tCO2/kWh",IF($I191=選択肢①!$L$31,"tCO2/GJ",""))</f>
        <v/>
      </c>
      <c r="R191" s="101"/>
      <c r="S191" s="440" t="str" cm="1">
        <f t="array" aca="1" ref="S191" ca="1">IFERROR(IF(M191&lt;&gt;"",INDIRECT("排出活動_Master!AQ"&amp;MATCH(M191,排出活動_Master!$AN:$AN,0)),INDIRECT("排出活動_Master!P"&amp;MATCH(LEFT($H191,FIND(")",$H191))&amp;$I191&amp;$L191&amp;$M191,排出活動_Master!$Y:$Y,0))),"")</f>
        <v/>
      </c>
      <c r="T191" s="80"/>
      <c r="U191" s="78"/>
      <c r="V191" s="441" t="str" cm="1">
        <f t="array" aca="1" ref="V191" ca="1">IFERROR(IF(M191&lt;&gt;"",INDIRECT("排出活動_Master!AS"&amp;MATCH(M191,排出活動_Master!$AN:$AN,0)),"-"),"")</f>
        <v>-</v>
      </c>
      <c r="W191" s="440" t="str" cm="1">
        <f t="array" aca="1" ref="W191" ca="1">IFERROR(IF(M191&lt;&gt;"",INDIRECT("排出活動_Master!AR"&amp;MATCH(M191,排出活動_Master!$AN:$AN,0)),"-"),"")</f>
        <v>-</v>
      </c>
      <c r="X191" s="550" t="str" cm="1">
        <f t="array" aca="1" ref="X191" ca="1">IFERROR(IF(OR(I191=選択肢①!$J$31,AND(P191&lt;&gt;"",I191=選択肢①!$L$31)),P191,IF(LEFT($H191,FIND(")",$H191))&amp;$I191="エネルギー起源二酸化炭素(CO2)燃料の使用",INDIRECT("排出活動_Master!AU"&amp;MATCH(M191,排出活動_Master!$AN:$AN,0)),IF(OR(LEFT($H191,FIND(")",$H191))&amp;$I191=排出活動_Master!$AW$6,$H191&amp;$I191=排出活動_Master!$AW$7),INDIRECT("排出活動_Master!R"&amp;MATCH(H191&amp;I191&amp;L191,排出活動_Master!$Y:$Y,0)),INDIRECT("排出活動_Master!R"&amp;MATCH(LEFT($H191,FIND(")",$H191))&amp;$I191&amp;$L191&amp;$M191,排出活動_Master!$Y:$Y,0))))),"")</f>
        <v/>
      </c>
      <c r="Y191" s="386" t="str" cm="1">
        <f t="array" aca="1" ref="Y191" ca="1">IFERROR(IF(LEFT($H191,FIND(")",$H191))&amp;I191="エネルギー起源二酸化炭素(CO2)燃料の使用",INDIRECT("排出活動_Master!AT"&amp;MATCH(M191,排出活動_Master!$AN:$AN,0)),IF(OR(LEFT($H191,FIND(")",$H191))&amp;$I191=排出活動_Master!$AW$6,$H191&amp;$I191=排出活動_Master!$AW$7),INDIRECT("排出活動_Master!Q"&amp;MATCH(H191&amp;I191&amp;L191,排出活動_Master!$Y:$Y,0)),INDIRECT("排出活動_Master!Q"&amp;MATCH(LEFT($H191,FIND(")",$H191))&amp;$I191&amp;$L191&amp;$M191,排出活動_Master!$Y:$Y,0)))),"")</f>
        <v/>
      </c>
      <c r="Z191" s="558">
        <f ca="1">IF(AND(H191=排出活動_Master!$B$5,I191=排出活動_Master!$E$5),1,IFERROR(VLOOKUP($H191,排出活動_Master!$AI$5:$AK$38,3,0),0))</f>
        <v>0</v>
      </c>
      <c r="AA191" s="559">
        <f t="shared" ca="1" si="17"/>
        <v>0</v>
      </c>
      <c r="AB191" s="79"/>
      <c r="AC191" s="550" t="str">
        <f t="shared" ca="1" si="18"/>
        <v>-</v>
      </c>
      <c r="AD191" s="80"/>
      <c r="AE191" s="82"/>
      <c r="AF191" s="76"/>
      <c r="AG191" s="550" t="str">
        <f t="shared" ca="1" si="16"/>
        <v/>
      </c>
      <c r="AH191" s="80"/>
      <c r="AI191" s="82"/>
      <c r="AL191" s="478">
        <f t="shared" ca="1" si="19"/>
        <v>1</v>
      </c>
      <c r="AM191" s="478"/>
      <c r="AN191" s="478">
        <f t="shared" ca="1" si="20"/>
        <v>1</v>
      </c>
      <c r="AO191" s="478"/>
      <c r="AP191" s="478" t="e">
        <f t="shared" ca="1" si="15"/>
        <v>#VALUE!</v>
      </c>
    </row>
    <row r="192" spans="2:42" ht="19.5" thickBot="1">
      <c r="B192" s="554"/>
      <c r="C192" s="555" t="str" cm="1">
        <f t="array" aca="1" ref="C192" ca="1">IFERROR(INDIRECT("'S7-"&amp;$C$5&amp;"'!G"&amp;MATCH('S8-S00010'!B192,INDIRECT("'S7-"&amp;$C$5&amp;"'!F:F"),0)),"")</f>
        <v/>
      </c>
      <c r="D192" s="555" t="str" cm="1">
        <f t="array" aca="1" ref="D192" ca="1">IFERROR(INDIRECT("'S7-"&amp;$C$5&amp;"'!E"&amp;MATCH('S8-S00010'!B192,INDIRECT("'S7-"&amp;$C$5&amp;"'!F:F"),0)),"")</f>
        <v/>
      </c>
      <c r="E192" s="77"/>
      <c r="F192" s="77"/>
      <c r="G192" s="327"/>
      <c r="H192" s="556" t="str" cm="1">
        <f t="array" aca="1" ref="H192" ca="1">IFERROR(INDIRECT("'S7-"&amp;$C$5&amp;"'!$D"&amp;MATCH($B192,INDIRECT("'S7-"&amp;$C$5&amp;"'!$F:$F"),0)),"")</f>
        <v/>
      </c>
      <c r="I192" s="71"/>
      <c r="J192" s="78"/>
      <c r="K192" s="557" t="str">
        <f>IF(I192&lt;&gt;"",IFERROR(VLOOKUP($I192,選択肢①!$D$32:$E$34,2,0),"直接"),"")</f>
        <v/>
      </c>
      <c r="L192" s="71"/>
      <c r="M192" s="71"/>
      <c r="N192" s="104"/>
      <c r="O192" s="81"/>
      <c r="P192" s="334"/>
      <c r="Q192" s="330" t="str">
        <f>IF($I192=選択肢①!$J$31,"tCO2/kWh",IF($I192=選択肢①!$L$31,"tCO2/GJ",""))</f>
        <v/>
      </c>
      <c r="R192" s="101"/>
      <c r="S192" s="440" t="str" cm="1">
        <f t="array" aca="1" ref="S192" ca="1">IFERROR(IF(M192&lt;&gt;"",INDIRECT("排出活動_Master!AQ"&amp;MATCH(M192,排出活動_Master!$AN:$AN,0)),INDIRECT("排出活動_Master!P"&amp;MATCH(LEFT($H192,FIND(")",$H192))&amp;$I192&amp;$L192&amp;$M192,排出活動_Master!$Y:$Y,0))),"")</f>
        <v/>
      </c>
      <c r="T192" s="80"/>
      <c r="U192" s="78"/>
      <c r="V192" s="441" t="str" cm="1">
        <f t="array" aca="1" ref="V192" ca="1">IFERROR(IF(M192&lt;&gt;"",INDIRECT("排出活動_Master!AS"&amp;MATCH(M192,排出活動_Master!$AN:$AN,0)),"-"),"")</f>
        <v>-</v>
      </c>
      <c r="W192" s="440" t="str" cm="1">
        <f t="array" aca="1" ref="W192" ca="1">IFERROR(IF(M192&lt;&gt;"",INDIRECT("排出活動_Master!AR"&amp;MATCH(M192,排出活動_Master!$AN:$AN,0)),"-"),"")</f>
        <v>-</v>
      </c>
      <c r="X192" s="550" t="str" cm="1">
        <f t="array" aca="1" ref="X192" ca="1">IFERROR(IF(OR(I192=選択肢①!$J$31,AND(P192&lt;&gt;"",I192=選択肢①!$L$31)),P192,IF(LEFT($H192,FIND(")",$H192))&amp;$I192="エネルギー起源二酸化炭素(CO2)燃料の使用",INDIRECT("排出活動_Master!AU"&amp;MATCH(M192,排出活動_Master!$AN:$AN,0)),IF(OR(LEFT($H192,FIND(")",$H192))&amp;$I192=排出活動_Master!$AW$6,$H192&amp;$I192=排出活動_Master!$AW$7),INDIRECT("排出活動_Master!R"&amp;MATCH(H192&amp;I192&amp;L192,排出活動_Master!$Y:$Y,0)),INDIRECT("排出活動_Master!R"&amp;MATCH(LEFT($H192,FIND(")",$H192))&amp;$I192&amp;$L192&amp;$M192,排出活動_Master!$Y:$Y,0))))),"")</f>
        <v/>
      </c>
      <c r="Y192" s="386" t="str" cm="1">
        <f t="array" aca="1" ref="Y192" ca="1">IFERROR(IF(LEFT($H192,FIND(")",$H192))&amp;I192="エネルギー起源二酸化炭素(CO2)燃料の使用",INDIRECT("排出活動_Master!AT"&amp;MATCH(M192,排出活動_Master!$AN:$AN,0)),IF(OR(LEFT($H192,FIND(")",$H192))&amp;$I192=排出活動_Master!$AW$6,$H192&amp;$I192=排出活動_Master!$AW$7),INDIRECT("排出活動_Master!Q"&amp;MATCH(H192&amp;I192&amp;L192,排出活動_Master!$Y:$Y,0)),INDIRECT("排出活動_Master!Q"&amp;MATCH(LEFT($H192,FIND(")",$H192))&amp;$I192&amp;$L192&amp;$M192,排出活動_Master!$Y:$Y,0)))),"")</f>
        <v/>
      </c>
      <c r="Z192" s="558">
        <f ca="1">IF(AND(H192=排出活動_Master!$B$5,I192=排出活動_Master!$E$5),1,IFERROR(VLOOKUP($H192,排出活動_Master!$AI$5:$AK$38,3,0),0))</f>
        <v>0</v>
      </c>
      <c r="AA192" s="559">
        <f t="shared" ca="1" si="17"/>
        <v>0</v>
      </c>
      <c r="AB192" s="79"/>
      <c r="AC192" s="550" t="str">
        <f t="shared" ca="1" si="18"/>
        <v>-</v>
      </c>
      <c r="AD192" s="80"/>
      <c r="AE192" s="82"/>
      <c r="AF192" s="76"/>
      <c r="AG192" s="550" t="str">
        <f t="shared" ca="1" si="16"/>
        <v/>
      </c>
      <c r="AH192" s="80"/>
      <c r="AI192" s="82"/>
      <c r="AL192" s="478">
        <f t="shared" ca="1" si="19"/>
        <v>1</v>
      </c>
      <c r="AM192" s="478"/>
      <c r="AN192" s="478">
        <f t="shared" ca="1" si="20"/>
        <v>1</v>
      </c>
      <c r="AO192" s="478"/>
      <c r="AP192" s="478" t="e">
        <f t="shared" ca="1" si="15"/>
        <v>#VALUE!</v>
      </c>
    </row>
    <row r="193" spans="2:42" ht="19.5" thickBot="1">
      <c r="B193" s="554"/>
      <c r="C193" s="555" t="str" cm="1">
        <f t="array" aca="1" ref="C193" ca="1">IFERROR(INDIRECT("'S7-"&amp;$C$5&amp;"'!G"&amp;MATCH('S8-S00010'!B193,INDIRECT("'S7-"&amp;$C$5&amp;"'!F:F"),0)),"")</f>
        <v/>
      </c>
      <c r="D193" s="555" t="str" cm="1">
        <f t="array" aca="1" ref="D193" ca="1">IFERROR(INDIRECT("'S7-"&amp;$C$5&amp;"'!E"&amp;MATCH('S8-S00010'!B193,INDIRECT("'S7-"&amp;$C$5&amp;"'!F:F"),0)),"")</f>
        <v/>
      </c>
      <c r="E193" s="77"/>
      <c r="F193" s="77"/>
      <c r="G193" s="327"/>
      <c r="H193" s="556" t="str" cm="1">
        <f t="array" aca="1" ref="H193" ca="1">IFERROR(INDIRECT("'S7-"&amp;$C$5&amp;"'!$D"&amp;MATCH($B193,INDIRECT("'S7-"&amp;$C$5&amp;"'!$F:$F"),0)),"")</f>
        <v/>
      </c>
      <c r="I193" s="71"/>
      <c r="J193" s="78"/>
      <c r="K193" s="557" t="str">
        <f>IF(I193&lt;&gt;"",IFERROR(VLOOKUP($I193,選択肢①!$D$32:$E$34,2,0),"直接"),"")</f>
        <v/>
      </c>
      <c r="L193" s="71"/>
      <c r="M193" s="71"/>
      <c r="N193" s="104"/>
      <c r="O193" s="81"/>
      <c r="P193" s="334"/>
      <c r="Q193" s="330" t="str">
        <f>IF($I193=選択肢①!$J$31,"tCO2/kWh",IF($I193=選択肢①!$L$31,"tCO2/GJ",""))</f>
        <v/>
      </c>
      <c r="R193" s="101"/>
      <c r="S193" s="440" t="str" cm="1">
        <f t="array" aca="1" ref="S193" ca="1">IFERROR(IF(M193&lt;&gt;"",INDIRECT("排出活動_Master!AQ"&amp;MATCH(M193,排出活動_Master!$AN:$AN,0)),INDIRECT("排出活動_Master!P"&amp;MATCH(LEFT($H193,FIND(")",$H193))&amp;$I193&amp;$L193&amp;$M193,排出活動_Master!$Y:$Y,0))),"")</f>
        <v/>
      </c>
      <c r="T193" s="80"/>
      <c r="U193" s="78"/>
      <c r="V193" s="441" t="str" cm="1">
        <f t="array" aca="1" ref="V193" ca="1">IFERROR(IF(M193&lt;&gt;"",INDIRECT("排出活動_Master!AS"&amp;MATCH(M193,排出活動_Master!$AN:$AN,0)),"-"),"")</f>
        <v>-</v>
      </c>
      <c r="W193" s="440" t="str" cm="1">
        <f t="array" aca="1" ref="W193" ca="1">IFERROR(IF(M193&lt;&gt;"",INDIRECT("排出活動_Master!AR"&amp;MATCH(M193,排出活動_Master!$AN:$AN,0)),"-"),"")</f>
        <v>-</v>
      </c>
      <c r="X193" s="550" t="str" cm="1">
        <f t="array" aca="1" ref="X193" ca="1">IFERROR(IF(OR(I193=選択肢①!$J$31,AND(P193&lt;&gt;"",I193=選択肢①!$L$31)),P193,IF(LEFT($H193,FIND(")",$H193))&amp;$I193="エネルギー起源二酸化炭素(CO2)燃料の使用",INDIRECT("排出活動_Master!AU"&amp;MATCH(M193,排出活動_Master!$AN:$AN,0)),IF(OR(LEFT($H193,FIND(")",$H193))&amp;$I193=排出活動_Master!$AW$6,$H193&amp;$I193=排出活動_Master!$AW$7),INDIRECT("排出活動_Master!R"&amp;MATCH(H193&amp;I193&amp;L193,排出活動_Master!$Y:$Y,0)),INDIRECT("排出活動_Master!R"&amp;MATCH(LEFT($H193,FIND(")",$H193))&amp;$I193&amp;$L193&amp;$M193,排出活動_Master!$Y:$Y,0))))),"")</f>
        <v/>
      </c>
      <c r="Y193" s="386" t="str" cm="1">
        <f t="array" aca="1" ref="Y193" ca="1">IFERROR(IF(LEFT($H193,FIND(")",$H193))&amp;I193="エネルギー起源二酸化炭素(CO2)燃料の使用",INDIRECT("排出活動_Master!AT"&amp;MATCH(M193,排出活動_Master!$AN:$AN,0)),IF(OR(LEFT($H193,FIND(")",$H193))&amp;$I193=排出活動_Master!$AW$6,$H193&amp;$I193=排出活動_Master!$AW$7),INDIRECT("排出活動_Master!Q"&amp;MATCH(H193&amp;I193&amp;L193,排出活動_Master!$Y:$Y,0)),INDIRECT("排出活動_Master!Q"&amp;MATCH(LEFT($H193,FIND(")",$H193))&amp;$I193&amp;$L193&amp;$M193,排出活動_Master!$Y:$Y,0)))),"")</f>
        <v/>
      </c>
      <c r="Z193" s="558">
        <f ca="1">IF(AND(H193=排出活動_Master!$B$5,I193=排出活動_Master!$E$5),1,IFERROR(VLOOKUP($H193,排出活動_Master!$AI$5:$AK$38,3,0),0))</f>
        <v>0</v>
      </c>
      <c r="AA193" s="559">
        <f t="shared" ca="1" si="17"/>
        <v>0</v>
      </c>
      <c r="AB193" s="79"/>
      <c r="AC193" s="550" t="str">
        <f t="shared" ca="1" si="18"/>
        <v>-</v>
      </c>
      <c r="AD193" s="80"/>
      <c r="AE193" s="82"/>
      <c r="AF193" s="76"/>
      <c r="AG193" s="550" t="str">
        <f t="shared" ca="1" si="16"/>
        <v/>
      </c>
      <c r="AH193" s="80"/>
      <c r="AI193" s="82"/>
      <c r="AL193" s="478">
        <f t="shared" ca="1" si="19"/>
        <v>1</v>
      </c>
      <c r="AM193" s="478"/>
      <c r="AN193" s="478">
        <f t="shared" ca="1" si="20"/>
        <v>1</v>
      </c>
      <c r="AO193" s="478"/>
      <c r="AP193" s="478" t="e">
        <f t="shared" ca="1" si="15"/>
        <v>#VALUE!</v>
      </c>
    </row>
    <row r="194" spans="2:42" ht="19.5" thickBot="1">
      <c r="B194" s="554"/>
      <c r="C194" s="555" t="str" cm="1">
        <f t="array" aca="1" ref="C194" ca="1">IFERROR(INDIRECT("'S7-"&amp;$C$5&amp;"'!G"&amp;MATCH('S8-S00010'!B194,INDIRECT("'S7-"&amp;$C$5&amp;"'!F:F"),0)),"")</f>
        <v/>
      </c>
      <c r="D194" s="555" t="str" cm="1">
        <f t="array" aca="1" ref="D194" ca="1">IFERROR(INDIRECT("'S7-"&amp;$C$5&amp;"'!E"&amp;MATCH('S8-S00010'!B194,INDIRECT("'S7-"&amp;$C$5&amp;"'!F:F"),0)),"")</f>
        <v/>
      </c>
      <c r="E194" s="77"/>
      <c r="F194" s="77"/>
      <c r="G194" s="327"/>
      <c r="H194" s="556" t="str" cm="1">
        <f t="array" aca="1" ref="H194" ca="1">IFERROR(INDIRECT("'S7-"&amp;$C$5&amp;"'!$D"&amp;MATCH($B194,INDIRECT("'S7-"&amp;$C$5&amp;"'!$F:$F"),0)),"")</f>
        <v/>
      </c>
      <c r="I194" s="71"/>
      <c r="J194" s="78"/>
      <c r="K194" s="557" t="str">
        <f>IF(I194&lt;&gt;"",IFERROR(VLOOKUP($I194,選択肢①!$D$32:$E$34,2,0),"直接"),"")</f>
        <v/>
      </c>
      <c r="L194" s="71"/>
      <c r="M194" s="71"/>
      <c r="N194" s="104"/>
      <c r="O194" s="81"/>
      <c r="P194" s="334"/>
      <c r="Q194" s="330" t="str">
        <f>IF($I194=選択肢①!$J$31,"tCO2/kWh",IF($I194=選択肢①!$L$31,"tCO2/GJ",""))</f>
        <v/>
      </c>
      <c r="R194" s="101"/>
      <c r="S194" s="440" t="str" cm="1">
        <f t="array" aca="1" ref="S194" ca="1">IFERROR(IF(M194&lt;&gt;"",INDIRECT("排出活動_Master!AQ"&amp;MATCH(M194,排出活動_Master!$AN:$AN,0)),INDIRECT("排出活動_Master!P"&amp;MATCH(LEFT($H194,FIND(")",$H194))&amp;$I194&amp;$L194&amp;$M194,排出活動_Master!$Y:$Y,0))),"")</f>
        <v/>
      </c>
      <c r="T194" s="80"/>
      <c r="U194" s="78"/>
      <c r="V194" s="441" t="str" cm="1">
        <f t="array" aca="1" ref="V194" ca="1">IFERROR(IF(M194&lt;&gt;"",INDIRECT("排出活動_Master!AS"&amp;MATCH(M194,排出活動_Master!$AN:$AN,0)),"-"),"")</f>
        <v>-</v>
      </c>
      <c r="W194" s="440" t="str" cm="1">
        <f t="array" aca="1" ref="W194" ca="1">IFERROR(IF(M194&lt;&gt;"",INDIRECT("排出活動_Master!AR"&amp;MATCH(M194,排出活動_Master!$AN:$AN,0)),"-"),"")</f>
        <v>-</v>
      </c>
      <c r="X194" s="550" t="str" cm="1">
        <f t="array" aca="1" ref="X194" ca="1">IFERROR(IF(OR(I194=選択肢①!$J$31,AND(P194&lt;&gt;"",I194=選択肢①!$L$31)),P194,IF(LEFT($H194,FIND(")",$H194))&amp;$I194="エネルギー起源二酸化炭素(CO2)燃料の使用",INDIRECT("排出活動_Master!AU"&amp;MATCH(M194,排出活動_Master!$AN:$AN,0)),IF(OR(LEFT($H194,FIND(")",$H194))&amp;$I194=排出活動_Master!$AW$6,$H194&amp;$I194=排出活動_Master!$AW$7),INDIRECT("排出活動_Master!R"&amp;MATCH(H194&amp;I194&amp;L194,排出活動_Master!$Y:$Y,0)),INDIRECT("排出活動_Master!R"&amp;MATCH(LEFT($H194,FIND(")",$H194))&amp;$I194&amp;$L194&amp;$M194,排出活動_Master!$Y:$Y,0))))),"")</f>
        <v/>
      </c>
      <c r="Y194" s="386" t="str" cm="1">
        <f t="array" aca="1" ref="Y194" ca="1">IFERROR(IF(LEFT($H194,FIND(")",$H194))&amp;I194="エネルギー起源二酸化炭素(CO2)燃料の使用",INDIRECT("排出活動_Master!AT"&amp;MATCH(M194,排出活動_Master!$AN:$AN,0)),IF(OR(LEFT($H194,FIND(")",$H194))&amp;$I194=排出活動_Master!$AW$6,$H194&amp;$I194=排出活動_Master!$AW$7),INDIRECT("排出活動_Master!Q"&amp;MATCH(H194&amp;I194&amp;L194,排出活動_Master!$Y:$Y,0)),INDIRECT("排出活動_Master!Q"&amp;MATCH(LEFT($H194,FIND(")",$H194))&amp;$I194&amp;$L194&amp;$M194,排出活動_Master!$Y:$Y,0)))),"")</f>
        <v/>
      </c>
      <c r="Z194" s="558">
        <f ca="1">IF(AND(H194=排出活動_Master!$B$5,I194=排出活動_Master!$E$5),1,IFERROR(VLOOKUP($H194,排出活動_Master!$AI$5:$AK$38,3,0),0))</f>
        <v>0</v>
      </c>
      <c r="AA194" s="559">
        <f t="shared" ca="1" si="17"/>
        <v>0</v>
      </c>
      <c r="AB194" s="79"/>
      <c r="AC194" s="550" t="str">
        <f t="shared" ca="1" si="18"/>
        <v>-</v>
      </c>
      <c r="AD194" s="80"/>
      <c r="AE194" s="82"/>
      <c r="AF194" s="76"/>
      <c r="AG194" s="550" t="str">
        <f t="shared" ca="1" si="16"/>
        <v/>
      </c>
      <c r="AH194" s="80"/>
      <c r="AI194" s="82"/>
      <c r="AL194" s="478">
        <f t="shared" ca="1" si="19"/>
        <v>1</v>
      </c>
      <c r="AM194" s="478"/>
      <c r="AN194" s="478">
        <f t="shared" ca="1" si="20"/>
        <v>1</v>
      </c>
      <c r="AO194" s="478"/>
      <c r="AP194" s="478" t="e">
        <f t="shared" ca="1" si="15"/>
        <v>#VALUE!</v>
      </c>
    </row>
    <row r="195" spans="2:42" ht="19.5" thickBot="1">
      <c r="B195" s="554"/>
      <c r="C195" s="555" t="str" cm="1">
        <f t="array" aca="1" ref="C195" ca="1">IFERROR(INDIRECT("'S7-"&amp;$C$5&amp;"'!G"&amp;MATCH('S8-S00010'!B195,INDIRECT("'S7-"&amp;$C$5&amp;"'!F:F"),0)),"")</f>
        <v/>
      </c>
      <c r="D195" s="555" t="str" cm="1">
        <f t="array" aca="1" ref="D195" ca="1">IFERROR(INDIRECT("'S7-"&amp;$C$5&amp;"'!E"&amp;MATCH('S8-S00010'!B195,INDIRECT("'S7-"&amp;$C$5&amp;"'!F:F"),0)),"")</f>
        <v/>
      </c>
      <c r="E195" s="77"/>
      <c r="F195" s="77"/>
      <c r="G195" s="327"/>
      <c r="H195" s="556" t="str" cm="1">
        <f t="array" aca="1" ref="H195" ca="1">IFERROR(INDIRECT("'S7-"&amp;$C$5&amp;"'!$D"&amp;MATCH($B195,INDIRECT("'S7-"&amp;$C$5&amp;"'!$F:$F"),0)),"")</f>
        <v/>
      </c>
      <c r="I195" s="71"/>
      <c r="J195" s="78"/>
      <c r="K195" s="557" t="str">
        <f>IF(I195&lt;&gt;"",IFERROR(VLOOKUP($I195,選択肢①!$D$32:$E$34,2,0),"直接"),"")</f>
        <v/>
      </c>
      <c r="L195" s="71"/>
      <c r="M195" s="71"/>
      <c r="N195" s="104"/>
      <c r="O195" s="81"/>
      <c r="P195" s="334"/>
      <c r="Q195" s="330" t="str">
        <f>IF($I195=選択肢①!$J$31,"tCO2/kWh",IF($I195=選択肢①!$L$31,"tCO2/GJ",""))</f>
        <v/>
      </c>
      <c r="R195" s="101"/>
      <c r="S195" s="440" t="str" cm="1">
        <f t="array" aca="1" ref="S195" ca="1">IFERROR(IF(M195&lt;&gt;"",INDIRECT("排出活動_Master!AQ"&amp;MATCH(M195,排出活動_Master!$AN:$AN,0)),INDIRECT("排出活動_Master!P"&amp;MATCH(LEFT($H195,FIND(")",$H195))&amp;$I195&amp;$L195&amp;$M195,排出活動_Master!$Y:$Y,0))),"")</f>
        <v/>
      </c>
      <c r="T195" s="80"/>
      <c r="U195" s="78"/>
      <c r="V195" s="441" t="str" cm="1">
        <f t="array" aca="1" ref="V195" ca="1">IFERROR(IF(M195&lt;&gt;"",INDIRECT("排出活動_Master!AS"&amp;MATCH(M195,排出活動_Master!$AN:$AN,0)),"-"),"")</f>
        <v>-</v>
      </c>
      <c r="W195" s="440" t="str" cm="1">
        <f t="array" aca="1" ref="W195" ca="1">IFERROR(IF(M195&lt;&gt;"",INDIRECT("排出活動_Master!AR"&amp;MATCH(M195,排出活動_Master!$AN:$AN,0)),"-"),"")</f>
        <v>-</v>
      </c>
      <c r="X195" s="550" t="str" cm="1">
        <f t="array" aca="1" ref="X195" ca="1">IFERROR(IF(OR(I195=選択肢①!$J$31,AND(P195&lt;&gt;"",I195=選択肢①!$L$31)),P195,IF(LEFT($H195,FIND(")",$H195))&amp;$I195="エネルギー起源二酸化炭素(CO2)燃料の使用",INDIRECT("排出活動_Master!AU"&amp;MATCH(M195,排出活動_Master!$AN:$AN,0)),IF(OR(LEFT($H195,FIND(")",$H195))&amp;$I195=排出活動_Master!$AW$6,$H195&amp;$I195=排出活動_Master!$AW$7),INDIRECT("排出活動_Master!R"&amp;MATCH(H195&amp;I195&amp;L195,排出活動_Master!$Y:$Y,0)),INDIRECT("排出活動_Master!R"&amp;MATCH(LEFT($H195,FIND(")",$H195))&amp;$I195&amp;$L195&amp;$M195,排出活動_Master!$Y:$Y,0))))),"")</f>
        <v/>
      </c>
      <c r="Y195" s="386" t="str" cm="1">
        <f t="array" aca="1" ref="Y195" ca="1">IFERROR(IF(LEFT($H195,FIND(")",$H195))&amp;I195="エネルギー起源二酸化炭素(CO2)燃料の使用",INDIRECT("排出活動_Master!AT"&amp;MATCH(M195,排出活動_Master!$AN:$AN,0)),IF(OR(LEFT($H195,FIND(")",$H195))&amp;$I195=排出活動_Master!$AW$6,$H195&amp;$I195=排出活動_Master!$AW$7),INDIRECT("排出活動_Master!Q"&amp;MATCH(H195&amp;I195&amp;L195,排出活動_Master!$Y:$Y,0)),INDIRECT("排出活動_Master!Q"&amp;MATCH(LEFT($H195,FIND(")",$H195))&amp;$I195&amp;$L195&amp;$M195,排出活動_Master!$Y:$Y,0)))),"")</f>
        <v/>
      </c>
      <c r="Z195" s="558">
        <f ca="1">IF(AND(H195=排出活動_Master!$B$5,I195=排出活動_Master!$E$5),1,IFERROR(VLOOKUP($H195,排出活動_Master!$AI$5:$AK$38,3,0),0))</f>
        <v>0</v>
      </c>
      <c r="AA195" s="559">
        <f t="shared" ca="1" si="17"/>
        <v>0</v>
      </c>
      <c r="AB195" s="79"/>
      <c r="AC195" s="550" t="str">
        <f t="shared" ca="1" si="18"/>
        <v>-</v>
      </c>
      <c r="AD195" s="80"/>
      <c r="AE195" s="82"/>
      <c r="AF195" s="76"/>
      <c r="AG195" s="550" t="str">
        <f t="shared" ca="1" si="16"/>
        <v/>
      </c>
      <c r="AH195" s="80"/>
      <c r="AI195" s="82"/>
      <c r="AL195" s="478">
        <f t="shared" ca="1" si="19"/>
        <v>1</v>
      </c>
      <c r="AM195" s="478"/>
      <c r="AN195" s="478">
        <f t="shared" ca="1" si="20"/>
        <v>1</v>
      </c>
      <c r="AO195" s="478"/>
      <c r="AP195" s="478" t="e">
        <f t="shared" ca="1" si="15"/>
        <v>#VALUE!</v>
      </c>
    </row>
    <row r="196" spans="2:42" ht="19.5" thickBot="1">
      <c r="B196" s="554"/>
      <c r="C196" s="555" t="str" cm="1">
        <f t="array" aca="1" ref="C196" ca="1">IFERROR(INDIRECT("'S7-"&amp;$C$5&amp;"'!G"&amp;MATCH('S8-S00010'!B196,INDIRECT("'S7-"&amp;$C$5&amp;"'!F:F"),0)),"")</f>
        <v/>
      </c>
      <c r="D196" s="555" t="str" cm="1">
        <f t="array" aca="1" ref="D196" ca="1">IFERROR(INDIRECT("'S7-"&amp;$C$5&amp;"'!E"&amp;MATCH('S8-S00010'!B196,INDIRECT("'S7-"&amp;$C$5&amp;"'!F:F"),0)),"")</f>
        <v/>
      </c>
      <c r="E196" s="77"/>
      <c r="F196" s="77"/>
      <c r="G196" s="327"/>
      <c r="H196" s="556" t="str" cm="1">
        <f t="array" aca="1" ref="H196" ca="1">IFERROR(INDIRECT("'S7-"&amp;$C$5&amp;"'!$D"&amp;MATCH($B196,INDIRECT("'S7-"&amp;$C$5&amp;"'!$F:$F"),0)),"")</f>
        <v/>
      </c>
      <c r="I196" s="71"/>
      <c r="J196" s="78"/>
      <c r="K196" s="557" t="str">
        <f>IF(I196&lt;&gt;"",IFERROR(VLOOKUP($I196,選択肢①!$D$32:$E$34,2,0),"直接"),"")</f>
        <v/>
      </c>
      <c r="L196" s="71"/>
      <c r="M196" s="71"/>
      <c r="N196" s="104"/>
      <c r="O196" s="81"/>
      <c r="P196" s="334"/>
      <c r="Q196" s="330" t="str">
        <f>IF($I196=選択肢①!$J$31,"tCO2/kWh",IF($I196=選択肢①!$L$31,"tCO2/GJ",""))</f>
        <v/>
      </c>
      <c r="R196" s="101"/>
      <c r="S196" s="440" t="str" cm="1">
        <f t="array" aca="1" ref="S196" ca="1">IFERROR(IF(M196&lt;&gt;"",INDIRECT("排出活動_Master!AQ"&amp;MATCH(M196,排出活動_Master!$AN:$AN,0)),INDIRECT("排出活動_Master!P"&amp;MATCH(LEFT($H196,FIND(")",$H196))&amp;$I196&amp;$L196&amp;$M196,排出活動_Master!$Y:$Y,0))),"")</f>
        <v/>
      </c>
      <c r="T196" s="80"/>
      <c r="U196" s="78"/>
      <c r="V196" s="441" t="str" cm="1">
        <f t="array" aca="1" ref="V196" ca="1">IFERROR(IF(M196&lt;&gt;"",INDIRECT("排出活動_Master!AS"&amp;MATCH(M196,排出活動_Master!$AN:$AN,0)),"-"),"")</f>
        <v>-</v>
      </c>
      <c r="W196" s="440" t="str" cm="1">
        <f t="array" aca="1" ref="W196" ca="1">IFERROR(IF(M196&lt;&gt;"",INDIRECT("排出活動_Master!AR"&amp;MATCH(M196,排出活動_Master!$AN:$AN,0)),"-"),"")</f>
        <v>-</v>
      </c>
      <c r="X196" s="550" t="str" cm="1">
        <f t="array" aca="1" ref="X196" ca="1">IFERROR(IF(OR(I196=選択肢①!$J$31,AND(P196&lt;&gt;"",I196=選択肢①!$L$31)),P196,IF(LEFT($H196,FIND(")",$H196))&amp;$I196="エネルギー起源二酸化炭素(CO2)燃料の使用",INDIRECT("排出活動_Master!AU"&amp;MATCH(M196,排出活動_Master!$AN:$AN,0)),IF(OR(LEFT($H196,FIND(")",$H196))&amp;$I196=排出活動_Master!$AW$6,$H196&amp;$I196=排出活動_Master!$AW$7),INDIRECT("排出活動_Master!R"&amp;MATCH(H196&amp;I196&amp;L196,排出活動_Master!$Y:$Y,0)),INDIRECT("排出活動_Master!R"&amp;MATCH(LEFT($H196,FIND(")",$H196))&amp;$I196&amp;$L196&amp;$M196,排出活動_Master!$Y:$Y,0))))),"")</f>
        <v/>
      </c>
      <c r="Y196" s="386" t="str" cm="1">
        <f t="array" aca="1" ref="Y196" ca="1">IFERROR(IF(LEFT($H196,FIND(")",$H196))&amp;I196="エネルギー起源二酸化炭素(CO2)燃料の使用",INDIRECT("排出活動_Master!AT"&amp;MATCH(M196,排出活動_Master!$AN:$AN,0)),IF(OR(LEFT($H196,FIND(")",$H196))&amp;$I196=排出活動_Master!$AW$6,$H196&amp;$I196=排出活動_Master!$AW$7),INDIRECT("排出活動_Master!Q"&amp;MATCH(H196&amp;I196&amp;L196,排出活動_Master!$Y:$Y,0)),INDIRECT("排出活動_Master!Q"&amp;MATCH(LEFT($H196,FIND(")",$H196))&amp;$I196&amp;$L196&amp;$M196,排出活動_Master!$Y:$Y,0)))),"")</f>
        <v/>
      </c>
      <c r="Z196" s="558">
        <f ca="1">IF(AND(H196=排出活動_Master!$B$5,I196=排出活動_Master!$E$5),1,IFERROR(VLOOKUP($H196,排出活動_Master!$AI$5:$AK$38,3,0),0))</f>
        <v>0</v>
      </c>
      <c r="AA196" s="559">
        <f t="shared" ca="1" si="17"/>
        <v>0</v>
      </c>
      <c r="AB196" s="79"/>
      <c r="AC196" s="550" t="str">
        <f t="shared" ca="1" si="18"/>
        <v>-</v>
      </c>
      <c r="AD196" s="80"/>
      <c r="AE196" s="82"/>
      <c r="AF196" s="76"/>
      <c r="AG196" s="550" t="str">
        <f t="shared" ca="1" si="16"/>
        <v/>
      </c>
      <c r="AH196" s="80"/>
      <c r="AI196" s="82"/>
      <c r="AL196" s="478">
        <f t="shared" ca="1" si="19"/>
        <v>1</v>
      </c>
      <c r="AM196" s="478"/>
      <c r="AN196" s="478">
        <f t="shared" ca="1" si="20"/>
        <v>1</v>
      </c>
      <c r="AO196" s="478"/>
      <c r="AP196" s="478" t="e">
        <f t="shared" ca="1" si="15"/>
        <v>#VALUE!</v>
      </c>
    </row>
    <row r="197" spans="2:42" ht="19.5" thickBot="1">
      <c r="B197" s="554"/>
      <c r="C197" s="555" t="str" cm="1">
        <f t="array" aca="1" ref="C197" ca="1">IFERROR(INDIRECT("'S7-"&amp;$C$5&amp;"'!G"&amp;MATCH('S8-S00010'!B197,INDIRECT("'S7-"&amp;$C$5&amp;"'!F:F"),0)),"")</f>
        <v/>
      </c>
      <c r="D197" s="555" t="str" cm="1">
        <f t="array" aca="1" ref="D197" ca="1">IFERROR(INDIRECT("'S7-"&amp;$C$5&amp;"'!E"&amp;MATCH('S8-S00010'!B197,INDIRECT("'S7-"&amp;$C$5&amp;"'!F:F"),0)),"")</f>
        <v/>
      </c>
      <c r="E197" s="77"/>
      <c r="F197" s="77"/>
      <c r="G197" s="327"/>
      <c r="H197" s="556" t="str" cm="1">
        <f t="array" aca="1" ref="H197" ca="1">IFERROR(INDIRECT("'S7-"&amp;$C$5&amp;"'!$D"&amp;MATCH($B197,INDIRECT("'S7-"&amp;$C$5&amp;"'!$F:$F"),0)),"")</f>
        <v/>
      </c>
      <c r="I197" s="71"/>
      <c r="J197" s="78"/>
      <c r="K197" s="557" t="str">
        <f>IF(I197&lt;&gt;"",IFERROR(VLOOKUP($I197,選択肢①!$D$32:$E$34,2,0),"直接"),"")</f>
        <v/>
      </c>
      <c r="L197" s="71"/>
      <c r="M197" s="71"/>
      <c r="N197" s="104"/>
      <c r="O197" s="81"/>
      <c r="P197" s="334"/>
      <c r="Q197" s="330" t="str">
        <f>IF($I197=選択肢①!$J$31,"tCO2/kWh",IF($I197=選択肢①!$L$31,"tCO2/GJ",""))</f>
        <v/>
      </c>
      <c r="R197" s="101"/>
      <c r="S197" s="440" t="str" cm="1">
        <f t="array" aca="1" ref="S197" ca="1">IFERROR(IF(M197&lt;&gt;"",INDIRECT("排出活動_Master!AQ"&amp;MATCH(M197,排出活動_Master!$AN:$AN,0)),INDIRECT("排出活動_Master!P"&amp;MATCH(LEFT($H197,FIND(")",$H197))&amp;$I197&amp;$L197&amp;$M197,排出活動_Master!$Y:$Y,0))),"")</f>
        <v/>
      </c>
      <c r="T197" s="80"/>
      <c r="U197" s="78"/>
      <c r="V197" s="441" t="str" cm="1">
        <f t="array" aca="1" ref="V197" ca="1">IFERROR(IF(M197&lt;&gt;"",INDIRECT("排出活動_Master!AS"&amp;MATCH(M197,排出活動_Master!$AN:$AN,0)),"-"),"")</f>
        <v>-</v>
      </c>
      <c r="W197" s="440" t="str" cm="1">
        <f t="array" aca="1" ref="W197" ca="1">IFERROR(IF(M197&lt;&gt;"",INDIRECT("排出活動_Master!AR"&amp;MATCH(M197,排出活動_Master!$AN:$AN,0)),"-"),"")</f>
        <v>-</v>
      </c>
      <c r="X197" s="550" t="str" cm="1">
        <f t="array" aca="1" ref="X197" ca="1">IFERROR(IF(OR(I197=選択肢①!$J$31,AND(P197&lt;&gt;"",I197=選択肢①!$L$31)),P197,IF(LEFT($H197,FIND(")",$H197))&amp;$I197="エネルギー起源二酸化炭素(CO2)燃料の使用",INDIRECT("排出活動_Master!AU"&amp;MATCH(M197,排出活動_Master!$AN:$AN,0)),IF(OR(LEFT($H197,FIND(")",$H197))&amp;$I197=排出活動_Master!$AW$6,$H197&amp;$I197=排出活動_Master!$AW$7),INDIRECT("排出活動_Master!R"&amp;MATCH(H197&amp;I197&amp;L197,排出活動_Master!$Y:$Y,0)),INDIRECT("排出活動_Master!R"&amp;MATCH(LEFT($H197,FIND(")",$H197))&amp;$I197&amp;$L197&amp;$M197,排出活動_Master!$Y:$Y,0))))),"")</f>
        <v/>
      </c>
      <c r="Y197" s="386" t="str" cm="1">
        <f t="array" aca="1" ref="Y197" ca="1">IFERROR(IF(LEFT($H197,FIND(")",$H197))&amp;I197="エネルギー起源二酸化炭素(CO2)燃料の使用",INDIRECT("排出活動_Master!AT"&amp;MATCH(M197,排出活動_Master!$AN:$AN,0)),IF(OR(LEFT($H197,FIND(")",$H197))&amp;$I197=排出活動_Master!$AW$6,$H197&amp;$I197=排出活動_Master!$AW$7),INDIRECT("排出活動_Master!Q"&amp;MATCH(H197&amp;I197&amp;L197,排出活動_Master!$Y:$Y,0)),INDIRECT("排出活動_Master!Q"&amp;MATCH(LEFT($H197,FIND(")",$H197))&amp;$I197&amp;$L197&amp;$M197,排出活動_Master!$Y:$Y,0)))),"")</f>
        <v/>
      </c>
      <c r="Z197" s="558">
        <f ca="1">IF(AND(H197=排出活動_Master!$B$5,I197=排出活動_Master!$E$5),1,IFERROR(VLOOKUP($H197,排出活動_Master!$AI$5:$AK$38,3,0),0))</f>
        <v>0</v>
      </c>
      <c r="AA197" s="559">
        <f t="shared" ca="1" si="17"/>
        <v>0</v>
      </c>
      <c r="AB197" s="79"/>
      <c r="AC197" s="550" t="str">
        <f t="shared" ca="1" si="18"/>
        <v>-</v>
      </c>
      <c r="AD197" s="80"/>
      <c r="AE197" s="82"/>
      <c r="AF197" s="76"/>
      <c r="AG197" s="550" t="str">
        <f t="shared" ca="1" si="16"/>
        <v/>
      </c>
      <c r="AH197" s="80"/>
      <c r="AI197" s="82"/>
      <c r="AL197" s="478">
        <f t="shared" ca="1" si="19"/>
        <v>1</v>
      </c>
      <c r="AM197" s="478"/>
      <c r="AN197" s="478">
        <f t="shared" ca="1" si="20"/>
        <v>1</v>
      </c>
      <c r="AO197" s="478"/>
      <c r="AP197" s="478" t="e">
        <f t="shared" ca="1" si="15"/>
        <v>#VALUE!</v>
      </c>
    </row>
    <row r="198" spans="2:42" ht="19.5" thickBot="1">
      <c r="B198" s="554"/>
      <c r="C198" s="555" t="str" cm="1">
        <f t="array" aca="1" ref="C198" ca="1">IFERROR(INDIRECT("'S7-"&amp;$C$5&amp;"'!G"&amp;MATCH('S8-S00010'!B198,INDIRECT("'S7-"&amp;$C$5&amp;"'!F:F"),0)),"")</f>
        <v/>
      </c>
      <c r="D198" s="555" t="str" cm="1">
        <f t="array" aca="1" ref="D198" ca="1">IFERROR(INDIRECT("'S7-"&amp;$C$5&amp;"'!E"&amp;MATCH('S8-S00010'!B198,INDIRECT("'S7-"&amp;$C$5&amp;"'!F:F"),0)),"")</f>
        <v/>
      </c>
      <c r="E198" s="77"/>
      <c r="F198" s="77"/>
      <c r="G198" s="327"/>
      <c r="H198" s="556" t="str" cm="1">
        <f t="array" aca="1" ref="H198" ca="1">IFERROR(INDIRECT("'S7-"&amp;$C$5&amp;"'!$D"&amp;MATCH($B198,INDIRECT("'S7-"&amp;$C$5&amp;"'!$F:$F"),0)),"")</f>
        <v/>
      </c>
      <c r="I198" s="71"/>
      <c r="J198" s="78"/>
      <c r="K198" s="557" t="str">
        <f>IF(I198&lt;&gt;"",IFERROR(VLOOKUP($I198,選択肢①!$D$32:$E$34,2,0),"直接"),"")</f>
        <v/>
      </c>
      <c r="L198" s="71"/>
      <c r="M198" s="71"/>
      <c r="N198" s="104"/>
      <c r="O198" s="81"/>
      <c r="P198" s="334"/>
      <c r="Q198" s="330" t="str">
        <f>IF($I198=選択肢①!$J$31,"tCO2/kWh",IF($I198=選択肢①!$L$31,"tCO2/GJ",""))</f>
        <v/>
      </c>
      <c r="R198" s="101"/>
      <c r="S198" s="440" t="str" cm="1">
        <f t="array" aca="1" ref="S198" ca="1">IFERROR(IF(M198&lt;&gt;"",INDIRECT("排出活動_Master!AQ"&amp;MATCH(M198,排出活動_Master!$AN:$AN,0)),INDIRECT("排出活動_Master!P"&amp;MATCH(LEFT($H198,FIND(")",$H198))&amp;$I198&amp;$L198&amp;$M198,排出活動_Master!$Y:$Y,0))),"")</f>
        <v/>
      </c>
      <c r="T198" s="80"/>
      <c r="U198" s="78"/>
      <c r="V198" s="441" t="str" cm="1">
        <f t="array" aca="1" ref="V198" ca="1">IFERROR(IF(M198&lt;&gt;"",INDIRECT("排出活動_Master!AS"&amp;MATCH(M198,排出活動_Master!$AN:$AN,0)),"-"),"")</f>
        <v>-</v>
      </c>
      <c r="W198" s="440" t="str" cm="1">
        <f t="array" aca="1" ref="W198" ca="1">IFERROR(IF(M198&lt;&gt;"",INDIRECT("排出活動_Master!AR"&amp;MATCH(M198,排出活動_Master!$AN:$AN,0)),"-"),"")</f>
        <v>-</v>
      </c>
      <c r="X198" s="550" t="str" cm="1">
        <f t="array" aca="1" ref="X198" ca="1">IFERROR(IF(OR(I198=選択肢①!$J$31,AND(P198&lt;&gt;"",I198=選択肢①!$L$31)),P198,IF(LEFT($H198,FIND(")",$H198))&amp;$I198="エネルギー起源二酸化炭素(CO2)燃料の使用",INDIRECT("排出活動_Master!AU"&amp;MATCH(M198,排出活動_Master!$AN:$AN,0)),IF(OR(LEFT($H198,FIND(")",$H198))&amp;$I198=排出活動_Master!$AW$6,$H198&amp;$I198=排出活動_Master!$AW$7),INDIRECT("排出活動_Master!R"&amp;MATCH(H198&amp;I198&amp;L198,排出活動_Master!$Y:$Y,0)),INDIRECT("排出活動_Master!R"&amp;MATCH(LEFT($H198,FIND(")",$H198))&amp;$I198&amp;$L198&amp;$M198,排出活動_Master!$Y:$Y,0))))),"")</f>
        <v/>
      </c>
      <c r="Y198" s="386" t="str" cm="1">
        <f t="array" aca="1" ref="Y198" ca="1">IFERROR(IF(LEFT($H198,FIND(")",$H198))&amp;I198="エネルギー起源二酸化炭素(CO2)燃料の使用",INDIRECT("排出活動_Master!AT"&amp;MATCH(M198,排出活動_Master!$AN:$AN,0)),IF(OR(LEFT($H198,FIND(")",$H198))&amp;$I198=排出活動_Master!$AW$6,$H198&amp;$I198=排出活動_Master!$AW$7),INDIRECT("排出活動_Master!Q"&amp;MATCH(H198&amp;I198&amp;L198,排出活動_Master!$Y:$Y,0)),INDIRECT("排出活動_Master!Q"&amp;MATCH(LEFT($H198,FIND(")",$H198))&amp;$I198&amp;$L198&amp;$M198,排出活動_Master!$Y:$Y,0)))),"")</f>
        <v/>
      </c>
      <c r="Z198" s="558">
        <f ca="1">IF(AND(H198=排出活動_Master!$B$5,I198=排出活動_Master!$E$5),1,IFERROR(VLOOKUP($H198,排出活動_Master!$AI$5:$AK$38,3,0),0))</f>
        <v>0</v>
      </c>
      <c r="AA198" s="559">
        <f t="shared" ca="1" si="17"/>
        <v>0</v>
      </c>
      <c r="AB198" s="79"/>
      <c r="AC198" s="550" t="str">
        <f t="shared" ca="1" si="18"/>
        <v>-</v>
      </c>
      <c r="AD198" s="80"/>
      <c r="AE198" s="82"/>
      <c r="AF198" s="76"/>
      <c r="AG198" s="550" t="str">
        <f t="shared" ref="AG198:AG209" ca="1" si="21">Y198</f>
        <v/>
      </c>
      <c r="AH198" s="80"/>
      <c r="AI198" s="82"/>
      <c r="AL198" s="478">
        <f t="shared" ca="1" si="19"/>
        <v>1</v>
      </c>
      <c r="AM198" s="478"/>
      <c r="AN198" s="478">
        <f t="shared" ca="1" si="20"/>
        <v>1</v>
      </c>
      <c r="AO198" s="478"/>
      <c r="AP198" s="478" t="e">
        <f t="shared" ca="1" si="15"/>
        <v>#VALUE!</v>
      </c>
    </row>
    <row r="199" spans="2:42" ht="19.5" thickBot="1">
      <c r="B199" s="554"/>
      <c r="C199" s="555" t="str" cm="1">
        <f t="array" aca="1" ref="C199" ca="1">IFERROR(INDIRECT("'S7-"&amp;$C$5&amp;"'!G"&amp;MATCH('S8-S00010'!B199,INDIRECT("'S7-"&amp;$C$5&amp;"'!F:F"),0)),"")</f>
        <v/>
      </c>
      <c r="D199" s="555" t="str" cm="1">
        <f t="array" aca="1" ref="D199" ca="1">IFERROR(INDIRECT("'S7-"&amp;$C$5&amp;"'!E"&amp;MATCH('S8-S00010'!B199,INDIRECT("'S7-"&amp;$C$5&amp;"'!F:F"),0)),"")</f>
        <v/>
      </c>
      <c r="E199" s="77"/>
      <c r="F199" s="77"/>
      <c r="G199" s="327"/>
      <c r="H199" s="556" t="str" cm="1">
        <f t="array" aca="1" ref="H199" ca="1">IFERROR(INDIRECT("'S7-"&amp;$C$5&amp;"'!$D"&amp;MATCH($B199,INDIRECT("'S7-"&amp;$C$5&amp;"'!$F:$F"),0)),"")</f>
        <v/>
      </c>
      <c r="I199" s="71"/>
      <c r="J199" s="78"/>
      <c r="K199" s="557" t="str">
        <f>IF(I199&lt;&gt;"",IFERROR(VLOOKUP($I199,選択肢①!$D$32:$E$34,2,0),"直接"),"")</f>
        <v/>
      </c>
      <c r="L199" s="71"/>
      <c r="M199" s="71"/>
      <c r="N199" s="104"/>
      <c r="O199" s="81"/>
      <c r="P199" s="334"/>
      <c r="Q199" s="330" t="str">
        <f>IF($I199=選択肢①!$J$31,"tCO2/kWh",IF($I199=選択肢①!$L$31,"tCO2/GJ",""))</f>
        <v/>
      </c>
      <c r="R199" s="101"/>
      <c r="S199" s="440" t="str" cm="1">
        <f t="array" aca="1" ref="S199" ca="1">IFERROR(IF(M199&lt;&gt;"",INDIRECT("排出活動_Master!AQ"&amp;MATCH(M199,排出活動_Master!$AN:$AN,0)),INDIRECT("排出活動_Master!P"&amp;MATCH(LEFT($H199,FIND(")",$H199))&amp;$I199&amp;$L199&amp;$M199,排出活動_Master!$Y:$Y,0))),"")</f>
        <v/>
      </c>
      <c r="T199" s="80"/>
      <c r="U199" s="78"/>
      <c r="V199" s="441" t="str" cm="1">
        <f t="array" aca="1" ref="V199" ca="1">IFERROR(IF(M199&lt;&gt;"",INDIRECT("排出活動_Master!AS"&amp;MATCH(M199,排出活動_Master!$AN:$AN,0)),"-"),"")</f>
        <v>-</v>
      </c>
      <c r="W199" s="440" t="str" cm="1">
        <f t="array" aca="1" ref="W199" ca="1">IFERROR(IF(M199&lt;&gt;"",INDIRECT("排出活動_Master!AR"&amp;MATCH(M199,排出活動_Master!$AN:$AN,0)),"-"),"")</f>
        <v>-</v>
      </c>
      <c r="X199" s="550" t="str" cm="1">
        <f t="array" aca="1" ref="X199" ca="1">IFERROR(IF(OR(I199=選択肢①!$J$31,AND(P199&lt;&gt;"",I199=選択肢①!$L$31)),P199,IF(LEFT($H199,FIND(")",$H199))&amp;$I199="エネルギー起源二酸化炭素(CO2)燃料の使用",INDIRECT("排出活動_Master!AU"&amp;MATCH(M199,排出活動_Master!$AN:$AN,0)),IF(OR(LEFT($H199,FIND(")",$H199))&amp;$I199=排出活動_Master!$AW$6,$H199&amp;$I199=排出活動_Master!$AW$7),INDIRECT("排出活動_Master!R"&amp;MATCH(H199&amp;I199&amp;L199,排出活動_Master!$Y:$Y,0)),INDIRECT("排出活動_Master!R"&amp;MATCH(LEFT($H199,FIND(")",$H199))&amp;$I199&amp;$L199&amp;$M199,排出活動_Master!$Y:$Y,0))))),"")</f>
        <v/>
      </c>
      <c r="Y199" s="386" t="str" cm="1">
        <f t="array" aca="1" ref="Y199" ca="1">IFERROR(IF(LEFT($H199,FIND(")",$H199))&amp;I199="エネルギー起源二酸化炭素(CO2)燃料の使用",INDIRECT("排出活動_Master!AT"&amp;MATCH(M199,排出活動_Master!$AN:$AN,0)),IF(OR(LEFT($H199,FIND(")",$H199))&amp;$I199=排出活動_Master!$AW$6,$H199&amp;$I199=排出活動_Master!$AW$7),INDIRECT("排出活動_Master!Q"&amp;MATCH(H199&amp;I199&amp;L199,排出活動_Master!$Y:$Y,0)),INDIRECT("排出活動_Master!Q"&amp;MATCH(LEFT($H199,FIND(")",$H199))&amp;$I199&amp;$L199&amp;$M199,排出活動_Master!$Y:$Y,0)))),"")</f>
        <v/>
      </c>
      <c r="Z199" s="558">
        <f ca="1">IF(AND(H199=排出活動_Master!$B$5,I199=排出活動_Master!$E$5),1,IFERROR(VLOOKUP($H199,排出活動_Master!$AI$5:$AK$38,3,0),0))</f>
        <v>0</v>
      </c>
      <c r="AA199" s="559">
        <f t="shared" ca="1" si="17"/>
        <v>0</v>
      </c>
      <c r="AB199" s="79"/>
      <c r="AC199" s="550" t="str">
        <f t="shared" ca="1" si="18"/>
        <v>-</v>
      </c>
      <c r="AD199" s="80"/>
      <c r="AE199" s="82"/>
      <c r="AF199" s="76"/>
      <c r="AG199" s="550" t="str">
        <f t="shared" ca="1" si="21"/>
        <v/>
      </c>
      <c r="AH199" s="80"/>
      <c r="AI199" s="82"/>
      <c r="AL199" s="478">
        <f t="shared" ca="1" si="19"/>
        <v>1</v>
      </c>
      <c r="AM199" s="478"/>
      <c r="AN199" s="478">
        <f t="shared" ca="1" si="20"/>
        <v>1</v>
      </c>
      <c r="AO199" s="478"/>
      <c r="AP199" s="478" t="e">
        <f t="shared" ca="1" si="15"/>
        <v>#VALUE!</v>
      </c>
    </row>
    <row r="200" spans="2:42" ht="19.5" thickBot="1">
      <c r="B200" s="554"/>
      <c r="C200" s="555" t="str" cm="1">
        <f t="array" aca="1" ref="C200" ca="1">IFERROR(INDIRECT("'S7-"&amp;$C$5&amp;"'!G"&amp;MATCH('S8-S00010'!B200,INDIRECT("'S7-"&amp;$C$5&amp;"'!F:F"),0)),"")</f>
        <v/>
      </c>
      <c r="D200" s="555" t="str" cm="1">
        <f t="array" aca="1" ref="D200" ca="1">IFERROR(INDIRECT("'S7-"&amp;$C$5&amp;"'!E"&amp;MATCH('S8-S00010'!B200,INDIRECT("'S7-"&amp;$C$5&amp;"'!F:F"),0)),"")</f>
        <v/>
      </c>
      <c r="E200" s="77"/>
      <c r="F200" s="77"/>
      <c r="G200" s="327"/>
      <c r="H200" s="556" t="str" cm="1">
        <f t="array" aca="1" ref="H200" ca="1">IFERROR(INDIRECT("'S7-"&amp;$C$5&amp;"'!$D"&amp;MATCH($B200,INDIRECT("'S7-"&amp;$C$5&amp;"'!$F:$F"),0)),"")</f>
        <v/>
      </c>
      <c r="I200" s="71"/>
      <c r="J200" s="78"/>
      <c r="K200" s="557" t="str">
        <f>IF(I200&lt;&gt;"",IFERROR(VLOOKUP($I200,選択肢①!$D$32:$E$34,2,0),"直接"),"")</f>
        <v/>
      </c>
      <c r="L200" s="71"/>
      <c r="M200" s="71"/>
      <c r="N200" s="104"/>
      <c r="O200" s="81"/>
      <c r="P200" s="334"/>
      <c r="Q200" s="330" t="str">
        <f>IF($I200=選択肢①!$J$31,"tCO2/kWh",IF($I200=選択肢①!$L$31,"tCO2/GJ",""))</f>
        <v/>
      </c>
      <c r="R200" s="101"/>
      <c r="S200" s="440" t="str" cm="1">
        <f t="array" aca="1" ref="S200" ca="1">IFERROR(IF(M200&lt;&gt;"",INDIRECT("排出活動_Master!AQ"&amp;MATCH(M200,排出活動_Master!$AN:$AN,0)),INDIRECT("排出活動_Master!P"&amp;MATCH(LEFT($H200,FIND(")",$H200))&amp;$I200&amp;$L200&amp;$M200,排出活動_Master!$Y:$Y,0))),"")</f>
        <v/>
      </c>
      <c r="T200" s="80"/>
      <c r="U200" s="78"/>
      <c r="V200" s="441" t="str" cm="1">
        <f t="array" aca="1" ref="V200" ca="1">IFERROR(IF(M200&lt;&gt;"",INDIRECT("排出活動_Master!AS"&amp;MATCH(M200,排出活動_Master!$AN:$AN,0)),"-"),"")</f>
        <v>-</v>
      </c>
      <c r="W200" s="440" t="str" cm="1">
        <f t="array" aca="1" ref="W200" ca="1">IFERROR(IF(M200&lt;&gt;"",INDIRECT("排出活動_Master!AR"&amp;MATCH(M200,排出活動_Master!$AN:$AN,0)),"-"),"")</f>
        <v>-</v>
      </c>
      <c r="X200" s="550" t="str" cm="1">
        <f t="array" aca="1" ref="X200" ca="1">IFERROR(IF(OR(I200=選択肢①!$J$31,AND(P200&lt;&gt;"",I200=選択肢①!$L$31)),P200,IF(LEFT($H200,FIND(")",$H200))&amp;$I200="エネルギー起源二酸化炭素(CO2)燃料の使用",INDIRECT("排出活動_Master!AU"&amp;MATCH(M200,排出活動_Master!$AN:$AN,0)),IF(OR(LEFT($H200,FIND(")",$H200))&amp;$I200=排出活動_Master!$AW$6,$H200&amp;$I200=排出活動_Master!$AW$7),INDIRECT("排出活動_Master!R"&amp;MATCH(H200&amp;I200&amp;L200,排出活動_Master!$Y:$Y,0)),INDIRECT("排出活動_Master!R"&amp;MATCH(LEFT($H200,FIND(")",$H200))&amp;$I200&amp;$L200&amp;$M200,排出活動_Master!$Y:$Y,0))))),"")</f>
        <v/>
      </c>
      <c r="Y200" s="386" t="str" cm="1">
        <f t="array" aca="1" ref="Y200" ca="1">IFERROR(IF(LEFT($H200,FIND(")",$H200))&amp;I200="エネルギー起源二酸化炭素(CO2)燃料の使用",INDIRECT("排出活動_Master!AT"&amp;MATCH(M200,排出活動_Master!$AN:$AN,0)),IF(OR(LEFT($H200,FIND(")",$H200))&amp;$I200=排出活動_Master!$AW$6,$H200&amp;$I200=排出活動_Master!$AW$7),INDIRECT("排出活動_Master!Q"&amp;MATCH(H200&amp;I200&amp;L200,排出活動_Master!$Y:$Y,0)),INDIRECT("排出活動_Master!Q"&amp;MATCH(LEFT($H200,FIND(")",$H200))&amp;$I200&amp;$L200&amp;$M200,排出活動_Master!$Y:$Y,0)))),"")</f>
        <v/>
      </c>
      <c r="Z200" s="558">
        <f ca="1">IF(AND(H200=排出活動_Master!$B$5,I200=排出活動_Master!$E$5),1,IFERROR(VLOOKUP($H200,排出活動_Master!$AI$5:$AK$38,3,0),0))</f>
        <v>0</v>
      </c>
      <c r="AA200" s="559">
        <f t="shared" ca="1" si="17"/>
        <v>0</v>
      </c>
      <c r="AB200" s="79"/>
      <c r="AC200" s="550" t="str">
        <f t="shared" ca="1" si="18"/>
        <v>-</v>
      </c>
      <c r="AD200" s="80"/>
      <c r="AE200" s="82"/>
      <c r="AF200" s="76"/>
      <c r="AG200" s="550" t="str">
        <f t="shared" ca="1" si="21"/>
        <v/>
      </c>
      <c r="AH200" s="80"/>
      <c r="AI200" s="82"/>
      <c r="AL200" s="478">
        <f t="shared" ca="1" si="19"/>
        <v>1</v>
      </c>
      <c r="AM200" s="478"/>
      <c r="AN200" s="478">
        <f t="shared" ca="1" si="20"/>
        <v>1</v>
      </c>
      <c r="AO200" s="478"/>
      <c r="AP200" s="478" t="e">
        <f t="shared" ca="1" si="15"/>
        <v>#VALUE!</v>
      </c>
    </row>
    <row r="201" spans="2:42" ht="19.5" thickBot="1">
      <c r="B201" s="554"/>
      <c r="C201" s="555" t="str" cm="1">
        <f t="array" aca="1" ref="C201" ca="1">IFERROR(INDIRECT("'S7-"&amp;$C$5&amp;"'!G"&amp;MATCH('S8-S00010'!B201,INDIRECT("'S7-"&amp;$C$5&amp;"'!F:F"),0)),"")</f>
        <v/>
      </c>
      <c r="D201" s="555" t="str" cm="1">
        <f t="array" aca="1" ref="D201" ca="1">IFERROR(INDIRECT("'S7-"&amp;$C$5&amp;"'!E"&amp;MATCH('S8-S00010'!B201,INDIRECT("'S7-"&amp;$C$5&amp;"'!F:F"),0)),"")</f>
        <v/>
      </c>
      <c r="E201" s="77"/>
      <c r="F201" s="77"/>
      <c r="G201" s="327"/>
      <c r="H201" s="556" t="str" cm="1">
        <f t="array" aca="1" ref="H201" ca="1">IFERROR(INDIRECT("'S7-"&amp;$C$5&amp;"'!$D"&amp;MATCH($B201,INDIRECT("'S7-"&amp;$C$5&amp;"'!$F:$F"),0)),"")</f>
        <v/>
      </c>
      <c r="I201" s="71"/>
      <c r="J201" s="78"/>
      <c r="K201" s="557" t="str">
        <f>IF(I201&lt;&gt;"",IFERROR(VLOOKUP($I201,選択肢①!$D$32:$E$34,2,0),"直接"),"")</f>
        <v/>
      </c>
      <c r="L201" s="71"/>
      <c r="M201" s="71"/>
      <c r="N201" s="104"/>
      <c r="O201" s="81"/>
      <c r="P201" s="334"/>
      <c r="Q201" s="330" t="str">
        <f>IF($I201=選択肢①!$J$31,"tCO2/kWh",IF($I201=選択肢①!$L$31,"tCO2/GJ",""))</f>
        <v/>
      </c>
      <c r="R201" s="101"/>
      <c r="S201" s="440" t="str" cm="1">
        <f t="array" aca="1" ref="S201" ca="1">IFERROR(IF(M201&lt;&gt;"",INDIRECT("排出活動_Master!AQ"&amp;MATCH(M201,排出活動_Master!$AN:$AN,0)),INDIRECT("排出活動_Master!P"&amp;MATCH(LEFT($H201,FIND(")",$H201))&amp;$I201&amp;$L201&amp;$M201,排出活動_Master!$Y:$Y,0))),"")</f>
        <v/>
      </c>
      <c r="T201" s="80"/>
      <c r="U201" s="78"/>
      <c r="V201" s="441" t="str" cm="1">
        <f t="array" aca="1" ref="V201" ca="1">IFERROR(IF(M201&lt;&gt;"",INDIRECT("排出活動_Master!AS"&amp;MATCH(M201,排出活動_Master!$AN:$AN,0)),"-"),"")</f>
        <v>-</v>
      </c>
      <c r="W201" s="440" t="str" cm="1">
        <f t="array" aca="1" ref="W201" ca="1">IFERROR(IF(M201&lt;&gt;"",INDIRECT("排出活動_Master!AR"&amp;MATCH(M201,排出活動_Master!$AN:$AN,0)),"-"),"")</f>
        <v>-</v>
      </c>
      <c r="X201" s="550" t="str" cm="1">
        <f t="array" aca="1" ref="X201" ca="1">IFERROR(IF(OR(I201=選択肢①!$J$31,AND(P201&lt;&gt;"",I201=選択肢①!$L$31)),P201,IF(LEFT($H201,FIND(")",$H201))&amp;$I201="エネルギー起源二酸化炭素(CO2)燃料の使用",INDIRECT("排出活動_Master!AU"&amp;MATCH(M201,排出活動_Master!$AN:$AN,0)),IF(OR(LEFT($H201,FIND(")",$H201))&amp;$I201=排出活動_Master!$AW$6,$H201&amp;$I201=排出活動_Master!$AW$7),INDIRECT("排出活動_Master!R"&amp;MATCH(H201&amp;I201&amp;L201,排出活動_Master!$Y:$Y,0)),INDIRECT("排出活動_Master!R"&amp;MATCH(LEFT($H201,FIND(")",$H201))&amp;$I201&amp;$L201&amp;$M201,排出活動_Master!$Y:$Y,0))))),"")</f>
        <v/>
      </c>
      <c r="Y201" s="386" t="str" cm="1">
        <f t="array" aca="1" ref="Y201" ca="1">IFERROR(IF(LEFT($H201,FIND(")",$H201))&amp;I201="エネルギー起源二酸化炭素(CO2)燃料の使用",INDIRECT("排出活動_Master!AT"&amp;MATCH(M201,排出活動_Master!$AN:$AN,0)),IF(OR(LEFT($H201,FIND(")",$H201))&amp;$I201=排出活動_Master!$AW$6,$H201&amp;$I201=排出活動_Master!$AW$7),INDIRECT("排出活動_Master!Q"&amp;MATCH(H201&amp;I201&amp;L201,排出活動_Master!$Y:$Y,0)),INDIRECT("排出活動_Master!Q"&amp;MATCH(LEFT($H201,FIND(")",$H201))&amp;$I201&amp;$L201&amp;$M201,排出活動_Master!$Y:$Y,0)))),"")</f>
        <v/>
      </c>
      <c r="Z201" s="558">
        <f ca="1">IF(AND(H201=排出活動_Master!$B$5,I201=排出活動_Master!$E$5),1,IFERROR(VLOOKUP($H201,排出活動_Master!$AI$5:$AK$38,3,0),0))</f>
        <v>0</v>
      </c>
      <c r="AA201" s="559">
        <f t="shared" ca="1" si="17"/>
        <v>0</v>
      </c>
      <c r="AB201" s="79"/>
      <c r="AC201" s="550" t="str">
        <f t="shared" ca="1" si="18"/>
        <v>-</v>
      </c>
      <c r="AD201" s="80"/>
      <c r="AE201" s="82"/>
      <c r="AF201" s="76"/>
      <c r="AG201" s="550" t="str">
        <f t="shared" ca="1" si="21"/>
        <v/>
      </c>
      <c r="AH201" s="80"/>
      <c r="AI201" s="82"/>
      <c r="AL201" s="478">
        <f t="shared" ca="1" si="19"/>
        <v>1</v>
      </c>
      <c r="AM201" s="478"/>
      <c r="AN201" s="478">
        <f t="shared" ca="1" si="20"/>
        <v>1</v>
      </c>
      <c r="AO201" s="478"/>
      <c r="AP201" s="478" t="e">
        <f t="shared" ca="1" si="15"/>
        <v>#VALUE!</v>
      </c>
    </row>
    <row r="202" spans="2:42" ht="19.5" thickBot="1">
      <c r="B202" s="554"/>
      <c r="C202" s="555" t="str" cm="1">
        <f t="array" aca="1" ref="C202" ca="1">IFERROR(INDIRECT("'S7-"&amp;$C$5&amp;"'!G"&amp;MATCH('S8-S00010'!B202,INDIRECT("'S7-"&amp;$C$5&amp;"'!F:F"),0)),"")</f>
        <v/>
      </c>
      <c r="D202" s="555" t="str" cm="1">
        <f t="array" aca="1" ref="D202" ca="1">IFERROR(INDIRECT("'S7-"&amp;$C$5&amp;"'!E"&amp;MATCH('S8-S00010'!B202,INDIRECT("'S7-"&amp;$C$5&amp;"'!F:F"),0)),"")</f>
        <v/>
      </c>
      <c r="E202" s="77"/>
      <c r="F202" s="77"/>
      <c r="G202" s="327"/>
      <c r="H202" s="556" t="str" cm="1">
        <f t="array" aca="1" ref="H202" ca="1">IFERROR(INDIRECT("'S7-"&amp;$C$5&amp;"'!$D"&amp;MATCH($B202,INDIRECT("'S7-"&amp;$C$5&amp;"'!$F:$F"),0)),"")</f>
        <v/>
      </c>
      <c r="I202" s="71"/>
      <c r="J202" s="78"/>
      <c r="K202" s="557" t="str">
        <f>IF(I202&lt;&gt;"",IFERROR(VLOOKUP($I202,選択肢①!$D$32:$E$34,2,0),"直接"),"")</f>
        <v/>
      </c>
      <c r="L202" s="71"/>
      <c r="M202" s="71"/>
      <c r="N202" s="104"/>
      <c r="O202" s="81"/>
      <c r="P202" s="334"/>
      <c r="Q202" s="330" t="str">
        <f>IF($I202=選択肢①!$J$31,"tCO2/kWh",IF($I202=選択肢①!$L$31,"tCO2/GJ",""))</f>
        <v/>
      </c>
      <c r="R202" s="101"/>
      <c r="S202" s="440" t="str" cm="1">
        <f t="array" aca="1" ref="S202" ca="1">IFERROR(IF(M202&lt;&gt;"",INDIRECT("排出活動_Master!AQ"&amp;MATCH(M202,排出活動_Master!$AN:$AN,0)),INDIRECT("排出活動_Master!P"&amp;MATCH(LEFT($H202,FIND(")",$H202))&amp;$I202&amp;$L202&amp;$M202,排出活動_Master!$Y:$Y,0))),"")</f>
        <v/>
      </c>
      <c r="T202" s="80"/>
      <c r="U202" s="78"/>
      <c r="V202" s="441" t="str" cm="1">
        <f t="array" aca="1" ref="V202" ca="1">IFERROR(IF(M202&lt;&gt;"",INDIRECT("排出活動_Master!AS"&amp;MATCH(M202,排出活動_Master!$AN:$AN,0)),"-"),"")</f>
        <v>-</v>
      </c>
      <c r="W202" s="440" t="str" cm="1">
        <f t="array" aca="1" ref="W202" ca="1">IFERROR(IF(M202&lt;&gt;"",INDIRECT("排出活動_Master!AR"&amp;MATCH(M202,排出活動_Master!$AN:$AN,0)),"-"),"")</f>
        <v>-</v>
      </c>
      <c r="X202" s="550" t="str" cm="1">
        <f t="array" aca="1" ref="X202" ca="1">IFERROR(IF(OR(I202=選択肢①!$J$31,AND(P202&lt;&gt;"",I202=選択肢①!$L$31)),P202,IF(LEFT($H202,FIND(")",$H202))&amp;$I202="エネルギー起源二酸化炭素(CO2)燃料の使用",INDIRECT("排出活動_Master!AU"&amp;MATCH(M202,排出活動_Master!$AN:$AN,0)),IF(OR(LEFT($H202,FIND(")",$H202))&amp;$I202=排出活動_Master!$AW$6,$H202&amp;$I202=排出活動_Master!$AW$7),INDIRECT("排出活動_Master!R"&amp;MATCH(H202&amp;I202&amp;L202,排出活動_Master!$Y:$Y,0)),INDIRECT("排出活動_Master!R"&amp;MATCH(LEFT($H202,FIND(")",$H202))&amp;$I202&amp;$L202&amp;$M202,排出活動_Master!$Y:$Y,0))))),"")</f>
        <v/>
      </c>
      <c r="Y202" s="386" t="str" cm="1">
        <f t="array" aca="1" ref="Y202" ca="1">IFERROR(IF(LEFT($H202,FIND(")",$H202))&amp;I202="エネルギー起源二酸化炭素(CO2)燃料の使用",INDIRECT("排出活動_Master!AT"&amp;MATCH(M202,排出活動_Master!$AN:$AN,0)),IF(OR(LEFT($H202,FIND(")",$H202))&amp;$I202=排出活動_Master!$AW$6,$H202&amp;$I202=排出活動_Master!$AW$7),INDIRECT("排出活動_Master!Q"&amp;MATCH(H202&amp;I202&amp;L202,排出活動_Master!$Y:$Y,0)),INDIRECT("排出活動_Master!Q"&amp;MATCH(LEFT($H202,FIND(")",$H202))&amp;$I202&amp;$L202&amp;$M202,排出活動_Master!$Y:$Y,0)))),"")</f>
        <v/>
      </c>
      <c r="Z202" s="558">
        <f ca="1">IF(AND(H202=排出活動_Master!$B$5,I202=排出活動_Master!$E$5),1,IFERROR(VLOOKUP($H202,排出活動_Master!$AI$5:$AK$38,3,0),0))</f>
        <v>0</v>
      </c>
      <c r="AA202" s="559">
        <f t="shared" ca="1" si="17"/>
        <v>0</v>
      </c>
      <c r="AB202" s="79"/>
      <c r="AC202" s="550" t="str">
        <f t="shared" ca="1" si="18"/>
        <v>-</v>
      </c>
      <c r="AD202" s="80"/>
      <c r="AE202" s="82"/>
      <c r="AF202" s="76"/>
      <c r="AG202" s="550" t="str">
        <f t="shared" ca="1" si="21"/>
        <v/>
      </c>
      <c r="AH202" s="80"/>
      <c r="AI202" s="82"/>
      <c r="AL202" s="478">
        <f t="shared" ca="1" si="19"/>
        <v>1</v>
      </c>
      <c r="AM202" s="478"/>
      <c r="AN202" s="478">
        <f t="shared" ca="1" si="20"/>
        <v>1</v>
      </c>
      <c r="AO202" s="478"/>
      <c r="AP202" s="478" t="e">
        <f t="shared" ca="1" si="15"/>
        <v>#VALUE!</v>
      </c>
    </row>
    <row r="203" spans="2:42" ht="19.5" thickBot="1">
      <c r="B203" s="554"/>
      <c r="C203" s="555" t="str" cm="1">
        <f t="array" aca="1" ref="C203" ca="1">IFERROR(INDIRECT("'S7-"&amp;$C$5&amp;"'!G"&amp;MATCH('S8-S00010'!B203,INDIRECT("'S7-"&amp;$C$5&amp;"'!F:F"),0)),"")</f>
        <v/>
      </c>
      <c r="D203" s="555" t="str" cm="1">
        <f t="array" aca="1" ref="D203" ca="1">IFERROR(INDIRECT("'S7-"&amp;$C$5&amp;"'!E"&amp;MATCH('S8-S00010'!B203,INDIRECT("'S7-"&amp;$C$5&amp;"'!F:F"),0)),"")</f>
        <v/>
      </c>
      <c r="E203" s="77"/>
      <c r="F203" s="77"/>
      <c r="G203" s="327"/>
      <c r="H203" s="556" t="str" cm="1">
        <f t="array" aca="1" ref="H203" ca="1">IFERROR(INDIRECT("'S7-"&amp;$C$5&amp;"'!$D"&amp;MATCH($B203,INDIRECT("'S7-"&amp;$C$5&amp;"'!$F:$F"),0)),"")</f>
        <v/>
      </c>
      <c r="I203" s="71"/>
      <c r="J203" s="78"/>
      <c r="K203" s="557" t="str">
        <f>IF(I203&lt;&gt;"",IFERROR(VLOOKUP($I203,選択肢①!$D$32:$E$34,2,0),"直接"),"")</f>
        <v/>
      </c>
      <c r="L203" s="71"/>
      <c r="M203" s="71"/>
      <c r="N203" s="104"/>
      <c r="O203" s="81"/>
      <c r="P203" s="334"/>
      <c r="Q203" s="330" t="str">
        <f>IF($I203=選択肢①!$J$31,"tCO2/kWh",IF($I203=選択肢①!$L$31,"tCO2/GJ",""))</f>
        <v/>
      </c>
      <c r="R203" s="101"/>
      <c r="S203" s="440" t="str" cm="1">
        <f t="array" aca="1" ref="S203" ca="1">IFERROR(IF(M203&lt;&gt;"",INDIRECT("排出活動_Master!AQ"&amp;MATCH(M203,排出活動_Master!$AN:$AN,0)),INDIRECT("排出活動_Master!P"&amp;MATCH(LEFT($H203,FIND(")",$H203))&amp;$I203&amp;$L203&amp;$M203,排出活動_Master!$Y:$Y,0))),"")</f>
        <v/>
      </c>
      <c r="T203" s="80"/>
      <c r="U203" s="78"/>
      <c r="V203" s="441" t="str" cm="1">
        <f t="array" aca="1" ref="V203" ca="1">IFERROR(IF(M203&lt;&gt;"",INDIRECT("排出活動_Master!AS"&amp;MATCH(M203,排出活動_Master!$AN:$AN,0)),"-"),"")</f>
        <v>-</v>
      </c>
      <c r="W203" s="440" t="str" cm="1">
        <f t="array" aca="1" ref="W203" ca="1">IFERROR(IF(M203&lt;&gt;"",INDIRECT("排出活動_Master!AR"&amp;MATCH(M203,排出活動_Master!$AN:$AN,0)),"-"),"")</f>
        <v>-</v>
      </c>
      <c r="X203" s="550" t="str" cm="1">
        <f t="array" aca="1" ref="X203" ca="1">IFERROR(IF(OR(I203=選択肢①!$J$31,AND(P203&lt;&gt;"",I203=選択肢①!$L$31)),P203,IF(LEFT($H203,FIND(")",$H203))&amp;$I203="エネルギー起源二酸化炭素(CO2)燃料の使用",INDIRECT("排出活動_Master!AU"&amp;MATCH(M203,排出活動_Master!$AN:$AN,0)),IF(OR(LEFT($H203,FIND(")",$H203))&amp;$I203=排出活動_Master!$AW$6,$H203&amp;$I203=排出活動_Master!$AW$7),INDIRECT("排出活動_Master!R"&amp;MATCH(H203&amp;I203&amp;L203,排出活動_Master!$Y:$Y,0)),INDIRECT("排出活動_Master!R"&amp;MATCH(LEFT($H203,FIND(")",$H203))&amp;$I203&amp;$L203&amp;$M203,排出活動_Master!$Y:$Y,0))))),"")</f>
        <v/>
      </c>
      <c r="Y203" s="386" t="str" cm="1">
        <f t="array" aca="1" ref="Y203" ca="1">IFERROR(IF(LEFT($H203,FIND(")",$H203))&amp;I203="エネルギー起源二酸化炭素(CO2)燃料の使用",INDIRECT("排出活動_Master!AT"&amp;MATCH(M203,排出活動_Master!$AN:$AN,0)),IF(OR(LEFT($H203,FIND(")",$H203))&amp;$I203=排出活動_Master!$AW$6,$H203&amp;$I203=排出活動_Master!$AW$7),INDIRECT("排出活動_Master!Q"&amp;MATCH(H203&amp;I203&amp;L203,排出活動_Master!$Y:$Y,0)),INDIRECT("排出活動_Master!Q"&amp;MATCH(LEFT($H203,FIND(")",$H203))&amp;$I203&amp;$L203&amp;$M203,排出活動_Master!$Y:$Y,0)))),"")</f>
        <v/>
      </c>
      <c r="Z203" s="558">
        <f ca="1">IF(AND(H203=排出活動_Master!$B$5,I203=排出活動_Master!$E$5),1,IFERROR(VLOOKUP($H203,排出活動_Master!$AI$5:$AK$38,3,0),0))</f>
        <v>0</v>
      </c>
      <c r="AA203" s="559">
        <f t="shared" ref="AA203:AA209" ca="1" si="22">IFERROR(IF($Y203="tC/GJ",44/12*R203*AL203*AN203*Z203,R203*AL203*AN203*Z203),"")</f>
        <v>0</v>
      </c>
      <c r="AB203" s="79"/>
      <c r="AC203" s="550" t="str">
        <f t="shared" ref="AC203:AC209" ca="1" si="23">W203</f>
        <v>-</v>
      </c>
      <c r="AD203" s="80"/>
      <c r="AE203" s="82"/>
      <c r="AF203" s="76"/>
      <c r="AG203" s="550" t="str">
        <f t="shared" ca="1" si="21"/>
        <v/>
      </c>
      <c r="AH203" s="80"/>
      <c r="AI203" s="82"/>
      <c r="AL203" s="478">
        <f t="shared" ref="AL203:AL209" ca="1" si="24">IF(AB203="",IF(V203="-",1,V203),AB203)</f>
        <v>1</v>
      </c>
      <c r="AM203" s="478"/>
      <c r="AN203" s="478">
        <f t="shared" ref="AN203:AN209" ca="1" si="25">IF(AF203="",IF(X203="",1,X203),AF203)</f>
        <v>1</v>
      </c>
      <c r="AO203" s="478"/>
      <c r="AP203" s="478" t="e">
        <f t="shared" ca="1" si="15"/>
        <v>#VALUE!</v>
      </c>
    </row>
    <row r="204" spans="2:42" ht="19.5" thickBot="1">
      <c r="B204" s="554"/>
      <c r="C204" s="555" t="str" cm="1">
        <f t="array" aca="1" ref="C204" ca="1">IFERROR(INDIRECT("'S7-"&amp;$C$5&amp;"'!G"&amp;MATCH('S8-S00010'!B204,INDIRECT("'S7-"&amp;$C$5&amp;"'!F:F"),0)),"")</f>
        <v/>
      </c>
      <c r="D204" s="555" t="str" cm="1">
        <f t="array" aca="1" ref="D204" ca="1">IFERROR(INDIRECT("'S7-"&amp;$C$5&amp;"'!E"&amp;MATCH('S8-S00010'!B204,INDIRECT("'S7-"&amp;$C$5&amp;"'!F:F"),0)),"")</f>
        <v/>
      </c>
      <c r="E204" s="77"/>
      <c r="F204" s="77"/>
      <c r="G204" s="327"/>
      <c r="H204" s="556" t="str" cm="1">
        <f t="array" aca="1" ref="H204" ca="1">IFERROR(INDIRECT("'S7-"&amp;$C$5&amp;"'!$D"&amp;MATCH($B204,INDIRECT("'S7-"&amp;$C$5&amp;"'!$F:$F"),0)),"")</f>
        <v/>
      </c>
      <c r="I204" s="71"/>
      <c r="J204" s="78"/>
      <c r="K204" s="557" t="str">
        <f>IF(I204&lt;&gt;"",IFERROR(VLOOKUP($I204,選択肢①!$D$32:$E$34,2,0),"直接"),"")</f>
        <v/>
      </c>
      <c r="L204" s="71"/>
      <c r="M204" s="71"/>
      <c r="N204" s="104"/>
      <c r="O204" s="81"/>
      <c r="P204" s="334"/>
      <c r="Q204" s="330" t="str">
        <f>IF($I204=選択肢①!$J$31,"tCO2/kWh",IF($I204=選択肢①!$L$31,"tCO2/GJ",""))</f>
        <v/>
      </c>
      <c r="R204" s="101"/>
      <c r="S204" s="440" t="str" cm="1">
        <f t="array" aca="1" ref="S204" ca="1">IFERROR(IF(M204&lt;&gt;"",INDIRECT("排出活動_Master!AQ"&amp;MATCH(M204,排出活動_Master!$AN:$AN,0)),INDIRECT("排出活動_Master!P"&amp;MATCH(LEFT($H204,FIND(")",$H204))&amp;$I204&amp;$L204&amp;$M204,排出活動_Master!$Y:$Y,0))),"")</f>
        <v/>
      </c>
      <c r="T204" s="80"/>
      <c r="U204" s="78"/>
      <c r="V204" s="441" t="str" cm="1">
        <f t="array" aca="1" ref="V204" ca="1">IFERROR(IF(M204&lt;&gt;"",INDIRECT("排出活動_Master!AS"&amp;MATCH(M204,排出活動_Master!$AN:$AN,0)),"-"),"")</f>
        <v>-</v>
      </c>
      <c r="W204" s="440" t="str" cm="1">
        <f t="array" aca="1" ref="W204" ca="1">IFERROR(IF(M204&lt;&gt;"",INDIRECT("排出活動_Master!AR"&amp;MATCH(M204,排出活動_Master!$AN:$AN,0)),"-"),"")</f>
        <v>-</v>
      </c>
      <c r="X204" s="550" t="str" cm="1">
        <f t="array" aca="1" ref="X204" ca="1">IFERROR(IF(OR(I204=選択肢①!$J$31,AND(P204&lt;&gt;"",I204=選択肢①!$L$31)),P204,IF(LEFT($H204,FIND(")",$H204))&amp;$I204="エネルギー起源二酸化炭素(CO2)燃料の使用",INDIRECT("排出活動_Master!AU"&amp;MATCH(M204,排出活動_Master!$AN:$AN,0)),IF(OR(LEFT($H204,FIND(")",$H204))&amp;$I204=排出活動_Master!$AW$6,$H204&amp;$I204=排出活動_Master!$AW$7),INDIRECT("排出活動_Master!R"&amp;MATCH(H204&amp;I204&amp;L204,排出活動_Master!$Y:$Y,0)),INDIRECT("排出活動_Master!R"&amp;MATCH(LEFT($H204,FIND(")",$H204))&amp;$I204&amp;$L204&amp;$M204,排出活動_Master!$Y:$Y,0))))),"")</f>
        <v/>
      </c>
      <c r="Y204" s="386" t="str" cm="1">
        <f t="array" aca="1" ref="Y204" ca="1">IFERROR(IF(LEFT($H204,FIND(")",$H204))&amp;I204="エネルギー起源二酸化炭素(CO2)燃料の使用",INDIRECT("排出活動_Master!AT"&amp;MATCH(M204,排出活動_Master!$AN:$AN,0)),IF(OR(LEFT($H204,FIND(")",$H204))&amp;$I204=排出活動_Master!$AW$6,$H204&amp;$I204=排出活動_Master!$AW$7),INDIRECT("排出活動_Master!Q"&amp;MATCH(H204&amp;I204&amp;L204,排出活動_Master!$Y:$Y,0)),INDIRECT("排出活動_Master!Q"&amp;MATCH(LEFT($H204,FIND(")",$H204))&amp;$I204&amp;$L204&amp;$M204,排出活動_Master!$Y:$Y,0)))),"")</f>
        <v/>
      </c>
      <c r="Z204" s="558">
        <f ca="1">IF(AND(H204=排出活動_Master!$B$5,I204=排出活動_Master!$E$5),1,IFERROR(VLOOKUP($H204,排出活動_Master!$AI$5:$AK$38,3,0),0))</f>
        <v>0</v>
      </c>
      <c r="AA204" s="559">
        <f t="shared" ca="1" si="22"/>
        <v>0</v>
      </c>
      <c r="AB204" s="79"/>
      <c r="AC204" s="550" t="str">
        <f t="shared" ca="1" si="23"/>
        <v>-</v>
      </c>
      <c r="AD204" s="80"/>
      <c r="AE204" s="82"/>
      <c r="AF204" s="76"/>
      <c r="AG204" s="550" t="str">
        <f t="shared" ca="1" si="21"/>
        <v/>
      </c>
      <c r="AH204" s="80"/>
      <c r="AI204" s="82"/>
      <c r="AL204" s="478">
        <f t="shared" ca="1" si="24"/>
        <v>1</v>
      </c>
      <c r="AM204" s="478"/>
      <c r="AN204" s="478">
        <f t="shared" ca="1" si="25"/>
        <v>1</v>
      </c>
      <c r="AO204" s="478"/>
      <c r="AP204" s="478" t="e">
        <f t="shared" ca="1" si="15"/>
        <v>#VALUE!</v>
      </c>
    </row>
    <row r="205" spans="2:42" ht="19.5" thickBot="1">
      <c r="B205" s="554"/>
      <c r="C205" s="555" t="str" cm="1">
        <f t="array" aca="1" ref="C205" ca="1">IFERROR(INDIRECT("'S7-"&amp;$C$5&amp;"'!G"&amp;MATCH('S8-S00010'!B205,INDIRECT("'S7-"&amp;$C$5&amp;"'!F:F"),0)),"")</f>
        <v/>
      </c>
      <c r="D205" s="555" t="str" cm="1">
        <f t="array" aca="1" ref="D205" ca="1">IFERROR(INDIRECT("'S7-"&amp;$C$5&amp;"'!E"&amp;MATCH('S8-S00010'!B205,INDIRECT("'S7-"&amp;$C$5&amp;"'!F:F"),0)),"")</f>
        <v/>
      </c>
      <c r="E205" s="77"/>
      <c r="F205" s="77"/>
      <c r="G205" s="327"/>
      <c r="H205" s="556" t="str" cm="1">
        <f t="array" aca="1" ref="H205" ca="1">IFERROR(INDIRECT("'S7-"&amp;$C$5&amp;"'!$D"&amp;MATCH($B205,INDIRECT("'S7-"&amp;$C$5&amp;"'!$F:$F"),0)),"")</f>
        <v/>
      </c>
      <c r="I205" s="71"/>
      <c r="J205" s="78"/>
      <c r="K205" s="557" t="str">
        <f>IF(I205&lt;&gt;"",IFERROR(VLOOKUP($I205,選択肢①!$D$32:$E$34,2,0),"直接"),"")</f>
        <v/>
      </c>
      <c r="L205" s="71"/>
      <c r="M205" s="71"/>
      <c r="N205" s="104"/>
      <c r="O205" s="81"/>
      <c r="P205" s="334"/>
      <c r="Q205" s="330" t="str">
        <f>IF($I205=選択肢①!$J$31,"tCO2/kWh",IF($I205=選択肢①!$L$31,"tCO2/GJ",""))</f>
        <v/>
      </c>
      <c r="R205" s="101"/>
      <c r="S205" s="440" t="str" cm="1">
        <f t="array" aca="1" ref="S205" ca="1">IFERROR(IF(M205&lt;&gt;"",INDIRECT("排出活動_Master!AQ"&amp;MATCH(M205,排出活動_Master!$AN:$AN,0)),INDIRECT("排出活動_Master!P"&amp;MATCH(LEFT($H205,FIND(")",$H205))&amp;$I205&amp;$L205&amp;$M205,排出活動_Master!$Y:$Y,0))),"")</f>
        <v/>
      </c>
      <c r="T205" s="80"/>
      <c r="U205" s="78"/>
      <c r="V205" s="441" t="str" cm="1">
        <f t="array" aca="1" ref="V205" ca="1">IFERROR(IF(M205&lt;&gt;"",INDIRECT("排出活動_Master!AS"&amp;MATCH(M205,排出活動_Master!$AN:$AN,0)),"-"),"")</f>
        <v>-</v>
      </c>
      <c r="W205" s="440" t="str" cm="1">
        <f t="array" aca="1" ref="W205" ca="1">IFERROR(IF(M205&lt;&gt;"",INDIRECT("排出活動_Master!AR"&amp;MATCH(M205,排出活動_Master!$AN:$AN,0)),"-"),"")</f>
        <v>-</v>
      </c>
      <c r="X205" s="550" t="str" cm="1">
        <f t="array" aca="1" ref="X205" ca="1">IFERROR(IF(OR(I205=選択肢①!$J$31,AND(P205&lt;&gt;"",I205=選択肢①!$L$31)),P205,IF(LEFT($H205,FIND(")",$H205))&amp;$I205="エネルギー起源二酸化炭素(CO2)燃料の使用",INDIRECT("排出活動_Master!AU"&amp;MATCH(M205,排出活動_Master!$AN:$AN,0)),IF(OR(LEFT($H205,FIND(")",$H205))&amp;$I205=排出活動_Master!$AW$6,$H205&amp;$I205=排出活動_Master!$AW$7),INDIRECT("排出活動_Master!R"&amp;MATCH(H205&amp;I205&amp;L205,排出活動_Master!$Y:$Y,0)),INDIRECT("排出活動_Master!R"&amp;MATCH(LEFT($H205,FIND(")",$H205))&amp;$I205&amp;$L205&amp;$M205,排出活動_Master!$Y:$Y,0))))),"")</f>
        <v/>
      </c>
      <c r="Y205" s="386" t="str" cm="1">
        <f t="array" aca="1" ref="Y205" ca="1">IFERROR(IF(LEFT($H205,FIND(")",$H205))&amp;I205="エネルギー起源二酸化炭素(CO2)燃料の使用",INDIRECT("排出活動_Master!AT"&amp;MATCH(M205,排出活動_Master!$AN:$AN,0)),IF(OR(LEFT($H205,FIND(")",$H205))&amp;$I205=排出活動_Master!$AW$6,$H205&amp;$I205=排出活動_Master!$AW$7),INDIRECT("排出活動_Master!Q"&amp;MATCH(H205&amp;I205&amp;L205,排出活動_Master!$Y:$Y,0)),INDIRECT("排出活動_Master!Q"&amp;MATCH(LEFT($H205,FIND(")",$H205))&amp;$I205&amp;$L205&amp;$M205,排出活動_Master!$Y:$Y,0)))),"")</f>
        <v/>
      </c>
      <c r="Z205" s="558">
        <f ca="1">IF(AND(H205=排出活動_Master!$B$5,I205=排出活動_Master!$E$5),1,IFERROR(VLOOKUP($H205,排出活動_Master!$AI$5:$AK$38,3,0),0))</f>
        <v>0</v>
      </c>
      <c r="AA205" s="559">
        <f t="shared" ca="1" si="22"/>
        <v>0</v>
      </c>
      <c r="AB205" s="79"/>
      <c r="AC205" s="550" t="str">
        <f t="shared" ca="1" si="23"/>
        <v>-</v>
      </c>
      <c r="AD205" s="80"/>
      <c r="AE205" s="82"/>
      <c r="AF205" s="76"/>
      <c r="AG205" s="550" t="str">
        <f t="shared" ca="1" si="21"/>
        <v/>
      </c>
      <c r="AH205" s="80"/>
      <c r="AI205" s="82"/>
      <c r="AL205" s="478">
        <f t="shared" ca="1" si="24"/>
        <v>1</v>
      </c>
      <c r="AM205" s="478"/>
      <c r="AN205" s="478">
        <f t="shared" ca="1" si="25"/>
        <v>1</v>
      </c>
      <c r="AO205" s="478"/>
      <c r="AP205" s="478" t="e">
        <f t="shared" ca="1" si="15"/>
        <v>#VALUE!</v>
      </c>
    </row>
    <row r="206" spans="2:42" ht="19.5" thickBot="1">
      <c r="B206" s="554"/>
      <c r="C206" s="555" t="str" cm="1">
        <f t="array" aca="1" ref="C206" ca="1">IFERROR(INDIRECT("'S7-"&amp;$C$5&amp;"'!G"&amp;MATCH('S8-S00010'!B206,INDIRECT("'S7-"&amp;$C$5&amp;"'!F:F"),0)),"")</f>
        <v/>
      </c>
      <c r="D206" s="555" t="str" cm="1">
        <f t="array" aca="1" ref="D206" ca="1">IFERROR(INDIRECT("'S7-"&amp;$C$5&amp;"'!E"&amp;MATCH('S8-S00010'!B206,INDIRECT("'S7-"&amp;$C$5&amp;"'!F:F"),0)),"")</f>
        <v/>
      </c>
      <c r="E206" s="77"/>
      <c r="F206" s="77"/>
      <c r="G206" s="327"/>
      <c r="H206" s="556" t="str" cm="1">
        <f t="array" aca="1" ref="H206" ca="1">IFERROR(INDIRECT("'S7-"&amp;$C$5&amp;"'!$D"&amp;MATCH($B206,INDIRECT("'S7-"&amp;$C$5&amp;"'!$F:$F"),0)),"")</f>
        <v/>
      </c>
      <c r="I206" s="71"/>
      <c r="J206" s="78"/>
      <c r="K206" s="557" t="str">
        <f>IF(I206&lt;&gt;"",IFERROR(VLOOKUP($I206,選択肢①!$D$32:$E$34,2,0),"直接"),"")</f>
        <v/>
      </c>
      <c r="L206" s="71"/>
      <c r="M206" s="71"/>
      <c r="N206" s="104"/>
      <c r="O206" s="81"/>
      <c r="P206" s="334"/>
      <c r="Q206" s="330" t="str">
        <f>IF($I206=選択肢①!$J$31,"tCO2/kWh",IF($I206=選択肢①!$L$31,"tCO2/GJ",""))</f>
        <v/>
      </c>
      <c r="R206" s="101"/>
      <c r="S206" s="440" t="str" cm="1">
        <f t="array" aca="1" ref="S206" ca="1">IFERROR(IF(M206&lt;&gt;"",INDIRECT("排出活動_Master!AQ"&amp;MATCH(M206,排出活動_Master!$AN:$AN,0)),INDIRECT("排出活動_Master!P"&amp;MATCH(LEFT($H206,FIND(")",$H206))&amp;$I206&amp;$L206&amp;$M206,排出活動_Master!$Y:$Y,0))),"")</f>
        <v/>
      </c>
      <c r="T206" s="80"/>
      <c r="U206" s="78"/>
      <c r="V206" s="441" t="str" cm="1">
        <f t="array" aca="1" ref="V206" ca="1">IFERROR(IF(M206&lt;&gt;"",INDIRECT("排出活動_Master!AS"&amp;MATCH(M206,排出活動_Master!$AN:$AN,0)),"-"),"")</f>
        <v>-</v>
      </c>
      <c r="W206" s="440" t="str" cm="1">
        <f t="array" aca="1" ref="W206" ca="1">IFERROR(IF(M206&lt;&gt;"",INDIRECT("排出活動_Master!AR"&amp;MATCH(M206,排出活動_Master!$AN:$AN,0)),"-"),"")</f>
        <v>-</v>
      </c>
      <c r="X206" s="550" t="str" cm="1">
        <f t="array" aca="1" ref="X206" ca="1">IFERROR(IF(OR(I206=選択肢①!$J$31,AND(P206&lt;&gt;"",I206=選択肢①!$L$31)),P206,IF(LEFT($H206,FIND(")",$H206))&amp;$I206="エネルギー起源二酸化炭素(CO2)燃料の使用",INDIRECT("排出活動_Master!AU"&amp;MATCH(M206,排出活動_Master!$AN:$AN,0)),IF(OR(LEFT($H206,FIND(")",$H206))&amp;$I206=排出活動_Master!$AW$6,$H206&amp;$I206=排出活動_Master!$AW$7),INDIRECT("排出活動_Master!R"&amp;MATCH(H206&amp;I206&amp;L206,排出活動_Master!$Y:$Y,0)),INDIRECT("排出活動_Master!R"&amp;MATCH(LEFT($H206,FIND(")",$H206))&amp;$I206&amp;$L206&amp;$M206,排出活動_Master!$Y:$Y,0))))),"")</f>
        <v/>
      </c>
      <c r="Y206" s="386" t="str" cm="1">
        <f t="array" aca="1" ref="Y206" ca="1">IFERROR(IF(LEFT($H206,FIND(")",$H206))&amp;I206="エネルギー起源二酸化炭素(CO2)燃料の使用",INDIRECT("排出活動_Master!AT"&amp;MATCH(M206,排出活動_Master!$AN:$AN,0)),IF(OR(LEFT($H206,FIND(")",$H206))&amp;$I206=排出活動_Master!$AW$6,$H206&amp;$I206=排出活動_Master!$AW$7),INDIRECT("排出活動_Master!Q"&amp;MATCH(H206&amp;I206&amp;L206,排出活動_Master!$Y:$Y,0)),INDIRECT("排出活動_Master!Q"&amp;MATCH(LEFT($H206,FIND(")",$H206))&amp;$I206&amp;$L206&amp;$M206,排出活動_Master!$Y:$Y,0)))),"")</f>
        <v/>
      </c>
      <c r="Z206" s="558">
        <f ca="1">IF(AND(H206=排出活動_Master!$B$5,I206=排出活動_Master!$E$5),1,IFERROR(VLOOKUP($H206,排出活動_Master!$AI$5:$AK$38,3,0),0))</f>
        <v>0</v>
      </c>
      <c r="AA206" s="559">
        <f t="shared" ca="1" si="22"/>
        <v>0</v>
      </c>
      <c r="AB206" s="79"/>
      <c r="AC206" s="550" t="str">
        <f t="shared" ca="1" si="23"/>
        <v>-</v>
      </c>
      <c r="AD206" s="80"/>
      <c r="AE206" s="82"/>
      <c r="AF206" s="76"/>
      <c r="AG206" s="550" t="str">
        <f t="shared" ca="1" si="21"/>
        <v/>
      </c>
      <c r="AH206" s="80"/>
      <c r="AI206" s="82"/>
      <c r="AL206" s="478">
        <f t="shared" ca="1" si="24"/>
        <v>1</v>
      </c>
      <c r="AM206" s="478"/>
      <c r="AN206" s="478">
        <f t="shared" ca="1" si="25"/>
        <v>1</v>
      </c>
      <c r="AO206" s="478"/>
      <c r="AP206" s="478" t="e">
        <f t="shared" ca="1" si="15"/>
        <v>#VALUE!</v>
      </c>
    </row>
    <row r="207" spans="2:42" ht="19.5" thickBot="1">
      <c r="B207" s="554"/>
      <c r="C207" s="555" t="str" cm="1">
        <f t="array" aca="1" ref="C207" ca="1">IFERROR(INDIRECT("'S7-"&amp;$C$5&amp;"'!G"&amp;MATCH('S8-S00010'!B207,INDIRECT("'S7-"&amp;$C$5&amp;"'!F:F"),0)),"")</f>
        <v/>
      </c>
      <c r="D207" s="555" t="str" cm="1">
        <f t="array" aca="1" ref="D207" ca="1">IFERROR(INDIRECT("'S7-"&amp;$C$5&amp;"'!E"&amp;MATCH('S8-S00010'!B207,INDIRECT("'S7-"&amp;$C$5&amp;"'!F:F"),0)),"")</f>
        <v/>
      </c>
      <c r="E207" s="77"/>
      <c r="F207" s="77"/>
      <c r="G207" s="327"/>
      <c r="H207" s="556" t="str" cm="1">
        <f t="array" aca="1" ref="H207" ca="1">IFERROR(INDIRECT("'S7-"&amp;$C$5&amp;"'!$D"&amp;MATCH($B207,INDIRECT("'S7-"&amp;$C$5&amp;"'!$F:$F"),0)),"")</f>
        <v/>
      </c>
      <c r="I207" s="71"/>
      <c r="J207" s="78"/>
      <c r="K207" s="557" t="str">
        <f>IF(I207&lt;&gt;"",IFERROR(VLOOKUP($I207,選択肢①!$D$32:$E$34,2,0),"直接"),"")</f>
        <v/>
      </c>
      <c r="L207" s="71"/>
      <c r="M207" s="71"/>
      <c r="N207" s="104"/>
      <c r="O207" s="81"/>
      <c r="P207" s="334"/>
      <c r="Q207" s="330" t="str">
        <f>IF($I207=選択肢①!$J$31,"tCO2/kWh",IF($I207=選択肢①!$L$31,"tCO2/GJ",""))</f>
        <v/>
      </c>
      <c r="R207" s="101"/>
      <c r="S207" s="440" t="str" cm="1">
        <f t="array" aca="1" ref="S207" ca="1">IFERROR(IF(M207&lt;&gt;"",INDIRECT("排出活動_Master!AQ"&amp;MATCH(M207,排出活動_Master!$AN:$AN,0)),INDIRECT("排出活動_Master!P"&amp;MATCH(LEFT($H207,FIND(")",$H207))&amp;$I207&amp;$L207&amp;$M207,排出活動_Master!$Y:$Y,0))),"")</f>
        <v/>
      </c>
      <c r="T207" s="80"/>
      <c r="U207" s="78"/>
      <c r="V207" s="441" t="str" cm="1">
        <f t="array" aca="1" ref="V207" ca="1">IFERROR(IF(M207&lt;&gt;"",INDIRECT("排出活動_Master!AS"&amp;MATCH(M207,排出活動_Master!$AN:$AN,0)),"-"),"")</f>
        <v>-</v>
      </c>
      <c r="W207" s="440" t="str" cm="1">
        <f t="array" aca="1" ref="W207" ca="1">IFERROR(IF(M207&lt;&gt;"",INDIRECT("排出活動_Master!AR"&amp;MATCH(M207,排出活動_Master!$AN:$AN,0)),"-"),"")</f>
        <v>-</v>
      </c>
      <c r="X207" s="550" t="str" cm="1">
        <f t="array" aca="1" ref="X207" ca="1">IFERROR(IF(OR(I207=選択肢①!$J$31,AND(P207&lt;&gt;"",I207=選択肢①!$L$31)),P207,IF(LEFT($H207,FIND(")",$H207))&amp;$I207="エネルギー起源二酸化炭素(CO2)燃料の使用",INDIRECT("排出活動_Master!AU"&amp;MATCH(M207,排出活動_Master!$AN:$AN,0)),IF(OR(LEFT($H207,FIND(")",$H207))&amp;$I207=排出活動_Master!$AW$6,$H207&amp;$I207=排出活動_Master!$AW$7),INDIRECT("排出活動_Master!R"&amp;MATCH(H207&amp;I207&amp;L207,排出活動_Master!$Y:$Y,0)),INDIRECT("排出活動_Master!R"&amp;MATCH(LEFT($H207,FIND(")",$H207))&amp;$I207&amp;$L207&amp;$M207,排出活動_Master!$Y:$Y,0))))),"")</f>
        <v/>
      </c>
      <c r="Y207" s="386" t="str" cm="1">
        <f t="array" aca="1" ref="Y207" ca="1">IFERROR(IF(LEFT($H207,FIND(")",$H207))&amp;I207="エネルギー起源二酸化炭素(CO2)燃料の使用",INDIRECT("排出活動_Master!AT"&amp;MATCH(M207,排出活動_Master!$AN:$AN,0)),IF(OR(LEFT($H207,FIND(")",$H207))&amp;$I207=排出活動_Master!$AW$6,$H207&amp;$I207=排出活動_Master!$AW$7),INDIRECT("排出活動_Master!Q"&amp;MATCH(H207&amp;I207&amp;L207,排出活動_Master!$Y:$Y,0)),INDIRECT("排出活動_Master!Q"&amp;MATCH(LEFT($H207,FIND(")",$H207))&amp;$I207&amp;$L207&amp;$M207,排出活動_Master!$Y:$Y,0)))),"")</f>
        <v/>
      </c>
      <c r="Z207" s="558">
        <f ca="1">IF(AND(H207=排出活動_Master!$B$5,I207=排出活動_Master!$E$5),1,IFERROR(VLOOKUP($H207,排出活動_Master!$AI$5:$AK$38,3,0),0))</f>
        <v>0</v>
      </c>
      <c r="AA207" s="559">
        <f t="shared" ca="1" si="22"/>
        <v>0</v>
      </c>
      <c r="AB207" s="79"/>
      <c r="AC207" s="550" t="str">
        <f t="shared" ca="1" si="23"/>
        <v>-</v>
      </c>
      <c r="AD207" s="80"/>
      <c r="AE207" s="82"/>
      <c r="AF207" s="76"/>
      <c r="AG207" s="550" t="str">
        <f t="shared" ca="1" si="21"/>
        <v/>
      </c>
      <c r="AH207" s="80"/>
      <c r="AI207" s="82"/>
      <c r="AL207" s="478">
        <f t="shared" ca="1" si="24"/>
        <v>1</v>
      </c>
      <c r="AM207" s="478"/>
      <c r="AN207" s="478">
        <f t="shared" ca="1" si="25"/>
        <v>1</v>
      </c>
      <c r="AO207" s="478"/>
      <c r="AP207" s="478" t="e">
        <f t="shared" ca="1" si="15"/>
        <v>#VALUE!</v>
      </c>
    </row>
    <row r="208" spans="2:42" ht="19.5" thickBot="1">
      <c r="B208" s="554"/>
      <c r="C208" s="555" t="str" cm="1">
        <f t="array" aca="1" ref="C208" ca="1">IFERROR(INDIRECT("'S7-"&amp;$C$5&amp;"'!G"&amp;MATCH('S8-S00010'!B208,INDIRECT("'S7-"&amp;$C$5&amp;"'!F:F"),0)),"")</f>
        <v/>
      </c>
      <c r="D208" s="555" t="str" cm="1">
        <f t="array" aca="1" ref="D208" ca="1">IFERROR(INDIRECT("'S7-"&amp;$C$5&amp;"'!E"&amp;MATCH('S8-S00010'!B208,INDIRECT("'S7-"&amp;$C$5&amp;"'!F:F"),0)),"")</f>
        <v/>
      </c>
      <c r="E208" s="77"/>
      <c r="F208" s="77"/>
      <c r="G208" s="327"/>
      <c r="H208" s="556" t="str" cm="1">
        <f t="array" aca="1" ref="H208" ca="1">IFERROR(INDIRECT("'S7-"&amp;$C$5&amp;"'!$D"&amp;MATCH($B208,INDIRECT("'S7-"&amp;$C$5&amp;"'!$F:$F"),0)),"")</f>
        <v/>
      </c>
      <c r="I208" s="71"/>
      <c r="J208" s="78"/>
      <c r="K208" s="557" t="str">
        <f>IF(I208&lt;&gt;"",IFERROR(VLOOKUP($I208,選択肢①!$D$32:$E$34,2,0),"直接"),"")</f>
        <v/>
      </c>
      <c r="L208" s="71"/>
      <c r="M208" s="71"/>
      <c r="N208" s="104"/>
      <c r="O208" s="81"/>
      <c r="P208" s="334"/>
      <c r="Q208" s="330" t="str">
        <f>IF($I208=選択肢①!$J$31,"tCO2/kWh",IF($I208=選択肢①!$L$31,"tCO2/GJ",""))</f>
        <v/>
      </c>
      <c r="R208" s="101"/>
      <c r="S208" s="440" t="str" cm="1">
        <f t="array" aca="1" ref="S208" ca="1">IFERROR(IF(M208&lt;&gt;"",INDIRECT("排出活動_Master!AQ"&amp;MATCH(M208,排出活動_Master!$AN:$AN,0)),INDIRECT("排出活動_Master!P"&amp;MATCH(LEFT($H208,FIND(")",$H208))&amp;$I208&amp;$L208&amp;$M208,排出活動_Master!$Y:$Y,0))),"")</f>
        <v/>
      </c>
      <c r="T208" s="80"/>
      <c r="U208" s="78"/>
      <c r="V208" s="441" t="str" cm="1">
        <f t="array" aca="1" ref="V208" ca="1">IFERROR(IF(M208&lt;&gt;"",INDIRECT("排出活動_Master!AS"&amp;MATCH(M208,排出活動_Master!$AN:$AN,0)),"-"),"")</f>
        <v>-</v>
      </c>
      <c r="W208" s="440" t="str" cm="1">
        <f t="array" aca="1" ref="W208" ca="1">IFERROR(IF(M208&lt;&gt;"",INDIRECT("排出活動_Master!AR"&amp;MATCH(M208,排出活動_Master!$AN:$AN,0)),"-"),"")</f>
        <v>-</v>
      </c>
      <c r="X208" s="550" t="str" cm="1">
        <f t="array" aca="1" ref="X208" ca="1">IFERROR(IF(OR(I208=選択肢①!$J$31,AND(P208&lt;&gt;"",I208=選択肢①!$L$31)),P208,IF(LEFT($H208,FIND(")",$H208))&amp;$I208="エネルギー起源二酸化炭素(CO2)燃料の使用",INDIRECT("排出活動_Master!AU"&amp;MATCH(M208,排出活動_Master!$AN:$AN,0)),IF(OR(LEFT($H208,FIND(")",$H208))&amp;$I208=排出活動_Master!$AW$6,$H208&amp;$I208=排出活動_Master!$AW$7),INDIRECT("排出活動_Master!R"&amp;MATCH(H208&amp;I208&amp;L208,排出活動_Master!$Y:$Y,0)),INDIRECT("排出活動_Master!R"&amp;MATCH(LEFT($H208,FIND(")",$H208))&amp;$I208&amp;$L208&amp;$M208,排出活動_Master!$Y:$Y,0))))),"")</f>
        <v/>
      </c>
      <c r="Y208" s="386" t="str" cm="1">
        <f t="array" aca="1" ref="Y208" ca="1">IFERROR(IF(LEFT($H208,FIND(")",$H208))&amp;I208="エネルギー起源二酸化炭素(CO2)燃料の使用",INDIRECT("排出活動_Master!AT"&amp;MATCH(M208,排出活動_Master!$AN:$AN,0)),IF(OR(LEFT($H208,FIND(")",$H208))&amp;$I208=排出活動_Master!$AW$6,$H208&amp;$I208=排出活動_Master!$AW$7),INDIRECT("排出活動_Master!Q"&amp;MATCH(H208&amp;I208&amp;L208,排出活動_Master!$Y:$Y,0)),INDIRECT("排出活動_Master!Q"&amp;MATCH(LEFT($H208,FIND(")",$H208))&amp;$I208&amp;$L208&amp;$M208,排出活動_Master!$Y:$Y,0)))),"")</f>
        <v/>
      </c>
      <c r="Z208" s="558">
        <f ca="1">IF(AND(H208=排出活動_Master!$B$5,I208=排出活動_Master!$E$5),1,IFERROR(VLOOKUP($H208,排出活動_Master!$AI$5:$AK$38,3,0),0))</f>
        <v>0</v>
      </c>
      <c r="AA208" s="559">
        <f t="shared" ca="1" si="22"/>
        <v>0</v>
      </c>
      <c r="AB208" s="79"/>
      <c r="AC208" s="550" t="str">
        <f t="shared" ca="1" si="23"/>
        <v>-</v>
      </c>
      <c r="AD208" s="80"/>
      <c r="AE208" s="82"/>
      <c r="AF208" s="76"/>
      <c r="AG208" s="550" t="str">
        <f t="shared" ca="1" si="21"/>
        <v/>
      </c>
      <c r="AH208" s="80"/>
      <c r="AI208" s="82"/>
      <c r="AL208" s="478">
        <f t="shared" ca="1" si="24"/>
        <v>1</v>
      </c>
      <c r="AM208" s="478"/>
      <c r="AN208" s="478">
        <f t="shared" ca="1" si="25"/>
        <v>1</v>
      </c>
      <c r="AO208" s="478"/>
      <c r="AP208" s="478" t="e">
        <f t="shared" ca="1" si="15"/>
        <v>#VALUE!</v>
      </c>
    </row>
    <row r="209" spans="2:42" ht="19.5" thickBot="1">
      <c r="B209" s="575"/>
      <c r="C209" s="576" t="str" cm="1">
        <f t="array" aca="1" ref="C209" ca="1">IFERROR(INDIRECT("'S7-"&amp;$C$5&amp;"'!G"&amp;MATCH('S8-S00010'!B209,INDIRECT("'S7-"&amp;$C$5&amp;"'!F:F"),0)),"")</f>
        <v/>
      </c>
      <c r="D209" s="576" t="str" cm="1">
        <f t="array" aca="1" ref="D209" ca="1">IFERROR(INDIRECT("'S7-"&amp;$C$5&amp;"'!E"&amp;MATCH('S8-S00010'!B209,INDIRECT("'S7-"&amp;$C$5&amp;"'!F:F"),0)),"")</f>
        <v/>
      </c>
      <c r="E209" s="84"/>
      <c r="F209" s="84"/>
      <c r="G209" s="328"/>
      <c r="H209" s="577" t="str" cm="1">
        <f t="array" aca="1" ref="H209" ca="1">IFERROR(INDIRECT("'S7-"&amp;$C$5&amp;"'!$D"&amp;MATCH($B209,INDIRECT("'S7-"&amp;$C$5&amp;"'!$F:$F"),0)),"")</f>
        <v/>
      </c>
      <c r="I209" s="85"/>
      <c r="J209" s="86"/>
      <c r="K209" s="578" t="str">
        <f>IF(I209&lt;&gt;"",IFERROR(VLOOKUP($I209,選択肢①!$D$32:$E$34,2,0),"直接"),"")</f>
        <v/>
      </c>
      <c r="L209" s="85"/>
      <c r="M209" s="85"/>
      <c r="N209" s="105"/>
      <c r="O209" s="89"/>
      <c r="P209" s="336"/>
      <c r="Q209" s="331" t="str">
        <f>IF($I209=選択肢①!$J$31,"tCO2/kWh",IF($I209=選択肢①!$L$31,"tCO2/GJ",""))</f>
        <v/>
      </c>
      <c r="R209" s="102"/>
      <c r="S209" s="448" t="str" cm="1">
        <f t="array" aca="1" ref="S209" ca="1">IFERROR(IF(M209&lt;&gt;"",INDIRECT("排出活動_Master!AQ"&amp;MATCH(M209,排出活動_Master!$AN:$AN,0)),INDIRECT("排出活動_Master!P"&amp;MATCH(LEFT($H209,FIND(")",$H209))&amp;$I209&amp;$L209&amp;$M209,排出活動_Master!$Y:$Y,0))),"")</f>
        <v/>
      </c>
      <c r="T209" s="88"/>
      <c r="U209" s="86"/>
      <c r="V209" s="449" t="str" cm="1">
        <f t="array" aca="1" ref="V209" ca="1">IFERROR(IF(M209&lt;&gt;"",INDIRECT("排出活動_Master!AS"&amp;MATCH(M209,排出活動_Master!$AN:$AN,0)),"-"),"")</f>
        <v>-</v>
      </c>
      <c r="W209" s="448" t="str" cm="1">
        <f t="array" aca="1" ref="W209" ca="1">IFERROR(IF(M209&lt;&gt;"",INDIRECT("排出活動_Master!AR"&amp;MATCH(M209,排出活動_Master!$AN:$AN,0)),"-"),"")</f>
        <v>-</v>
      </c>
      <c r="X209" s="579" t="str" cm="1">
        <f t="array" aca="1" ref="X209" ca="1">IFERROR(IF(OR(I209=選択肢①!$J$31,AND(P209&lt;&gt;"",I209=選択肢①!$L$31)),P209,IF(LEFT($H209,FIND(")",$H209))&amp;$I209="エネルギー起源二酸化炭素(CO2)燃料の使用",INDIRECT("排出活動_Master!AU"&amp;MATCH(M209,排出活動_Master!$AN:$AN,0)),IF(OR(LEFT($H209,FIND(")",$H209))&amp;$I209=排出活動_Master!$AW$6,$H209&amp;$I209=排出活動_Master!$AW$7),INDIRECT("排出活動_Master!R"&amp;MATCH(H209&amp;I209&amp;L209,排出活動_Master!$Y:$Y,0)),INDIRECT("排出活動_Master!R"&amp;MATCH(LEFT($H209,FIND(")",$H209))&amp;$I209&amp;$L209&amp;$M209,排出活動_Master!$Y:$Y,0))))),"")</f>
        <v/>
      </c>
      <c r="Y209" s="387" t="str" cm="1">
        <f t="array" aca="1" ref="Y209" ca="1">IFERROR(IF(LEFT($H209,FIND(")",$H209))&amp;I209="エネルギー起源二酸化炭素(CO2)燃料の使用",INDIRECT("排出活動_Master!AT"&amp;MATCH(M209,排出活動_Master!$AN:$AN,0)),IF(OR(LEFT($H209,FIND(")",$H209))&amp;$I209=排出活動_Master!$AW$6,$H209&amp;$I209=排出活動_Master!$AW$7),INDIRECT("排出活動_Master!Q"&amp;MATCH(H209&amp;I209&amp;L209,排出活動_Master!$Y:$Y,0)),INDIRECT("排出活動_Master!Q"&amp;MATCH(LEFT($H209,FIND(")",$H209))&amp;$I209&amp;$L209&amp;$M209,排出活動_Master!$Y:$Y,0)))),"")</f>
        <v/>
      </c>
      <c r="Z209" s="458">
        <f ca="1">IF(AND(H209=排出活動_Master!$B$5,I209=排出活動_Master!$E$5),1,IFERROR(VLOOKUP($H209,排出活動_Master!$AI$5:$AK$38,3,0),0))</f>
        <v>0</v>
      </c>
      <c r="AA209" s="580">
        <f t="shared" ca="1" si="22"/>
        <v>0</v>
      </c>
      <c r="AB209" s="87"/>
      <c r="AC209" s="579" t="str">
        <f t="shared" ca="1" si="23"/>
        <v>-</v>
      </c>
      <c r="AD209" s="88"/>
      <c r="AE209" s="90"/>
      <c r="AF209" s="83"/>
      <c r="AG209" s="579" t="str">
        <f t="shared" ca="1" si="21"/>
        <v/>
      </c>
      <c r="AH209" s="88"/>
      <c r="AI209" s="90"/>
      <c r="AL209" s="478">
        <f t="shared" ca="1" si="24"/>
        <v>1</v>
      </c>
      <c r="AM209" s="478"/>
      <c r="AN209" s="478">
        <f t="shared" ca="1" si="25"/>
        <v>1</v>
      </c>
      <c r="AO209" s="478"/>
      <c r="AP209" s="478" t="e">
        <f t="shared" ca="1" si="15"/>
        <v>#VALUE!</v>
      </c>
    </row>
  </sheetData>
  <sheetProtection algorithmName="SHA-512" hashValue="u4IuJmI07FZO9UiffzxROzJ2OOTFClZYL/3OCuPcPyQiqjdmhS1uJybQ01g+dDyUHnaAHAH5FMy+U0+7clV8nA==" saltValue="U5G5MRObFj2DB9N5DaYZxg==" spinCount="100000" sheet="1" scenarios="1" formatCells="0" formatColumns="0" formatRows="0" sort="0" autoFilter="0"/>
  <mergeCells count="70">
    <mergeCell ref="AU19:AY20"/>
    <mergeCell ref="AZ19:BE19"/>
    <mergeCell ref="AZ20:BE20"/>
    <mergeCell ref="AR6:AR7"/>
    <mergeCell ref="AS6:BE7"/>
    <mergeCell ref="AR8:AR57"/>
    <mergeCell ref="AS8:AT37"/>
    <mergeCell ref="AU8:BE8"/>
    <mergeCell ref="AU9:BE9"/>
    <mergeCell ref="AU10:BE10"/>
    <mergeCell ref="AU11:BE11"/>
    <mergeCell ref="AU12:BE12"/>
    <mergeCell ref="AU13:BE13"/>
    <mergeCell ref="AU14:BE14"/>
    <mergeCell ref="AU15:BE15"/>
    <mergeCell ref="AU16:BE16"/>
    <mergeCell ref="AU17:BE17"/>
    <mergeCell ref="AU18:BE18"/>
    <mergeCell ref="AU34:BE34"/>
    <mergeCell ref="AU21:AY22"/>
    <mergeCell ref="AZ21:BE21"/>
    <mergeCell ref="AZ22:BE22"/>
    <mergeCell ref="AU23:AY28"/>
    <mergeCell ref="AZ23:BE23"/>
    <mergeCell ref="AZ24:BE24"/>
    <mergeCell ref="AZ25:BE25"/>
    <mergeCell ref="AZ26:BE26"/>
    <mergeCell ref="AZ27:BE27"/>
    <mergeCell ref="AZ28:BE28"/>
    <mergeCell ref="AU29:BE29"/>
    <mergeCell ref="AU30:BE30"/>
    <mergeCell ref="AU31:BE31"/>
    <mergeCell ref="AU32:BE32"/>
    <mergeCell ref="AU33:BE33"/>
    <mergeCell ref="AU35:AY36"/>
    <mergeCell ref="AZ35:BE35"/>
    <mergeCell ref="AZ36:BE36"/>
    <mergeCell ref="AU37:BE37"/>
    <mergeCell ref="AS38:AT55"/>
    <mergeCell ref="AZ38:BE38"/>
    <mergeCell ref="AZ39:BE39"/>
    <mergeCell ref="AZ40:BE40"/>
    <mergeCell ref="AZ41:BE41"/>
    <mergeCell ref="AZ42:BE42"/>
    <mergeCell ref="AZ54:BA55"/>
    <mergeCell ref="AZ43:BE43"/>
    <mergeCell ref="AZ44:BE44"/>
    <mergeCell ref="AZ45:BE45"/>
    <mergeCell ref="AZ46:BE46"/>
    <mergeCell ref="AZ47:BE47"/>
    <mergeCell ref="AZ48:BE48"/>
    <mergeCell ref="AZ49:BE49"/>
    <mergeCell ref="AZ50:BE50"/>
    <mergeCell ref="AS69:AT69"/>
    <mergeCell ref="AU69:AV69"/>
    <mergeCell ref="AW69:BE69"/>
    <mergeCell ref="AU56:BE56"/>
    <mergeCell ref="AS57:BE57"/>
    <mergeCell ref="AS60:AT66"/>
    <mergeCell ref="AU60:AY66"/>
    <mergeCell ref="AZ60:BE60"/>
    <mergeCell ref="AZ61:BE61"/>
    <mergeCell ref="AZ62:BE62"/>
    <mergeCell ref="AZ63:BE63"/>
    <mergeCell ref="AZ64:BE64"/>
    <mergeCell ref="AZ65:BE65"/>
    <mergeCell ref="AZ51:BE51"/>
    <mergeCell ref="AZ52:BE52"/>
    <mergeCell ref="AZ53:BE53"/>
    <mergeCell ref="AZ66:BE66"/>
  </mergeCells>
  <phoneticPr fontId="4"/>
  <conditionalFormatting sqref="G10:G209">
    <cfRule type="expression" dxfId="13" priority="12">
      <formula>$F10="その他"</formula>
    </cfRule>
  </conditionalFormatting>
  <conditionalFormatting sqref="J10:J209">
    <cfRule type="expression" dxfId="12" priority="11">
      <formula>$I10="その他"</formula>
    </cfRule>
  </conditionalFormatting>
  <conditionalFormatting sqref="T10:T209">
    <cfRule type="expression" dxfId="11" priority="7">
      <formula>$I10="その他"</formula>
    </cfRule>
  </conditionalFormatting>
  <conditionalFormatting sqref="S10:S209">
    <cfRule type="expression" dxfId="10" priority="6">
      <formula>$I10="その他"</formula>
    </cfRule>
  </conditionalFormatting>
  <conditionalFormatting sqref="AD10:AD209">
    <cfRule type="expression" dxfId="9" priority="5">
      <formula>$I10="その他"</formula>
    </cfRule>
  </conditionalFormatting>
  <conditionalFormatting sqref="AH10:AH209">
    <cfRule type="expression" dxfId="8" priority="4">
      <formula>$I10="その他"</formula>
    </cfRule>
  </conditionalFormatting>
  <conditionalFormatting sqref="V10:Y209">
    <cfRule type="expression" dxfId="7" priority="3">
      <formula>$I10="その他"</formula>
    </cfRule>
  </conditionalFormatting>
  <conditionalFormatting sqref="AG10:AG209 AC10:AC209">
    <cfRule type="expression" dxfId="6" priority="2">
      <formula>$I10="その他"</formula>
    </cfRule>
  </conditionalFormatting>
  <dataValidations count="2">
    <dataValidation type="list" allowBlank="1" showInputMessage="1" sqref="B10:B209" xr:uid="{BBE066E2-CC1E-4735-9175-C756719BD12B}">
      <formula1>INDIRECT("'S7-"&amp;$C$5&amp;"'!$M$38#")</formula1>
    </dataValidation>
    <dataValidation type="custom" allowBlank="1" showInputMessage="1" showErrorMessage="1" sqref="J10:J209" xr:uid="{EDAE9724-2E86-4C6C-B927-D9027D71C70F}">
      <formula1>ISERROR(FIND("その他",L10))=FALSE</formula1>
    </dataValidation>
  </dataValidations>
  <pageMargins left="0.7" right="0.7" top="0.75" bottom="0.75" header="0.3" footer="0.3"/>
  <pageSetup paperSize="9" scale="11" orientation="portrait" r:id="rId1"/>
  <colBreaks count="1" manualBreakCount="1">
    <brk id="36" max="106" man="1"/>
  </colBreaks>
  <extLst>
    <ext xmlns:x14="http://schemas.microsoft.com/office/spreadsheetml/2009/9/main" uri="{78C0D931-6437-407d-A8EE-F0AAD7539E65}">
      <x14:conditionalFormattings>
        <x14:conditionalFormatting xmlns:xm="http://schemas.microsoft.com/office/excel/2006/main">
          <x14:cfRule type="expression" priority="10" id="{562E9DEF-E365-4207-A60E-B264003F3113}">
            <xm:f>INDIRECT("排出活動_Master!N"&amp;VLOOKUP(LEFT($H10,FIND(")",$H10))&amp;$I10,排出活動_Master!$AA$18:$AC$113,2,0)&amp;":N"&amp;VLOOKUP(LEFT($H10,FIND(")",$H10))&amp;$I10,排出活動_Master!$AA$18:$AC$113,3,0))=""</xm:f>
            <x14:dxf>
              <fill>
                <patternFill>
                  <bgColor theme="0" tint="-0.34998626667073579"/>
                </patternFill>
              </fill>
            </x14:dxf>
          </x14:cfRule>
          <xm:sqref>L10:L209</xm:sqref>
        </x14:conditionalFormatting>
        <x14:conditionalFormatting xmlns:xm="http://schemas.microsoft.com/office/excel/2006/main">
          <x14:cfRule type="expression" priority="9" id="{5E8A5985-436A-4427-9ABA-650E12F107A7}">
            <xm:f>NOT(OR(H10&amp;I10=排出活動_Master!$AW$5,H10&amp;I10=排出活動_Master!$AW$6,H10&amp;I10=排出活動_Master!$AW$7))</xm:f>
            <x14:dxf>
              <fill>
                <patternFill>
                  <bgColor theme="0" tint="-0.34998626667073579"/>
                </patternFill>
              </fill>
            </x14:dxf>
          </x14:cfRule>
          <xm:sqref>M10:M209</xm:sqref>
        </x14:conditionalFormatting>
        <x14:conditionalFormatting xmlns:xm="http://schemas.microsoft.com/office/excel/2006/main">
          <x14:cfRule type="expression" priority="8" id="{1287BFD4-7EDE-4B64-83B8-C2394A202D59}">
            <xm:f>NOT(OR($I$10=排出活動_Master!$E$6,$I$10=排出活動_Master!$E$7))</xm:f>
            <x14:dxf>
              <fill>
                <patternFill>
                  <bgColor theme="0" tint="-0.34998626667073579"/>
                </patternFill>
              </fill>
            </x14:dxf>
          </x14:cfRule>
          <xm:sqref>N10:Q209</xm:sqref>
        </x14:conditionalFormatting>
        <x14:conditionalFormatting xmlns:xm="http://schemas.microsoft.com/office/excel/2006/main">
          <x14:cfRule type="expression" priority="1" id="{A2C53D18-5002-4CE3-B0C2-C5A263D445FC}">
            <xm:f>OR(AND(I10=排出活動_Master!$BA$5,H10=排出活動_Master!$AI$6),AND(MATCH(M10,排出活動_Master!AZ:AZ,0)&gt;0,$H10=排出活動_Master!$B$5))</xm:f>
            <x14:dxf>
              <fill>
                <patternFill>
                  <bgColor theme="7" tint="0.79998168889431442"/>
                </patternFill>
              </fill>
            </x14:dxf>
          </x14:cfRule>
          <xm:sqref>U10:U209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3F6BF5E-D851-465A-9F40-688198F28C08}">
          <x14:formula1>
            <xm:f>選択肢①!$N$32:$N$36</xm:f>
          </x14:formula1>
          <xm:sqref>E10:F209</xm:sqref>
        </x14:dataValidation>
        <x14:dataValidation type="list" allowBlank="1" showInputMessage="1" showErrorMessage="1" xr:uid="{76116274-1C33-4A1E-AA7A-FCEDF638A13C}">
          <x14:formula1>
            <xm:f>IF(OR(H10&amp;I10=排出活動_Master!$AW$5,H10&amp;I10=排出活動_Master!$AW$6,H10&amp;I10=排出活動_Master!$AW$7),INDIRECT("排出活動_Master!$AO$5:$AO$41"),"")</xm:f>
          </x14:formula1>
          <xm:sqref>M10:M209</xm:sqref>
        </x14:dataValidation>
        <x14:dataValidation type="list" allowBlank="1" showInputMessage="1" showErrorMessage="1" xr:uid="{8A3A6656-47E0-4D60-ABC3-F94C889A0A46}">
          <x14:formula1>
            <xm:f>INDIRECT("排出活動_Master!E"&amp;VLOOKUP(LEFT($H10,FIND(")",$H10)),排出活動_Master!$H$4:$J$17,2,0)&amp;":E"&amp;VLOOKUP(LEFT($H10,FIND(")",$H10)),排出活動_Master!$H$4:$J$17,3,0))</xm:f>
          </x14:formula1>
          <xm:sqref>I10:J209</xm:sqref>
        </x14:dataValidation>
        <x14:dataValidation type="list" allowBlank="1" showInputMessage="1" showErrorMessage="1" xr:uid="{37D0B008-7CB0-4402-BA72-F3828EBB6489}">
          <x14:formula1>
            <xm:f>INDIRECT("排出活動_Master!N"&amp;VLOOKUP(LEFT($H10,FIND(")",$H10))&amp;$I10,排出活動_Master!$AA$18:$AC$113,2,0)&amp;":N"&amp;VLOOKUP(LEFT($H10,FIND(")",$H10))&amp;$I10,排出活動_Master!$AA$18:$AC$113,3,0))</xm:f>
          </x14:formula1>
          <xm:sqref>L10:L209</xm:sqref>
        </x14:dataValidation>
        <x14:dataValidation type="list" allowBlank="1" showInputMessage="1" showErrorMessage="1" xr:uid="{11C75F6F-CCE0-4685-81FC-C00ED8C5BF86}">
          <x14:formula1>
            <xm:f>IF(OR(AND(I10=排出活動_Master!$BA$5,H10=排出活動_Master!$AI$6),AND(MATCH(M10,排出活動_Master!AZ:AZ,0)&gt;0,$H10=排出活動_Master!$B$5)),INDIRECT("選択肢①!$P$32:$P$33"),INDIRECT("選択肢①!$P$33"))</xm:f>
          </x14:formula1>
          <xm:sqref>U10:U209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5BA0-8407-4E4B-82E9-7EFDD9F7D248}">
  <sheetPr codeName="Sheet11">
    <tabColor rgb="FF0070C0"/>
  </sheetPr>
  <dimension ref="B1:P307"/>
  <sheetViews>
    <sheetView showGridLines="0" zoomScale="70" zoomScaleNormal="70" workbookViewId="0">
      <pane ySplit="6" topLeftCell="A7" activePane="bottomLeft" state="frozen"/>
      <selection activeCell="M8" sqref="M8"/>
      <selection pane="bottomLeft"/>
    </sheetView>
  </sheetViews>
  <sheetFormatPr defaultRowHeight="18.75"/>
  <cols>
    <col min="1" max="1" width="3.125" customWidth="1"/>
    <col min="2" max="3" width="17.375" style="75" customWidth="1"/>
    <col min="4" max="4" width="25.75" style="75" customWidth="1"/>
    <col min="5" max="5" width="34.25" style="75" bestFit="1" customWidth="1"/>
    <col min="6" max="6" width="34.25" style="349" bestFit="1" customWidth="1"/>
    <col min="7" max="7" width="18.625" style="75" customWidth="1"/>
    <col min="8" max="12" width="25" style="75" customWidth="1"/>
    <col min="13" max="13" width="17.125" style="66" customWidth="1"/>
    <col min="14" max="14" width="7.625" customWidth="1"/>
    <col min="15" max="15" width="21.375" bestFit="1" customWidth="1"/>
  </cols>
  <sheetData>
    <row r="1" spans="2:16" s="355" customFormat="1" ht="19.5" thickBot="1">
      <c r="B1" s="610"/>
      <c r="C1" s="610"/>
      <c r="D1" s="610"/>
      <c r="E1" s="610"/>
      <c r="F1" s="610"/>
      <c r="G1" s="610"/>
      <c r="H1" s="610"/>
      <c r="I1" s="610"/>
      <c r="J1" s="610"/>
      <c r="K1" s="610"/>
      <c r="L1" s="610"/>
    </row>
    <row r="2" spans="2:16" s="355" customFormat="1" ht="54.75" thickBot="1">
      <c r="B2" s="451" t="s">
        <v>391</v>
      </c>
      <c r="C2" s="451"/>
      <c r="D2" s="610"/>
      <c r="E2" s="610"/>
      <c r="F2" s="610"/>
      <c r="G2" s="626"/>
      <c r="H2" s="627" t="s">
        <v>1470</v>
      </c>
      <c r="I2" s="628" t="s">
        <v>1472</v>
      </c>
      <c r="J2" s="627" t="s">
        <v>1468</v>
      </c>
      <c r="K2" s="628" t="s">
        <v>1467</v>
      </c>
      <c r="L2" s="628" t="s">
        <v>1460</v>
      </c>
      <c r="O2" s="629"/>
    </row>
    <row r="3" spans="2:16" s="355" customFormat="1">
      <c r="B3" s="391" t="s">
        <v>402</v>
      </c>
      <c r="C3" s="585">
        <f>'S1'!H8</f>
        <v>0</v>
      </c>
      <c r="D3" s="610"/>
      <c r="E3" s="610"/>
      <c r="F3" s="610"/>
      <c r="G3" s="630" t="s">
        <v>119</v>
      </c>
      <c r="H3" s="631">
        <f>SUMIFS($L:$L,$D:$D,$G3,$F:$F,選択肢①!$H$45)</f>
        <v>0</v>
      </c>
      <c r="I3" s="417">
        <f>SUMIFS($M:$M,$D:$D,$G3,$F:$F,選択肢①!$H$45)</f>
        <v>0</v>
      </c>
      <c r="J3" s="632"/>
      <c r="K3" s="632"/>
      <c r="L3" s="632"/>
      <c r="P3" s="356"/>
    </row>
    <row r="4" spans="2:16" s="355" customFormat="1" ht="19.5" thickBot="1">
      <c r="B4" s="457" t="s">
        <v>403</v>
      </c>
      <c r="C4" s="586">
        <f>'S1'!H10</f>
        <v>0</v>
      </c>
      <c r="D4" s="610"/>
      <c r="E4" s="610"/>
      <c r="F4" s="610"/>
      <c r="G4" s="633" t="s">
        <v>109</v>
      </c>
      <c r="H4" s="608">
        <f>SUMIFS($L:$L,$D:$D,$G4,$F:$F,選択肢①!$H$45)</f>
        <v>0</v>
      </c>
      <c r="I4" s="634">
        <f>SUMIFS($M:$M,$D:$D,$G4,$F:$F,選択肢①!$H$45)</f>
        <v>0</v>
      </c>
      <c r="J4" s="608">
        <f>SUMIFS($L:$L,$D:$D,$G4,$F:$F,選択肢①!$H$47)</f>
        <v>0</v>
      </c>
      <c r="K4" s="634">
        <f>SUMIFS($M:$M,$D:$D,$G4,$F:$F,選択肢①!$H$47)</f>
        <v>0</v>
      </c>
      <c r="L4" s="634">
        <f>SUMIFS($L:$L,$D:$D,$G4,$F:$F,選択肢①!$H$46)</f>
        <v>0</v>
      </c>
      <c r="O4" s="450"/>
    </row>
    <row r="5" spans="2:16" s="355" customFormat="1" ht="19.5" thickBot="1">
      <c r="B5" s="459"/>
      <c r="C5" s="459"/>
      <c r="D5" s="620"/>
      <c r="E5" s="610"/>
      <c r="F5" s="610"/>
      <c r="G5" s="610"/>
      <c r="H5" s="610"/>
      <c r="I5" s="610"/>
      <c r="J5" s="610"/>
      <c r="K5" s="610"/>
      <c r="L5" s="610"/>
      <c r="O5" s="450"/>
    </row>
    <row r="6" spans="2:16" s="355" customFormat="1" ht="33.75" thickBot="1">
      <c r="B6" s="635" t="s">
        <v>404</v>
      </c>
      <c r="C6" s="635" t="s">
        <v>415</v>
      </c>
      <c r="D6" s="635" t="s">
        <v>384</v>
      </c>
      <c r="E6" s="636" t="s">
        <v>392</v>
      </c>
      <c r="F6" s="636" t="s">
        <v>1456</v>
      </c>
      <c r="G6" s="636" t="s">
        <v>1230</v>
      </c>
      <c r="H6" s="635" t="s">
        <v>393</v>
      </c>
      <c r="I6" s="635" t="s">
        <v>394</v>
      </c>
      <c r="J6" s="926" t="s">
        <v>1310</v>
      </c>
      <c r="K6" s="927"/>
      <c r="L6" s="637" t="s">
        <v>1310</v>
      </c>
      <c r="M6" s="638" t="s">
        <v>1439</v>
      </c>
    </row>
    <row r="7" spans="2:16" ht="19.5" thickBot="1">
      <c r="B7" s="118"/>
      <c r="C7" s="118"/>
      <c r="D7" s="118"/>
      <c r="E7" s="119"/>
      <c r="F7" s="119"/>
      <c r="G7" s="119"/>
      <c r="H7" s="118" t="s">
        <v>1438</v>
      </c>
      <c r="I7" s="118"/>
      <c r="J7" s="118" t="s">
        <v>1437</v>
      </c>
      <c r="K7" s="117" t="s">
        <v>378</v>
      </c>
      <c r="L7" s="120" t="s">
        <v>1311</v>
      </c>
      <c r="M7" s="121" t="s">
        <v>1311</v>
      </c>
    </row>
    <row r="8" spans="2:16">
      <c r="B8" s="582"/>
      <c r="C8" s="350" t="str">
        <f>IF(B8="","",IFERROR(VLOOKUP($B8,'S4'!$B:$C,2,0),""))</f>
        <v/>
      </c>
      <c r="D8" s="122"/>
      <c r="E8" s="123"/>
      <c r="F8" s="436" t="str">
        <f>IFERROR(VLOOKUP(E8,選択肢①!$F$44:$G$51,2,0),"")</f>
        <v/>
      </c>
      <c r="G8" s="123"/>
      <c r="H8" s="342"/>
      <c r="I8" s="103"/>
      <c r="J8" s="711"/>
      <c r="K8" s="123"/>
      <c r="L8" s="714" t="str">
        <f>IF(J8&lt;&gt;"",ROUNDDOWN(IF(AND(OR(E8=選択肢①!$F$49,E8=選択肢①!$F$50),K8="kWh"),SA!J8*選択肢①!$E$55,SA!J8),0),"")</f>
        <v/>
      </c>
      <c r="M8" s="715"/>
    </row>
    <row r="9" spans="2:16">
      <c r="B9" s="583"/>
      <c r="C9" s="351" t="str">
        <f>IF(B9="","",IFERROR(VLOOKUP($B9,'S4'!$B:$C,2,0),""))</f>
        <v/>
      </c>
      <c r="D9" s="124"/>
      <c r="E9" s="125"/>
      <c r="F9" s="439" t="str">
        <f>IFERROR(VLOOKUP(E9,選択肢①!$F$44:$G$51,2,0),"")</f>
        <v/>
      </c>
      <c r="G9" s="125"/>
      <c r="H9" s="340"/>
      <c r="I9" s="104"/>
      <c r="J9" s="712"/>
      <c r="K9" s="125"/>
      <c r="L9" s="716" t="str">
        <f>IF(J9&lt;&gt;"",ROUNDDOWN(IF(AND(OR(E9=選択肢①!$F$49,E9=選択肢①!$F$50),K9="kWh"),SA!J9*選択肢①!$E$55,SA!J9),0),"")</f>
        <v/>
      </c>
      <c r="M9" s="717"/>
    </row>
    <row r="10" spans="2:16">
      <c r="B10" s="583"/>
      <c r="C10" s="351" t="str">
        <f>IF(B10="","",IFERROR(VLOOKUP($B10,'S4'!$B:$C,2,0),""))</f>
        <v/>
      </c>
      <c r="D10" s="124"/>
      <c r="E10" s="125"/>
      <c r="F10" s="439" t="str">
        <f>IFERROR(VLOOKUP(E10,選択肢①!$F$44:$G$51,2,0),"")</f>
        <v/>
      </c>
      <c r="G10" s="125"/>
      <c r="H10" s="340"/>
      <c r="I10" s="104"/>
      <c r="J10" s="712"/>
      <c r="K10" s="125"/>
      <c r="L10" s="716" t="str">
        <f>IF(J10&lt;&gt;"",ROUNDDOWN(IF(AND(OR(E10=選択肢①!$F$49,E10=選択肢①!$F$50),K10="kWh"),SA!J10*選択肢①!$E$55,SA!J10),0),"")</f>
        <v/>
      </c>
      <c r="M10" s="717"/>
    </row>
    <row r="11" spans="2:16">
      <c r="B11" s="583"/>
      <c r="C11" s="351" t="str">
        <f>IF(B11="","",IFERROR(VLOOKUP($B11,'S4'!$B:$C,2,0),""))</f>
        <v/>
      </c>
      <c r="D11" s="124"/>
      <c r="E11" s="125"/>
      <c r="F11" s="439" t="str">
        <f>IFERROR(VLOOKUP(E11,選択肢①!$F$44:$G$51,2,0),"")</f>
        <v/>
      </c>
      <c r="G11" s="125"/>
      <c r="H11" s="340"/>
      <c r="I11" s="104"/>
      <c r="J11" s="712"/>
      <c r="K11" s="125"/>
      <c r="L11" s="716" t="str">
        <f>IF(J11&lt;&gt;"",ROUNDDOWN(IF(AND(OR(E11=選択肢①!$F$49,E11=選択肢①!$F$50),K11="kWh"),SA!J11*選択肢①!$E$55,SA!J11),0),"")</f>
        <v/>
      </c>
      <c r="M11" s="717"/>
    </row>
    <row r="12" spans="2:16">
      <c r="B12" s="583"/>
      <c r="C12" s="351" t="str">
        <f>IF(B12="","",IFERROR(VLOOKUP($B12,'S4'!$B:$C,2,0),""))</f>
        <v/>
      </c>
      <c r="D12" s="124"/>
      <c r="E12" s="125"/>
      <c r="F12" s="439" t="str">
        <f>IFERROR(VLOOKUP(E12,選択肢①!$F$44:$G$51,2,0),"")</f>
        <v/>
      </c>
      <c r="G12" s="125"/>
      <c r="H12" s="340"/>
      <c r="I12" s="104"/>
      <c r="J12" s="712"/>
      <c r="K12" s="125"/>
      <c r="L12" s="421" t="str">
        <f>IF(J12&lt;&gt;"",ROUNDDOWN(IF(AND(OR(E12=選択肢①!$F$49,E12=選択肢①!$F$50),K12="kWh"),SA!J12*選択肢①!$E$55,SA!J12),0),"")</f>
        <v/>
      </c>
      <c r="M12" s="717"/>
    </row>
    <row r="13" spans="2:16">
      <c r="B13" s="583"/>
      <c r="C13" s="351" t="str">
        <f>IF(B13="","",IFERROR(VLOOKUP($B13,'S4'!$B:$C,2,0),""))</f>
        <v/>
      </c>
      <c r="D13" s="124"/>
      <c r="E13" s="125"/>
      <c r="F13" s="439" t="str">
        <f>IFERROR(VLOOKUP(E13,選択肢①!$F$44:$G$51,2,0),"")</f>
        <v/>
      </c>
      <c r="G13" s="125"/>
      <c r="H13" s="340"/>
      <c r="I13" s="104"/>
      <c r="J13" s="712"/>
      <c r="K13" s="125"/>
      <c r="L13" s="421" t="str">
        <f>IF(J13&lt;&gt;"",ROUNDDOWN(IF(AND(OR(E13=選択肢①!$F$49,E13=選択肢①!$F$50),K13="kWh"),SA!J13*選択肢①!$E$55,SA!J13),0),"")</f>
        <v/>
      </c>
      <c r="M13" s="717"/>
    </row>
    <row r="14" spans="2:16">
      <c r="B14" s="583"/>
      <c r="C14" s="351" t="str">
        <f>IF(B14="","",IFERROR(VLOOKUP($B14,'S4'!$B:$C,2,0),""))</f>
        <v/>
      </c>
      <c r="D14" s="124"/>
      <c r="E14" s="125"/>
      <c r="F14" s="439" t="str">
        <f>IFERROR(VLOOKUP(E14,選択肢①!$F$44:$G$51,2,0),"")</f>
        <v/>
      </c>
      <c r="G14" s="125"/>
      <c r="H14" s="340"/>
      <c r="I14" s="104"/>
      <c r="J14" s="712"/>
      <c r="K14" s="125"/>
      <c r="L14" s="421" t="str">
        <f>IF(J14&lt;&gt;"",ROUNDDOWN(IF(AND(OR(E14=選択肢①!$F$49,E14=選択肢①!$F$50),K14="kWh"),SA!J14*選択肢①!$E$55,SA!J14),0),"")</f>
        <v/>
      </c>
      <c r="M14" s="717"/>
    </row>
    <row r="15" spans="2:16">
      <c r="B15" s="583"/>
      <c r="C15" s="351" t="str">
        <f>IF(B15="","",IFERROR(VLOOKUP($B15,'S4'!$B:$C,2,0),""))</f>
        <v/>
      </c>
      <c r="D15" s="124"/>
      <c r="E15" s="125"/>
      <c r="F15" s="439" t="str">
        <f>IFERROR(VLOOKUP(E15,選択肢①!$F$44:$G$51,2,0),"")</f>
        <v/>
      </c>
      <c r="G15" s="125"/>
      <c r="H15" s="340"/>
      <c r="I15" s="104"/>
      <c r="J15" s="712"/>
      <c r="K15" s="125"/>
      <c r="L15" s="421" t="str">
        <f>IF(J15&lt;&gt;"",ROUNDDOWN(IF(AND(OR(E15=選択肢①!$F$49,E15=選択肢①!$F$50),K15="kWh"),SA!J15*選択肢①!$E$55,SA!J15),0),"")</f>
        <v/>
      </c>
      <c r="M15" s="717"/>
    </row>
    <row r="16" spans="2:16">
      <c r="B16" s="583"/>
      <c r="C16" s="351" t="str">
        <f>IF(B16="","",IFERROR(VLOOKUP($B16,'S4'!$B:$C,2,0),""))</f>
        <v/>
      </c>
      <c r="D16" s="124"/>
      <c r="E16" s="125"/>
      <c r="F16" s="439" t="str">
        <f>IFERROR(VLOOKUP(E16,選択肢①!$F$44:$G$51,2,0),"")</f>
        <v/>
      </c>
      <c r="G16" s="125"/>
      <c r="H16" s="340"/>
      <c r="I16" s="104"/>
      <c r="J16" s="712"/>
      <c r="K16" s="125"/>
      <c r="L16" s="421" t="str">
        <f>IF(J16&lt;&gt;"",ROUNDDOWN(IF(AND(OR(E16=選択肢①!$F$49,E16=選択肢①!$F$50),K16="kWh"),SA!J16*選択肢①!$E$55,SA!J16),0),"")</f>
        <v/>
      </c>
      <c r="M16" s="717"/>
    </row>
    <row r="17" spans="2:13">
      <c r="B17" s="583"/>
      <c r="C17" s="351" t="str">
        <f>IF(B17="","",IFERROR(VLOOKUP($B17,'S4'!$B:$C,2,0),""))</f>
        <v/>
      </c>
      <c r="D17" s="124"/>
      <c r="E17" s="125"/>
      <c r="F17" s="439" t="str">
        <f>IFERROR(VLOOKUP(E17,選択肢①!$F$44:$G$51,2,0),"")</f>
        <v/>
      </c>
      <c r="G17" s="125"/>
      <c r="H17" s="340"/>
      <c r="I17" s="104"/>
      <c r="J17" s="712"/>
      <c r="K17" s="125"/>
      <c r="L17" s="421" t="str">
        <f>IF(J17&lt;&gt;"",ROUNDDOWN(IF(AND(OR(E17=選択肢①!$F$49,E17=選択肢①!$F$50),K17="kWh"),SA!J17*選択肢①!$E$55,SA!J17),0),"")</f>
        <v/>
      </c>
      <c r="M17" s="717"/>
    </row>
    <row r="18" spans="2:13">
      <c r="B18" s="583"/>
      <c r="C18" s="351" t="str">
        <f>IF(B18="","",IFERROR(VLOOKUP($B18,'S4'!$B:$C,2,0),""))</f>
        <v/>
      </c>
      <c r="D18" s="124"/>
      <c r="E18" s="125"/>
      <c r="F18" s="439" t="str">
        <f>IFERROR(VLOOKUP(E18,選択肢①!$F$44:$G$51,2,0),"")</f>
        <v/>
      </c>
      <c r="G18" s="125"/>
      <c r="H18" s="340"/>
      <c r="I18" s="104"/>
      <c r="J18" s="712"/>
      <c r="K18" s="125"/>
      <c r="L18" s="421" t="str">
        <f>IF(J18&lt;&gt;"",ROUNDDOWN(IF(AND(OR(E18=選択肢①!$F$49,E18=選択肢①!$F$50),K18="kWh"),SA!J18*選択肢①!$E$55,SA!J18),0),"")</f>
        <v/>
      </c>
      <c r="M18" s="717"/>
    </row>
    <row r="19" spans="2:13">
      <c r="B19" s="583"/>
      <c r="C19" s="351" t="str">
        <f>IF(B19="","",IFERROR(VLOOKUP($B19,'S4'!$B:$C,2,0),""))</f>
        <v/>
      </c>
      <c r="D19" s="124"/>
      <c r="E19" s="125"/>
      <c r="F19" s="439" t="str">
        <f>IFERROR(VLOOKUP(E19,選択肢①!$F$44:$G$51,2,0),"")</f>
        <v/>
      </c>
      <c r="G19" s="125"/>
      <c r="H19" s="340"/>
      <c r="I19" s="104"/>
      <c r="J19" s="712"/>
      <c r="K19" s="125"/>
      <c r="L19" s="421" t="str">
        <f>IF(J19&lt;&gt;"",ROUNDDOWN(IF(AND(OR(E19=選択肢①!$F$49,E19=選択肢①!$F$50),K19="kWh"),SA!J19*選択肢①!$E$55,SA!J19),0),"")</f>
        <v/>
      </c>
      <c r="M19" s="717"/>
    </row>
    <row r="20" spans="2:13">
      <c r="B20" s="583"/>
      <c r="C20" s="351" t="str">
        <f>IF(B20="","",IFERROR(VLOOKUP($B20,'S4'!$B:$C,2,0),""))</f>
        <v/>
      </c>
      <c r="D20" s="124"/>
      <c r="E20" s="125"/>
      <c r="F20" s="439" t="str">
        <f>IFERROR(VLOOKUP(E20,選択肢①!$F$44:$G$51,2,0),"")</f>
        <v/>
      </c>
      <c r="G20" s="125"/>
      <c r="H20" s="340"/>
      <c r="I20" s="104"/>
      <c r="J20" s="712"/>
      <c r="K20" s="125"/>
      <c r="L20" s="421" t="str">
        <f>IF(J20&lt;&gt;"",ROUNDDOWN(IF(AND(OR(E20=選択肢①!$F$49,E20=選択肢①!$F$50),K20="kWh"),SA!J20*選択肢①!$E$55,SA!J20),0),"")</f>
        <v/>
      </c>
      <c r="M20" s="717"/>
    </row>
    <row r="21" spans="2:13">
      <c r="B21" s="583"/>
      <c r="C21" s="351" t="str">
        <f>IF(B21="","",IFERROR(VLOOKUP($B21,'S4'!$B:$C,2,0),""))</f>
        <v/>
      </c>
      <c r="D21" s="124"/>
      <c r="E21" s="125"/>
      <c r="F21" s="439" t="str">
        <f>IFERROR(VLOOKUP(E21,選択肢①!$F$44:$G$51,2,0),"")</f>
        <v/>
      </c>
      <c r="G21" s="125"/>
      <c r="H21" s="340"/>
      <c r="I21" s="104"/>
      <c r="J21" s="712"/>
      <c r="K21" s="125"/>
      <c r="L21" s="421" t="str">
        <f>IF(J21&lt;&gt;"",ROUNDDOWN(IF(AND(OR(E21=選択肢①!$F$49,E21=選択肢①!$F$50),K21="kWh"),SA!J21*選択肢①!$E$55,SA!J21),0),"")</f>
        <v/>
      </c>
      <c r="M21" s="717"/>
    </row>
    <row r="22" spans="2:13">
      <c r="B22" s="583"/>
      <c r="C22" s="351" t="str">
        <f>IF(B22="","",IFERROR(VLOOKUP($B22,'S4'!$B:$C,2,0),""))</f>
        <v/>
      </c>
      <c r="D22" s="124"/>
      <c r="E22" s="125"/>
      <c r="F22" s="439" t="str">
        <f>IFERROR(VLOOKUP(E22,選択肢①!$F$44:$G$51,2,0),"")</f>
        <v/>
      </c>
      <c r="G22" s="125"/>
      <c r="H22" s="340"/>
      <c r="I22" s="104"/>
      <c r="J22" s="712"/>
      <c r="K22" s="125"/>
      <c r="L22" s="421" t="str">
        <f>IF(J22&lt;&gt;"",ROUNDDOWN(IF(AND(OR(E22=選択肢①!$F$49,E22=選択肢①!$F$50),K22="kWh"),SA!J22*選択肢①!$E$55,SA!J22),0),"")</f>
        <v/>
      </c>
      <c r="M22" s="717"/>
    </row>
    <row r="23" spans="2:13">
      <c r="B23" s="583"/>
      <c r="C23" s="351" t="str">
        <f>IF(B23="","",IFERROR(VLOOKUP($B23,'S4'!$B:$C,2,0),""))</f>
        <v/>
      </c>
      <c r="D23" s="124"/>
      <c r="E23" s="125"/>
      <c r="F23" s="439" t="str">
        <f>IFERROR(VLOOKUP(E23,選択肢①!$F$44:$G$51,2,0),"")</f>
        <v/>
      </c>
      <c r="G23" s="125"/>
      <c r="H23" s="340"/>
      <c r="I23" s="104"/>
      <c r="J23" s="712"/>
      <c r="K23" s="125"/>
      <c r="L23" s="421" t="str">
        <f>IF(J23&lt;&gt;"",ROUNDDOWN(IF(AND(OR(E23=選択肢①!$F$49,E23=選択肢①!$F$50),K23="kWh"),SA!J23*選択肢①!$E$55,SA!J23),0),"")</f>
        <v/>
      </c>
      <c r="M23" s="717"/>
    </row>
    <row r="24" spans="2:13">
      <c r="B24" s="583"/>
      <c r="C24" s="351" t="str">
        <f>IF(B24="","",IFERROR(VLOOKUP($B24,'S4'!$B:$C,2,0),""))</f>
        <v/>
      </c>
      <c r="D24" s="124"/>
      <c r="E24" s="125"/>
      <c r="F24" s="439" t="str">
        <f>IFERROR(VLOOKUP(E24,選択肢①!$F$44:$G$51,2,0),"")</f>
        <v/>
      </c>
      <c r="G24" s="125"/>
      <c r="H24" s="340"/>
      <c r="I24" s="104"/>
      <c r="J24" s="712"/>
      <c r="K24" s="125"/>
      <c r="L24" s="421" t="str">
        <f>IF(J24&lt;&gt;"",ROUNDDOWN(IF(AND(OR(E24=選択肢①!$F$49,E24=選択肢①!$F$50),K24="kWh"),SA!J24*選択肢①!$E$55,SA!J24),0),"")</f>
        <v/>
      </c>
      <c r="M24" s="717"/>
    </row>
    <row r="25" spans="2:13">
      <c r="B25" s="583"/>
      <c r="C25" s="351" t="str">
        <f>IF(B25="","",IFERROR(VLOOKUP($B25,'S4'!$B:$C,2,0),""))</f>
        <v/>
      </c>
      <c r="D25" s="124"/>
      <c r="E25" s="125"/>
      <c r="F25" s="439" t="str">
        <f>IFERROR(VLOOKUP(E25,選択肢①!$F$44:$G$51,2,0),"")</f>
        <v/>
      </c>
      <c r="G25" s="125"/>
      <c r="H25" s="340"/>
      <c r="I25" s="104"/>
      <c r="J25" s="712"/>
      <c r="K25" s="125"/>
      <c r="L25" s="421" t="str">
        <f>IF(J25&lt;&gt;"",ROUNDDOWN(IF(AND(OR(E25=選択肢①!$F$49,E25=選択肢①!$F$50),K25="kWh"),SA!J25*選択肢①!$E$55,SA!J25),0),"")</f>
        <v/>
      </c>
      <c r="M25" s="717"/>
    </row>
    <row r="26" spans="2:13">
      <c r="B26" s="583"/>
      <c r="C26" s="351" t="str">
        <f>IF(B26="","",IFERROR(VLOOKUP($B26,'S4'!$B:$C,2,0),""))</f>
        <v/>
      </c>
      <c r="D26" s="124"/>
      <c r="E26" s="125"/>
      <c r="F26" s="439" t="str">
        <f>IFERROR(VLOOKUP(E26,選択肢①!$F$44:$G$51,2,0),"")</f>
        <v/>
      </c>
      <c r="G26" s="125"/>
      <c r="H26" s="340"/>
      <c r="I26" s="104"/>
      <c r="J26" s="712"/>
      <c r="K26" s="125"/>
      <c r="L26" s="421" t="str">
        <f>IF(J26&lt;&gt;"",ROUNDDOWN(IF(AND(OR(E26=選択肢①!$F$49,E26=選択肢①!$F$50),K26="kWh"),SA!J26*選択肢①!$E$55,SA!J26),0),"")</f>
        <v/>
      </c>
      <c r="M26" s="717"/>
    </row>
    <row r="27" spans="2:13">
      <c r="B27" s="583"/>
      <c r="C27" s="351" t="str">
        <f>IF(B27="","",IFERROR(VLOOKUP($B27,'S4'!$B:$C,2,0),""))</f>
        <v/>
      </c>
      <c r="D27" s="124"/>
      <c r="E27" s="125"/>
      <c r="F27" s="439" t="str">
        <f>IFERROR(VLOOKUP(E27,選択肢①!$F$44:$G$51,2,0),"")</f>
        <v/>
      </c>
      <c r="G27" s="125"/>
      <c r="H27" s="340"/>
      <c r="I27" s="104"/>
      <c r="J27" s="712"/>
      <c r="K27" s="125"/>
      <c r="L27" s="421" t="str">
        <f>IF(J27&lt;&gt;"",ROUNDDOWN(IF(AND(OR(E27=選択肢①!$F$49,E27=選択肢①!$F$50),K27="kWh"),SA!J27*選択肢①!$E$55,SA!J27),0),"")</f>
        <v/>
      </c>
      <c r="M27" s="717"/>
    </row>
    <row r="28" spans="2:13">
      <c r="B28" s="583"/>
      <c r="C28" s="351" t="str">
        <f>IF(B28="","",IFERROR(VLOOKUP($B28,'S4'!$B:$C,2,0),""))</f>
        <v/>
      </c>
      <c r="D28" s="124"/>
      <c r="E28" s="125"/>
      <c r="F28" s="439" t="str">
        <f>IFERROR(VLOOKUP(E28,選択肢①!$F$44:$G$51,2,0),"")</f>
        <v/>
      </c>
      <c r="G28" s="125"/>
      <c r="H28" s="340"/>
      <c r="I28" s="104"/>
      <c r="J28" s="712"/>
      <c r="K28" s="125"/>
      <c r="L28" s="421" t="str">
        <f>IF(J28&lt;&gt;"",ROUNDDOWN(IF(AND(OR(E28=選択肢①!$F$49,E28=選択肢①!$F$50),K28="kWh"),SA!J28*選択肢①!$E$55,SA!J28),0),"")</f>
        <v/>
      </c>
      <c r="M28" s="717"/>
    </row>
    <row r="29" spans="2:13">
      <c r="B29" s="583"/>
      <c r="C29" s="351" t="str">
        <f>IF(B29="","",IFERROR(VLOOKUP($B29,'S4'!$B:$C,2,0),""))</f>
        <v/>
      </c>
      <c r="D29" s="124"/>
      <c r="E29" s="125"/>
      <c r="F29" s="439" t="str">
        <f>IFERROR(VLOOKUP(E29,選択肢①!$F$44:$G$51,2,0),"")</f>
        <v/>
      </c>
      <c r="G29" s="125"/>
      <c r="H29" s="340"/>
      <c r="I29" s="104"/>
      <c r="J29" s="712"/>
      <c r="K29" s="125"/>
      <c r="L29" s="421" t="str">
        <f>IF(J29&lt;&gt;"",ROUNDDOWN(IF(AND(OR(E29=選択肢①!$F$49,E29=選択肢①!$F$50),K29="kWh"),SA!J29*選択肢①!$E$55,SA!J29),0),"")</f>
        <v/>
      </c>
      <c r="M29" s="717"/>
    </row>
    <row r="30" spans="2:13">
      <c r="B30" s="583"/>
      <c r="C30" s="351" t="str">
        <f>IF(B30="","",IFERROR(VLOOKUP($B30,'S4'!$B:$C,2,0),""))</f>
        <v/>
      </c>
      <c r="D30" s="124"/>
      <c r="E30" s="125"/>
      <c r="F30" s="439" t="str">
        <f>IFERROR(VLOOKUP(E30,選択肢①!$F$44:$G$51,2,0),"")</f>
        <v/>
      </c>
      <c r="G30" s="125"/>
      <c r="H30" s="340"/>
      <c r="I30" s="104"/>
      <c r="J30" s="712"/>
      <c r="K30" s="125"/>
      <c r="L30" s="421" t="str">
        <f>IF(J30&lt;&gt;"",ROUNDDOWN(IF(AND(OR(E30=選択肢①!$F$49,E30=選択肢①!$F$50),K30="kWh"),SA!J30*選択肢①!$E$55,SA!J30),0),"")</f>
        <v/>
      </c>
      <c r="M30" s="717"/>
    </row>
    <row r="31" spans="2:13">
      <c r="B31" s="583"/>
      <c r="C31" s="351" t="str">
        <f>IF(B31="","",IFERROR(VLOOKUP($B31,'S4'!$B:$C,2,0),""))</f>
        <v/>
      </c>
      <c r="D31" s="124"/>
      <c r="E31" s="125"/>
      <c r="F31" s="439" t="str">
        <f>IFERROR(VLOOKUP(E31,選択肢①!$F$44:$G$51,2,0),"")</f>
        <v/>
      </c>
      <c r="G31" s="125"/>
      <c r="H31" s="340"/>
      <c r="I31" s="104"/>
      <c r="J31" s="712"/>
      <c r="K31" s="125"/>
      <c r="L31" s="421" t="str">
        <f>IF(J31&lt;&gt;"",ROUNDDOWN(IF(AND(OR(E31=選択肢①!$F$49,E31=選択肢①!$F$50),K31="kWh"),SA!J31*選択肢①!$E$55,SA!J31),0),"")</f>
        <v/>
      </c>
      <c r="M31" s="717"/>
    </row>
    <row r="32" spans="2:13">
      <c r="B32" s="583"/>
      <c r="C32" s="351" t="str">
        <f>IF(B32="","",IFERROR(VLOOKUP($B32,'S4'!$B:$C,2,0),""))</f>
        <v/>
      </c>
      <c r="D32" s="124"/>
      <c r="E32" s="125"/>
      <c r="F32" s="439" t="str">
        <f>IFERROR(VLOOKUP(E32,選択肢①!$F$44:$G$51,2,0),"")</f>
        <v/>
      </c>
      <c r="G32" s="125"/>
      <c r="H32" s="340"/>
      <c r="I32" s="104"/>
      <c r="J32" s="712"/>
      <c r="K32" s="125"/>
      <c r="L32" s="421" t="str">
        <f>IF(J32&lt;&gt;"",ROUNDDOWN(IF(AND(OR(E32=選択肢①!$F$49,E32=選択肢①!$F$50),K32="kWh"),SA!J32*選択肢①!$E$55,SA!J32),0),"")</f>
        <v/>
      </c>
      <c r="M32" s="717"/>
    </row>
    <row r="33" spans="2:13">
      <c r="B33" s="583"/>
      <c r="C33" s="351" t="str">
        <f>IF(B33="","",IFERROR(VLOOKUP($B33,'S4'!$B:$C,2,0),""))</f>
        <v/>
      </c>
      <c r="D33" s="124"/>
      <c r="E33" s="125"/>
      <c r="F33" s="439" t="str">
        <f>IFERROR(VLOOKUP(E33,選択肢①!$F$44:$G$51,2,0),"")</f>
        <v/>
      </c>
      <c r="G33" s="125"/>
      <c r="H33" s="340"/>
      <c r="I33" s="104"/>
      <c r="J33" s="712"/>
      <c r="K33" s="125"/>
      <c r="L33" s="421" t="str">
        <f>IF(J33&lt;&gt;"",ROUNDDOWN(IF(AND(OR(E33=選択肢①!$F$49,E33=選択肢①!$F$50),K33="kWh"),SA!J33*選択肢①!$E$55,SA!J33),0),"")</f>
        <v/>
      </c>
      <c r="M33" s="717"/>
    </row>
    <row r="34" spans="2:13">
      <c r="B34" s="583"/>
      <c r="C34" s="351" t="str">
        <f>IF(B34="","",IFERROR(VLOOKUP($B34,'S4'!$B:$C,2,0),""))</f>
        <v/>
      </c>
      <c r="D34" s="124"/>
      <c r="E34" s="125"/>
      <c r="F34" s="439" t="str">
        <f>IFERROR(VLOOKUP(E34,選択肢①!$F$44:$G$51,2,0),"")</f>
        <v/>
      </c>
      <c r="G34" s="125"/>
      <c r="H34" s="340"/>
      <c r="I34" s="104"/>
      <c r="J34" s="712"/>
      <c r="K34" s="125"/>
      <c r="L34" s="421" t="str">
        <f>IF(J34&lt;&gt;"",ROUNDDOWN(IF(AND(OR(E34=選択肢①!$F$49,E34=選択肢①!$F$50),K34="kWh"),SA!J34*選択肢①!$E$55,SA!J34),0),"")</f>
        <v/>
      </c>
      <c r="M34" s="717"/>
    </row>
    <row r="35" spans="2:13">
      <c r="B35" s="583"/>
      <c r="C35" s="351" t="str">
        <f>IF(B35="","",IFERROR(VLOOKUP($B35,'S4'!$B:$C,2,0),""))</f>
        <v/>
      </c>
      <c r="D35" s="124"/>
      <c r="E35" s="125"/>
      <c r="F35" s="439" t="str">
        <f>IFERROR(VLOOKUP(E35,選択肢①!$F$44:$G$51,2,0),"")</f>
        <v/>
      </c>
      <c r="G35" s="125"/>
      <c r="H35" s="340"/>
      <c r="I35" s="104"/>
      <c r="J35" s="712"/>
      <c r="K35" s="125"/>
      <c r="L35" s="421" t="str">
        <f>IF(J35&lt;&gt;"",ROUNDDOWN(IF(AND(OR(E35=選択肢①!$F$49,E35=選択肢①!$F$50),K35="kWh"),SA!J35*選択肢①!$E$55,SA!J35),0),"")</f>
        <v/>
      </c>
      <c r="M35" s="717"/>
    </row>
    <row r="36" spans="2:13">
      <c r="B36" s="583"/>
      <c r="C36" s="351" t="str">
        <f>IF(B36="","",IFERROR(VLOOKUP($B36,'S4'!$B:$C,2,0),""))</f>
        <v/>
      </c>
      <c r="D36" s="124"/>
      <c r="E36" s="125"/>
      <c r="F36" s="439" t="str">
        <f>IFERROR(VLOOKUP(E36,選択肢①!$F$44:$G$51,2,0),"")</f>
        <v/>
      </c>
      <c r="G36" s="125"/>
      <c r="H36" s="340"/>
      <c r="I36" s="104"/>
      <c r="J36" s="712"/>
      <c r="K36" s="125"/>
      <c r="L36" s="421" t="str">
        <f>IF(J36&lt;&gt;"",ROUNDDOWN(IF(AND(OR(E36=選択肢①!$F$49,E36=選択肢①!$F$50),K36="kWh"),SA!J36*選択肢①!$E$55,SA!J36),0),"")</f>
        <v/>
      </c>
      <c r="M36" s="717"/>
    </row>
    <row r="37" spans="2:13">
      <c r="B37" s="583"/>
      <c r="C37" s="351" t="str">
        <f>IF(B37="","",IFERROR(VLOOKUP($B37,'S4'!$B:$C,2,0),""))</f>
        <v/>
      </c>
      <c r="D37" s="124"/>
      <c r="E37" s="125"/>
      <c r="F37" s="439" t="str">
        <f>IFERROR(VLOOKUP(E37,選択肢①!$F$44:$G$51,2,0),"")</f>
        <v/>
      </c>
      <c r="G37" s="125"/>
      <c r="H37" s="340"/>
      <c r="I37" s="104"/>
      <c r="J37" s="712"/>
      <c r="K37" s="125"/>
      <c r="L37" s="421" t="str">
        <f>IF(J37&lt;&gt;"",ROUNDDOWN(IF(AND(OR(E37=選択肢①!$F$49,E37=選択肢①!$F$50),K37="kWh"),SA!J37*選択肢①!$E$55,SA!J37),0),"")</f>
        <v/>
      </c>
      <c r="M37" s="717"/>
    </row>
    <row r="38" spans="2:13">
      <c r="B38" s="583"/>
      <c r="C38" s="351" t="str">
        <f>IF(B38="","",IFERROR(VLOOKUP($B38,'S4'!$B:$C,2,0),""))</f>
        <v/>
      </c>
      <c r="D38" s="124"/>
      <c r="E38" s="125"/>
      <c r="F38" s="439" t="str">
        <f>IFERROR(VLOOKUP(E38,選択肢①!$F$44:$G$51,2,0),"")</f>
        <v/>
      </c>
      <c r="G38" s="125"/>
      <c r="H38" s="340"/>
      <c r="I38" s="104"/>
      <c r="J38" s="712"/>
      <c r="K38" s="125"/>
      <c r="L38" s="421" t="str">
        <f>IF(J38&lt;&gt;"",ROUNDDOWN(IF(AND(OR(E38=選択肢①!$F$49,E38=選択肢①!$F$50),K38="kWh"),SA!J38*選択肢①!$E$55,SA!J38),0),"")</f>
        <v/>
      </c>
      <c r="M38" s="717"/>
    </row>
    <row r="39" spans="2:13">
      <c r="B39" s="583"/>
      <c r="C39" s="351" t="str">
        <f>IF(B39="","",IFERROR(VLOOKUP($B39,'S4'!$B:$C,2,0),""))</f>
        <v/>
      </c>
      <c r="D39" s="124"/>
      <c r="E39" s="125"/>
      <c r="F39" s="439" t="str">
        <f>IFERROR(VLOOKUP(E39,選択肢①!$F$44:$G$51,2,0),"")</f>
        <v/>
      </c>
      <c r="G39" s="125"/>
      <c r="H39" s="340"/>
      <c r="I39" s="104"/>
      <c r="J39" s="712"/>
      <c r="K39" s="125"/>
      <c r="L39" s="421" t="str">
        <f>IF(J39&lt;&gt;"",ROUNDDOWN(IF(AND(OR(E39=選択肢①!$F$49,E39=選択肢①!$F$50),K39="kWh"),SA!J39*選択肢①!$E$55,SA!J39),0),"")</f>
        <v/>
      </c>
      <c r="M39" s="717"/>
    </row>
    <row r="40" spans="2:13">
      <c r="B40" s="583"/>
      <c r="C40" s="351" t="str">
        <f>IF(B40="","",IFERROR(VLOOKUP($B40,'S4'!$B:$C,2,0),""))</f>
        <v/>
      </c>
      <c r="D40" s="124"/>
      <c r="E40" s="125"/>
      <c r="F40" s="439" t="str">
        <f>IFERROR(VLOOKUP(E40,選択肢①!$F$44:$G$51,2,0),"")</f>
        <v/>
      </c>
      <c r="G40" s="125"/>
      <c r="H40" s="340"/>
      <c r="I40" s="104"/>
      <c r="J40" s="712"/>
      <c r="K40" s="125"/>
      <c r="L40" s="421" t="str">
        <f>IF(J40&lt;&gt;"",ROUNDDOWN(IF(AND(OR(E40=選択肢①!$F$49,E40=選択肢①!$F$50),K40="kWh"),SA!J40*選択肢①!$E$55,SA!J40),0),"")</f>
        <v/>
      </c>
      <c r="M40" s="717"/>
    </row>
    <row r="41" spans="2:13">
      <c r="B41" s="583"/>
      <c r="C41" s="351" t="str">
        <f>IF(B41="","",IFERROR(VLOOKUP($B41,'S4'!$B:$C,2,0),""))</f>
        <v/>
      </c>
      <c r="D41" s="124"/>
      <c r="E41" s="125"/>
      <c r="F41" s="439" t="str">
        <f>IFERROR(VLOOKUP(E41,選択肢①!$F$44:$G$51,2,0),"")</f>
        <v/>
      </c>
      <c r="G41" s="125"/>
      <c r="H41" s="340"/>
      <c r="I41" s="104"/>
      <c r="J41" s="712"/>
      <c r="K41" s="125"/>
      <c r="L41" s="421" t="str">
        <f>IF(J41&lt;&gt;"",ROUNDDOWN(IF(AND(OR(E41=選択肢①!$F$49,E41=選択肢①!$F$50),K41="kWh"),SA!J41*選択肢①!$E$55,SA!J41),0),"")</f>
        <v/>
      </c>
      <c r="M41" s="717"/>
    </row>
    <row r="42" spans="2:13">
      <c r="B42" s="583"/>
      <c r="C42" s="351" t="str">
        <f>IF(B42="","",IFERROR(VLOOKUP($B42,'S4'!$B:$C,2,0),""))</f>
        <v/>
      </c>
      <c r="D42" s="124"/>
      <c r="E42" s="125"/>
      <c r="F42" s="439" t="str">
        <f>IFERROR(VLOOKUP(E42,選択肢①!$F$44:$G$51,2,0),"")</f>
        <v/>
      </c>
      <c r="G42" s="125"/>
      <c r="H42" s="340"/>
      <c r="I42" s="104"/>
      <c r="J42" s="712"/>
      <c r="K42" s="125"/>
      <c r="L42" s="421" t="str">
        <f>IF(J42&lt;&gt;"",ROUNDDOWN(IF(AND(OR(E42=選択肢①!$F$49,E42=選択肢①!$F$50),K42="kWh"),SA!J42*選択肢①!$E$55,SA!J42),0),"")</f>
        <v/>
      </c>
      <c r="M42" s="717"/>
    </row>
    <row r="43" spans="2:13">
      <c r="B43" s="583"/>
      <c r="C43" s="351" t="str">
        <f>IF(B43="","",IFERROR(VLOOKUP($B43,'S4'!$B:$C,2,0),""))</f>
        <v/>
      </c>
      <c r="D43" s="124"/>
      <c r="E43" s="125"/>
      <c r="F43" s="439" t="str">
        <f>IFERROR(VLOOKUP(E43,選択肢①!$F$44:$G$51,2,0),"")</f>
        <v/>
      </c>
      <c r="G43" s="125"/>
      <c r="H43" s="340"/>
      <c r="I43" s="104"/>
      <c r="J43" s="712"/>
      <c r="K43" s="125"/>
      <c r="L43" s="421" t="str">
        <f>IF(J43&lt;&gt;"",ROUNDDOWN(IF(AND(OR(E43=選択肢①!$F$49,E43=選択肢①!$F$50),K43="kWh"),SA!J43*選択肢①!$E$55,SA!J43),0),"")</f>
        <v/>
      </c>
      <c r="M43" s="717"/>
    </row>
    <row r="44" spans="2:13">
      <c r="B44" s="583"/>
      <c r="C44" s="351" t="str">
        <f>IF(B44="","",IFERROR(VLOOKUP($B44,'S4'!$B:$C,2,0),""))</f>
        <v/>
      </c>
      <c r="D44" s="124"/>
      <c r="E44" s="125"/>
      <c r="F44" s="439" t="str">
        <f>IFERROR(VLOOKUP(E44,選択肢①!$F$44:$G$51,2,0),"")</f>
        <v/>
      </c>
      <c r="G44" s="125"/>
      <c r="H44" s="340"/>
      <c r="I44" s="104"/>
      <c r="J44" s="712"/>
      <c r="K44" s="125"/>
      <c r="L44" s="421" t="str">
        <f>IF(J44&lt;&gt;"",ROUNDDOWN(IF(AND(OR(E44=選択肢①!$F$49,E44=選択肢①!$F$50),K44="kWh"),SA!J44*選択肢①!$E$55,SA!J44),0),"")</f>
        <v/>
      </c>
      <c r="M44" s="717"/>
    </row>
    <row r="45" spans="2:13">
      <c r="B45" s="583"/>
      <c r="C45" s="351" t="str">
        <f>IF(B45="","",IFERROR(VLOOKUP($B45,'S4'!$B:$C,2,0),""))</f>
        <v/>
      </c>
      <c r="D45" s="124"/>
      <c r="E45" s="125"/>
      <c r="F45" s="439" t="str">
        <f>IFERROR(VLOOKUP(E45,選択肢①!$F$44:$G$51,2,0),"")</f>
        <v/>
      </c>
      <c r="G45" s="125"/>
      <c r="H45" s="340"/>
      <c r="I45" s="104"/>
      <c r="J45" s="712"/>
      <c r="K45" s="125"/>
      <c r="L45" s="421" t="str">
        <f>IF(J45&lt;&gt;"",ROUNDDOWN(IF(AND(OR(E45=選択肢①!$F$49,E45=選択肢①!$F$50),K45="kWh"),SA!J45*選択肢①!$E$55,SA!J45),0),"")</f>
        <v/>
      </c>
      <c r="M45" s="717"/>
    </row>
    <row r="46" spans="2:13">
      <c r="B46" s="583"/>
      <c r="C46" s="351" t="str">
        <f>IF(B46="","",IFERROR(VLOOKUP($B46,'S4'!$B:$C,2,0),""))</f>
        <v/>
      </c>
      <c r="D46" s="124"/>
      <c r="E46" s="125"/>
      <c r="F46" s="439" t="str">
        <f>IFERROR(VLOOKUP(E46,選択肢①!$F$44:$G$51,2,0),"")</f>
        <v/>
      </c>
      <c r="G46" s="125"/>
      <c r="H46" s="340"/>
      <c r="I46" s="104"/>
      <c r="J46" s="712"/>
      <c r="K46" s="125"/>
      <c r="L46" s="421" t="str">
        <f>IF(J46&lt;&gt;"",ROUNDDOWN(IF(AND(OR(E46=選択肢①!$F$49,E46=選択肢①!$F$50),K46="kWh"),SA!J46*選択肢①!$E$55,SA!J46),0),"")</f>
        <v/>
      </c>
      <c r="M46" s="717"/>
    </row>
    <row r="47" spans="2:13">
      <c r="B47" s="583"/>
      <c r="C47" s="351" t="str">
        <f>IF(B47="","",IFERROR(VLOOKUP($B47,'S4'!$B:$C,2,0),""))</f>
        <v/>
      </c>
      <c r="D47" s="124"/>
      <c r="E47" s="125"/>
      <c r="F47" s="439" t="str">
        <f>IFERROR(VLOOKUP(E47,選択肢①!$F$44:$G$51,2,0),"")</f>
        <v/>
      </c>
      <c r="G47" s="125"/>
      <c r="H47" s="340"/>
      <c r="I47" s="104"/>
      <c r="J47" s="712"/>
      <c r="K47" s="125"/>
      <c r="L47" s="421" t="str">
        <f>IF(J47&lt;&gt;"",ROUNDDOWN(IF(AND(OR(E47=選択肢①!$F$49,E47=選択肢①!$F$50),K47="kWh"),SA!J47*選択肢①!$E$55,SA!J47),0),"")</f>
        <v/>
      </c>
      <c r="M47" s="717"/>
    </row>
    <row r="48" spans="2:13">
      <c r="B48" s="583"/>
      <c r="C48" s="351" t="str">
        <f>IF(B48="","",IFERROR(VLOOKUP($B48,'S4'!$B:$C,2,0),""))</f>
        <v/>
      </c>
      <c r="D48" s="124"/>
      <c r="E48" s="125"/>
      <c r="F48" s="439" t="str">
        <f>IFERROR(VLOOKUP(E48,選択肢①!$F$44:$G$51,2,0),"")</f>
        <v/>
      </c>
      <c r="G48" s="125"/>
      <c r="H48" s="340"/>
      <c r="I48" s="104"/>
      <c r="J48" s="712"/>
      <c r="K48" s="125"/>
      <c r="L48" s="421" t="str">
        <f>IF(J48&lt;&gt;"",ROUNDDOWN(IF(AND(OR(E48=選択肢①!$F$49,E48=選択肢①!$F$50),K48="kWh"),SA!J48*選択肢①!$E$55,SA!J48),0),"")</f>
        <v/>
      </c>
      <c r="M48" s="717"/>
    </row>
    <row r="49" spans="2:13">
      <c r="B49" s="583"/>
      <c r="C49" s="351" t="str">
        <f>IF(B49="","",IFERROR(VLOOKUP($B49,'S4'!$B:$C,2,0),""))</f>
        <v/>
      </c>
      <c r="D49" s="124"/>
      <c r="E49" s="125"/>
      <c r="F49" s="439" t="str">
        <f>IFERROR(VLOOKUP(E49,選択肢①!$F$44:$G$51,2,0),"")</f>
        <v/>
      </c>
      <c r="G49" s="125"/>
      <c r="H49" s="340"/>
      <c r="I49" s="104"/>
      <c r="J49" s="712"/>
      <c r="K49" s="125"/>
      <c r="L49" s="421" t="str">
        <f>IF(J49&lt;&gt;"",ROUNDDOWN(IF(AND(OR(E49=選択肢①!$F$49,E49=選択肢①!$F$50),K49="kWh"),SA!J49*選択肢①!$E$55,SA!J49),0),"")</f>
        <v/>
      </c>
      <c r="M49" s="717"/>
    </row>
    <row r="50" spans="2:13">
      <c r="B50" s="583"/>
      <c r="C50" s="351" t="str">
        <f>IF(B50="","",IFERROR(VLOOKUP($B50,'S4'!$B:$C,2,0),""))</f>
        <v/>
      </c>
      <c r="D50" s="124"/>
      <c r="E50" s="125"/>
      <c r="F50" s="439" t="str">
        <f>IFERROR(VLOOKUP(E50,選択肢①!$F$44:$G$51,2,0),"")</f>
        <v/>
      </c>
      <c r="G50" s="125"/>
      <c r="H50" s="340"/>
      <c r="I50" s="104"/>
      <c r="J50" s="712"/>
      <c r="K50" s="125"/>
      <c r="L50" s="421" t="str">
        <f>IF(J50&lt;&gt;"",ROUNDDOWN(IF(AND(OR(E50=選択肢①!$F$49,E50=選択肢①!$F$50),K50="kWh"),SA!J50*選択肢①!$E$55,SA!J50),0),"")</f>
        <v/>
      </c>
      <c r="M50" s="717"/>
    </row>
    <row r="51" spans="2:13">
      <c r="B51" s="583"/>
      <c r="C51" s="351" t="str">
        <f>IF(B51="","",IFERROR(VLOOKUP($B51,'S4'!$B:$C,2,0),""))</f>
        <v/>
      </c>
      <c r="D51" s="124"/>
      <c r="E51" s="125"/>
      <c r="F51" s="439" t="str">
        <f>IFERROR(VLOOKUP(E51,選択肢①!$F$44:$G$51,2,0),"")</f>
        <v/>
      </c>
      <c r="G51" s="125"/>
      <c r="H51" s="340"/>
      <c r="I51" s="104"/>
      <c r="J51" s="712"/>
      <c r="K51" s="125"/>
      <c r="L51" s="421" t="str">
        <f>IF(J51&lt;&gt;"",ROUNDDOWN(IF(AND(OR(E51=選択肢①!$F$49,E51=選択肢①!$F$50),K51="kWh"),SA!J51*選択肢①!$E$55,SA!J51),0),"")</f>
        <v/>
      </c>
      <c r="M51" s="717"/>
    </row>
    <row r="52" spans="2:13">
      <c r="B52" s="583"/>
      <c r="C52" s="351" t="str">
        <f>IF(B52="","",IFERROR(VLOOKUP($B52,'S4'!$B:$C,2,0),""))</f>
        <v/>
      </c>
      <c r="D52" s="124"/>
      <c r="E52" s="125"/>
      <c r="F52" s="439" t="str">
        <f>IFERROR(VLOOKUP(E52,選択肢①!$F$44:$G$51,2,0),"")</f>
        <v/>
      </c>
      <c r="G52" s="125"/>
      <c r="H52" s="340"/>
      <c r="I52" s="104"/>
      <c r="J52" s="712"/>
      <c r="K52" s="125"/>
      <c r="L52" s="421" t="str">
        <f>IF(J52&lt;&gt;"",ROUNDDOWN(IF(AND(OR(E52=選択肢①!$F$49,E52=選択肢①!$F$50),K52="kWh"),SA!J52*選択肢①!$E$55,SA!J52),0),"")</f>
        <v/>
      </c>
      <c r="M52" s="717"/>
    </row>
    <row r="53" spans="2:13">
      <c r="B53" s="583"/>
      <c r="C53" s="351" t="str">
        <f>IF(B53="","",IFERROR(VLOOKUP($B53,'S4'!$B:$C,2,0),""))</f>
        <v/>
      </c>
      <c r="D53" s="124"/>
      <c r="E53" s="125"/>
      <c r="F53" s="439" t="str">
        <f>IFERROR(VLOOKUP(E53,選択肢①!$F$44:$G$51,2,0),"")</f>
        <v/>
      </c>
      <c r="G53" s="125"/>
      <c r="H53" s="340"/>
      <c r="I53" s="104"/>
      <c r="J53" s="712"/>
      <c r="K53" s="125"/>
      <c r="L53" s="421" t="str">
        <f>IF(J53&lt;&gt;"",ROUNDDOWN(IF(AND(OR(E53=選択肢①!$F$49,E53=選択肢①!$F$50),K53="kWh"),SA!J53*選択肢①!$E$55,SA!J53),0),"")</f>
        <v/>
      </c>
      <c r="M53" s="717"/>
    </row>
    <row r="54" spans="2:13">
      <c r="B54" s="583"/>
      <c r="C54" s="351" t="str">
        <f>IF(B54="","",IFERROR(VLOOKUP($B54,'S4'!$B:$C,2,0),""))</f>
        <v/>
      </c>
      <c r="D54" s="124"/>
      <c r="E54" s="125"/>
      <c r="F54" s="439" t="str">
        <f>IFERROR(VLOOKUP(E54,選択肢①!$F$44:$G$51,2,0),"")</f>
        <v/>
      </c>
      <c r="G54" s="125"/>
      <c r="H54" s="340"/>
      <c r="I54" s="104"/>
      <c r="J54" s="712"/>
      <c r="K54" s="125"/>
      <c r="L54" s="421" t="str">
        <f>IF(J54&lt;&gt;"",ROUNDDOWN(IF(AND(OR(E54=選択肢①!$F$49,E54=選択肢①!$F$50),K54="kWh"),SA!J54*選択肢①!$E$55,SA!J54),0),"")</f>
        <v/>
      </c>
      <c r="M54" s="717"/>
    </row>
    <row r="55" spans="2:13">
      <c r="B55" s="583"/>
      <c r="C55" s="351" t="str">
        <f>IF(B55="","",IFERROR(VLOOKUP($B55,'S4'!$B:$C,2,0),""))</f>
        <v/>
      </c>
      <c r="D55" s="124"/>
      <c r="E55" s="125"/>
      <c r="F55" s="439" t="str">
        <f>IFERROR(VLOOKUP(E55,選択肢①!$F$44:$G$51,2,0),"")</f>
        <v/>
      </c>
      <c r="G55" s="125"/>
      <c r="H55" s="340"/>
      <c r="I55" s="104"/>
      <c r="J55" s="712"/>
      <c r="K55" s="125"/>
      <c r="L55" s="421" t="str">
        <f>IF(J55&lt;&gt;"",ROUNDDOWN(IF(AND(OR(E55=選択肢①!$F$49,E55=選択肢①!$F$50),K55="kWh"),SA!J55*選択肢①!$E$55,SA!J55),0),"")</f>
        <v/>
      </c>
      <c r="M55" s="717"/>
    </row>
    <row r="56" spans="2:13">
      <c r="B56" s="583"/>
      <c r="C56" s="351" t="str">
        <f>IF(B56="","",IFERROR(VLOOKUP($B56,'S4'!$B:$C,2,0),""))</f>
        <v/>
      </c>
      <c r="D56" s="124"/>
      <c r="E56" s="125"/>
      <c r="F56" s="439" t="str">
        <f>IFERROR(VLOOKUP(E56,選択肢①!$F$44:$G$51,2,0),"")</f>
        <v/>
      </c>
      <c r="G56" s="125"/>
      <c r="H56" s="340"/>
      <c r="I56" s="104"/>
      <c r="J56" s="712"/>
      <c r="K56" s="125"/>
      <c r="L56" s="421" t="str">
        <f>IF(J56&lt;&gt;"",ROUNDDOWN(IF(AND(OR(E56=選択肢①!$F$49,E56=選択肢①!$F$50),K56="kWh"),SA!J56*選択肢①!$E$55,SA!J56),0),"")</f>
        <v/>
      </c>
      <c r="M56" s="717"/>
    </row>
    <row r="57" spans="2:13">
      <c r="B57" s="583"/>
      <c r="C57" s="351" t="str">
        <f>IF(B57="","",IFERROR(VLOOKUP($B57,'S4'!$B:$C,2,0),""))</f>
        <v/>
      </c>
      <c r="D57" s="124"/>
      <c r="E57" s="125"/>
      <c r="F57" s="439" t="str">
        <f>IFERROR(VLOOKUP(E57,選択肢①!$F$44:$G$51,2,0),"")</f>
        <v/>
      </c>
      <c r="G57" s="125"/>
      <c r="H57" s="340"/>
      <c r="I57" s="104"/>
      <c r="J57" s="712"/>
      <c r="K57" s="125"/>
      <c r="L57" s="421" t="str">
        <f>IF(J57&lt;&gt;"",ROUNDDOWN(IF(AND(OR(E57=選択肢①!$F$49,E57=選択肢①!$F$50),K57="kWh"),SA!J57*選択肢①!$E$55,SA!J57),0),"")</f>
        <v/>
      </c>
      <c r="M57" s="717"/>
    </row>
    <row r="58" spans="2:13">
      <c r="B58" s="583"/>
      <c r="C58" s="351" t="str">
        <f>IF(B58="","",IFERROR(VLOOKUP($B58,'S4'!$B:$C,2,0),""))</f>
        <v/>
      </c>
      <c r="D58" s="124"/>
      <c r="E58" s="125"/>
      <c r="F58" s="439" t="str">
        <f>IFERROR(VLOOKUP(E58,選択肢①!$F$44:$G$51,2,0),"")</f>
        <v/>
      </c>
      <c r="G58" s="125"/>
      <c r="H58" s="340"/>
      <c r="I58" s="104"/>
      <c r="J58" s="712"/>
      <c r="K58" s="125"/>
      <c r="L58" s="421" t="str">
        <f>IF(J58&lt;&gt;"",ROUNDDOWN(IF(AND(OR(E58=選択肢①!$F$49,E58=選択肢①!$F$50),K58="kWh"),SA!J58*選択肢①!$E$55,SA!J58),0),"")</f>
        <v/>
      </c>
      <c r="M58" s="717"/>
    </row>
    <row r="59" spans="2:13">
      <c r="B59" s="583"/>
      <c r="C59" s="351" t="str">
        <f>IF(B59="","",IFERROR(VLOOKUP($B59,'S4'!$B:$C,2,0),""))</f>
        <v/>
      </c>
      <c r="D59" s="124"/>
      <c r="E59" s="125"/>
      <c r="F59" s="439" t="str">
        <f>IFERROR(VLOOKUP(E59,選択肢①!$F$44:$G$51,2,0),"")</f>
        <v/>
      </c>
      <c r="G59" s="125"/>
      <c r="H59" s="340"/>
      <c r="I59" s="104"/>
      <c r="J59" s="712"/>
      <c r="K59" s="125"/>
      <c r="L59" s="421" t="str">
        <f>IF(J59&lt;&gt;"",ROUNDDOWN(IF(AND(OR(E59=選択肢①!$F$49,E59=選択肢①!$F$50),K59="kWh"),SA!J59*選択肢①!$E$55,SA!J59),0),"")</f>
        <v/>
      </c>
      <c r="M59" s="717"/>
    </row>
    <row r="60" spans="2:13">
      <c r="B60" s="583"/>
      <c r="C60" s="351" t="str">
        <f>IF(B60="","",IFERROR(VLOOKUP($B60,'S4'!$B:$C,2,0),""))</f>
        <v/>
      </c>
      <c r="D60" s="124"/>
      <c r="E60" s="125"/>
      <c r="F60" s="439" t="str">
        <f>IFERROR(VLOOKUP(E60,選択肢①!$F$44:$G$51,2,0),"")</f>
        <v/>
      </c>
      <c r="G60" s="125"/>
      <c r="H60" s="340"/>
      <c r="I60" s="104"/>
      <c r="J60" s="712"/>
      <c r="K60" s="125"/>
      <c r="L60" s="421" t="str">
        <f>IF(J60&lt;&gt;"",ROUNDDOWN(IF(AND(OR(E60=選択肢①!$F$49,E60=選択肢①!$F$50),K60="kWh"),SA!J60*選択肢①!$E$55,SA!J60),0),"")</f>
        <v/>
      </c>
      <c r="M60" s="717"/>
    </row>
    <row r="61" spans="2:13">
      <c r="B61" s="583"/>
      <c r="C61" s="351" t="str">
        <f>IF(B61="","",IFERROR(VLOOKUP($B61,'S4'!$B:$C,2,0),""))</f>
        <v/>
      </c>
      <c r="D61" s="124"/>
      <c r="E61" s="125"/>
      <c r="F61" s="439" t="str">
        <f>IFERROR(VLOOKUP(E61,選択肢①!$F$44:$G$51,2,0),"")</f>
        <v/>
      </c>
      <c r="G61" s="125"/>
      <c r="H61" s="340"/>
      <c r="I61" s="104"/>
      <c r="J61" s="712"/>
      <c r="K61" s="125"/>
      <c r="L61" s="421" t="str">
        <f>IF(J61&lt;&gt;"",ROUNDDOWN(IF(AND(OR(E61=選択肢①!$F$49,E61=選択肢①!$F$50),K61="kWh"),SA!J61*選択肢①!$E$55,SA!J61),0),"")</f>
        <v/>
      </c>
      <c r="M61" s="717"/>
    </row>
    <row r="62" spans="2:13">
      <c r="B62" s="583"/>
      <c r="C62" s="351" t="str">
        <f>IF(B62="","",IFERROR(VLOOKUP($B62,'S4'!$B:$C,2,0),""))</f>
        <v/>
      </c>
      <c r="D62" s="124"/>
      <c r="E62" s="125"/>
      <c r="F62" s="439" t="str">
        <f>IFERROR(VLOOKUP(E62,選択肢①!$F$44:$G$51,2,0),"")</f>
        <v/>
      </c>
      <c r="G62" s="125"/>
      <c r="H62" s="340"/>
      <c r="I62" s="104"/>
      <c r="J62" s="712"/>
      <c r="K62" s="125"/>
      <c r="L62" s="421" t="str">
        <f>IF(J62&lt;&gt;"",ROUNDDOWN(IF(AND(OR(E62=選択肢①!$F$49,E62=選択肢①!$F$50),K62="kWh"),SA!J62*選択肢①!$E$55,SA!J62),0),"")</f>
        <v/>
      </c>
      <c r="M62" s="717"/>
    </row>
    <row r="63" spans="2:13">
      <c r="B63" s="583"/>
      <c r="C63" s="351" t="str">
        <f>IF(B63="","",IFERROR(VLOOKUP($B63,'S4'!$B:$C,2,0),""))</f>
        <v/>
      </c>
      <c r="D63" s="124"/>
      <c r="E63" s="125"/>
      <c r="F63" s="439" t="str">
        <f>IFERROR(VLOOKUP(E63,選択肢①!$F$44:$G$51,2,0),"")</f>
        <v/>
      </c>
      <c r="G63" s="125"/>
      <c r="H63" s="340"/>
      <c r="I63" s="104"/>
      <c r="J63" s="712"/>
      <c r="K63" s="125"/>
      <c r="L63" s="421" t="str">
        <f>IF(J63&lt;&gt;"",ROUNDDOWN(IF(AND(OR(E63=選択肢①!$F$49,E63=選択肢①!$F$50),K63="kWh"),SA!J63*選択肢①!$E$55,SA!J63),0),"")</f>
        <v/>
      </c>
      <c r="M63" s="717"/>
    </row>
    <row r="64" spans="2:13">
      <c r="B64" s="583"/>
      <c r="C64" s="351" t="str">
        <f>IF(B64="","",IFERROR(VLOOKUP($B64,'S4'!$B:$C,2,0),""))</f>
        <v/>
      </c>
      <c r="D64" s="124"/>
      <c r="E64" s="125"/>
      <c r="F64" s="439" t="str">
        <f>IFERROR(VLOOKUP(E64,選択肢①!$F$44:$G$51,2,0),"")</f>
        <v/>
      </c>
      <c r="G64" s="125"/>
      <c r="H64" s="340"/>
      <c r="I64" s="104"/>
      <c r="J64" s="712"/>
      <c r="K64" s="125"/>
      <c r="L64" s="421" t="str">
        <f>IF(J64&lt;&gt;"",ROUNDDOWN(IF(AND(OR(E64=選択肢①!$F$49,E64=選択肢①!$F$50),K64="kWh"),SA!J64*選択肢①!$E$55,SA!J64),0),"")</f>
        <v/>
      </c>
      <c r="M64" s="717"/>
    </row>
    <row r="65" spans="2:13">
      <c r="B65" s="583"/>
      <c r="C65" s="351" t="str">
        <f>IF(B65="","",IFERROR(VLOOKUP($B65,'S4'!$B:$C,2,0),""))</f>
        <v/>
      </c>
      <c r="D65" s="124"/>
      <c r="E65" s="125"/>
      <c r="F65" s="439" t="str">
        <f>IFERROR(VLOOKUP(E65,選択肢①!$F$44:$G$51,2,0),"")</f>
        <v/>
      </c>
      <c r="G65" s="125"/>
      <c r="H65" s="340"/>
      <c r="I65" s="104"/>
      <c r="J65" s="712"/>
      <c r="K65" s="125"/>
      <c r="L65" s="421" t="str">
        <f>IF(J65&lt;&gt;"",ROUNDDOWN(IF(AND(OR(E65=選択肢①!$F$49,E65=選択肢①!$F$50),K65="kWh"),SA!J65*選択肢①!$E$55,SA!J65),0),"")</f>
        <v/>
      </c>
      <c r="M65" s="717"/>
    </row>
    <row r="66" spans="2:13">
      <c r="B66" s="583"/>
      <c r="C66" s="351" t="str">
        <f>IF(B66="","",IFERROR(VLOOKUP($B66,'S4'!$B:$C,2,0),""))</f>
        <v/>
      </c>
      <c r="D66" s="124"/>
      <c r="E66" s="125"/>
      <c r="F66" s="439" t="str">
        <f>IFERROR(VLOOKUP(E66,選択肢①!$F$44:$G$51,2,0),"")</f>
        <v/>
      </c>
      <c r="G66" s="125"/>
      <c r="H66" s="340"/>
      <c r="I66" s="104"/>
      <c r="J66" s="712"/>
      <c r="K66" s="125"/>
      <c r="L66" s="421" t="str">
        <f>IF(J66&lt;&gt;"",ROUNDDOWN(IF(AND(OR(E66=選択肢①!$F$49,E66=選択肢①!$F$50),K66="kWh"),SA!J66*選択肢①!$E$55,SA!J66),0),"")</f>
        <v/>
      </c>
      <c r="M66" s="717"/>
    </row>
    <row r="67" spans="2:13">
      <c r="B67" s="583"/>
      <c r="C67" s="351" t="str">
        <f>IF(B67="","",IFERROR(VLOOKUP($B67,'S4'!$B:$C,2,0),""))</f>
        <v/>
      </c>
      <c r="D67" s="124"/>
      <c r="E67" s="125"/>
      <c r="F67" s="439" t="str">
        <f>IFERROR(VLOOKUP(E67,選択肢①!$F$44:$G$51,2,0),"")</f>
        <v/>
      </c>
      <c r="G67" s="125"/>
      <c r="H67" s="340"/>
      <c r="I67" s="104"/>
      <c r="J67" s="712"/>
      <c r="K67" s="125"/>
      <c r="L67" s="421" t="str">
        <f>IF(J67&lt;&gt;"",ROUNDDOWN(IF(AND(OR(E67=選択肢①!$F$49,E67=選択肢①!$F$50),K67="kWh"),SA!J67*選択肢①!$E$55,SA!J67),0),"")</f>
        <v/>
      </c>
      <c r="M67" s="717"/>
    </row>
    <row r="68" spans="2:13">
      <c r="B68" s="583"/>
      <c r="C68" s="351" t="str">
        <f>IF(B68="","",IFERROR(VLOOKUP($B68,'S4'!$B:$C,2,0),""))</f>
        <v/>
      </c>
      <c r="D68" s="124"/>
      <c r="E68" s="125"/>
      <c r="F68" s="439" t="str">
        <f>IFERROR(VLOOKUP(E68,選択肢①!$F$44:$G$51,2,0),"")</f>
        <v/>
      </c>
      <c r="G68" s="125"/>
      <c r="H68" s="340"/>
      <c r="I68" s="104"/>
      <c r="J68" s="712"/>
      <c r="K68" s="125"/>
      <c r="L68" s="421" t="str">
        <f>IF(J68&lt;&gt;"",ROUNDDOWN(IF(AND(OR(E68=選択肢①!$F$49,E68=選択肢①!$F$50),K68="kWh"),SA!J68*選択肢①!$E$55,SA!J68),0),"")</f>
        <v/>
      </c>
      <c r="M68" s="717"/>
    </row>
    <row r="69" spans="2:13">
      <c r="B69" s="583"/>
      <c r="C69" s="351" t="str">
        <f>IF(B69="","",IFERROR(VLOOKUP($B69,'S4'!$B:$C,2,0),""))</f>
        <v/>
      </c>
      <c r="D69" s="124"/>
      <c r="E69" s="125"/>
      <c r="F69" s="439" t="str">
        <f>IFERROR(VLOOKUP(E69,選択肢①!$F$44:$G$51,2,0),"")</f>
        <v/>
      </c>
      <c r="G69" s="125"/>
      <c r="H69" s="340"/>
      <c r="I69" s="104"/>
      <c r="J69" s="712"/>
      <c r="K69" s="125"/>
      <c r="L69" s="421" t="str">
        <f>IF(J69&lt;&gt;"",ROUNDDOWN(IF(AND(OR(E69=選択肢①!$F$49,E69=選択肢①!$F$50),K69="kWh"),SA!J69*選択肢①!$E$55,SA!J69),0),"")</f>
        <v/>
      </c>
      <c r="M69" s="717"/>
    </row>
    <row r="70" spans="2:13">
      <c r="B70" s="583"/>
      <c r="C70" s="351" t="str">
        <f>IF(B70="","",IFERROR(VLOOKUP($B70,'S4'!$B:$C,2,0),""))</f>
        <v/>
      </c>
      <c r="D70" s="124"/>
      <c r="E70" s="125"/>
      <c r="F70" s="439" t="str">
        <f>IFERROR(VLOOKUP(E70,選択肢①!$F$44:$G$51,2,0),"")</f>
        <v/>
      </c>
      <c r="G70" s="125"/>
      <c r="H70" s="340"/>
      <c r="I70" s="104"/>
      <c r="J70" s="712"/>
      <c r="K70" s="125"/>
      <c r="L70" s="421" t="str">
        <f>IF(J70&lt;&gt;"",ROUNDDOWN(IF(AND(OR(E70=選択肢①!$F$49,E70=選択肢①!$F$50),K70="kWh"),SA!J70*選択肢①!$E$55,SA!J70),0),"")</f>
        <v/>
      </c>
      <c r="M70" s="717"/>
    </row>
    <row r="71" spans="2:13">
      <c r="B71" s="583"/>
      <c r="C71" s="351" t="str">
        <f>IF(B71="","",IFERROR(VLOOKUP($B71,'S4'!$B:$C,2,0),""))</f>
        <v/>
      </c>
      <c r="D71" s="124"/>
      <c r="E71" s="125"/>
      <c r="F71" s="439" t="str">
        <f>IFERROR(VLOOKUP(E71,選択肢①!$F$44:$G$51,2,0),"")</f>
        <v/>
      </c>
      <c r="G71" s="125"/>
      <c r="H71" s="340"/>
      <c r="I71" s="104"/>
      <c r="J71" s="712"/>
      <c r="K71" s="125"/>
      <c r="L71" s="421" t="str">
        <f>IF(J71&lt;&gt;"",ROUNDDOWN(IF(AND(OR(E71=選択肢①!$F$49,E71=選択肢①!$F$50),K71="kWh"),SA!J71*選択肢①!$E$55,SA!J71),0),"")</f>
        <v/>
      </c>
      <c r="M71" s="717"/>
    </row>
    <row r="72" spans="2:13">
      <c r="B72" s="583"/>
      <c r="C72" s="351" t="str">
        <f>IF(B72="","",IFERROR(VLOOKUP($B72,'S4'!$B:$C,2,0),""))</f>
        <v/>
      </c>
      <c r="D72" s="124"/>
      <c r="E72" s="125"/>
      <c r="F72" s="439" t="str">
        <f>IFERROR(VLOOKUP(E72,選択肢①!$F$44:$G$51,2,0),"")</f>
        <v/>
      </c>
      <c r="G72" s="125"/>
      <c r="H72" s="340"/>
      <c r="I72" s="104"/>
      <c r="J72" s="712"/>
      <c r="K72" s="125"/>
      <c r="L72" s="421" t="str">
        <f>IF(J72&lt;&gt;"",ROUNDDOWN(IF(AND(OR(E72=選択肢①!$F$49,E72=選択肢①!$F$50),K72="kWh"),SA!J72*選択肢①!$E$55,SA!J72),0),"")</f>
        <v/>
      </c>
      <c r="M72" s="717"/>
    </row>
    <row r="73" spans="2:13">
      <c r="B73" s="583"/>
      <c r="C73" s="351" t="str">
        <f>IF(B73="","",IFERROR(VLOOKUP($B73,'S4'!$B:$C,2,0),""))</f>
        <v/>
      </c>
      <c r="D73" s="124"/>
      <c r="E73" s="125"/>
      <c r="F73" s="439" t="str">
        <f>IFERROR(VLOOKUP(E73,選択肢①!$F$44:$G$51,2,0),"")</f>
        <v/>
      </c>
      <c r="G73" s="125"/>
      <c r="H73" s="340"/>
      <c r="I73" s="104"/>
      <c r="J73" s="712"/>
      <c r="K73" s="125"/>
      <c r="L73" s="421" t="str">
        <f>IF(J73&lt;&gt;"",ROUNDDOWN(IF(AND(OR(E73=選択肢①!$F$49,E73=選択肢①!$F$50),K73="kWh"),SA!J73*選択肢①!$E$55,SA!J73),0),"")</f>
        <v/>
      </c>
      <c r="M73" s="717"/>
    </row>
    <row r="74" spans="2:13">
      <c r="B74" s="583"/>
      <c r="C74" s="351" t="str">
        <f>IF(B74="","",IFERROR(VLOOKUP($B74,'S4'!$B:$C,2,0),""))</f>
        <v/>
      </c>
      <c r="D74" s="124"/>
      <c r="E74" s="125"/>
      <c r="F74" s="439" t="str">
        <f>IFERROR(VLOOKUP(E74,選択肢①!$F$44:$G$51,2,0),"")</f>
        <v/>
      </c>
      <c r="G74" s="125"/>
      <c r="H74" s="340"/>
      <c r="I74" s="104"/>
      <c r="J74" s="712"/>
      <c r="K74" s="125"/>
      <c r="L74" s="421" t="str">
        <f>IF(J74&lt;&gt;"",ROUNDDOWN(IF(AND(OR(E74=選択肢①!$F$49,E74=選択肢①!$F$50),K74="kWh"),SA!J74*選択肢①!$E$55,SA!J74),0),"")</f>
        <v/>
      </c>
      <c r="M74" s="717"/>
    </row>
    <row r="75" spans="2:13">
      <c r="B75" s="583"/>
      <c r="C75" s="351" t="str">
        <f>IF(B75="","",IFERROR(VLOOKUP($B75,'S4'!$B:$C,2,0),""))</f>
        <v/>
      </c>
      <c r="D75" s="124"/>
      <c r="E75" s="125"/>
      <c r="F75" s="439" t="str">
        <f>IFERROR(VLOOKUP(E75,選択肢①!$F$44:$G$51,2,0),"")</f>
        <v/>
      </c>
      <c r="G75" s="125"/>
      <c r="H75" s="340"/>
      <c r="I75" s="104"/>
      <c r="J75" s="712"/>
      <c r="K75" s="125"/>
      <c r="L75" s="421" t="str">
        <f>IF(J75&lt;&gt;"",ROUNDDOWN(IF(AND(OR(E75=選択肢①!$F$49,E75=選択肢①!$F$50),K75="kWh"),SA!J75*選択肢①!$E$55,SA!J75),0),"")</f>
        <v/>
      </c>
      <c r="M75" s="717"/>
    </row>
    <row r="76" spans="2:13">
      <c r="B76" s="583"/>
      <c r="C76" s="351" t="str">
        <f>IF(B76="","",IFERROR(VLOOKUP($B76,'S4'!$B:$C,2,0),""))</f>
        <v/>
      </c>
      <c r="D76" s="124"/>
      <c r="E76" s="125"/>
      <c r="F76" s="439" t="str">
        <f>IFERROR(VLOOKUP(E76,選択肢①!$F$44:$G$51,2,0),"")</f>
        <v/>
      </c>
      <c r="G76" s="125"/>
      <c r="H76" s="340"/>
      <c r="I76" s="104"/>
      <c r="J76" s="712"/>
      <c r="K76" s="125"/>
      <c r="L76" s="421" t="str">
        <f>IF(J76&lt;&gt;"",ROUNDDOWN(IF(AND(OR(E76=選択肢①!$F$49,E76=選択肢①!$F$50),K76="kWh"),SA!J76*選択肢①!$E$55,SA!J76),0),"")</f>
        <v/>
      </c>
      <c r="M76" s="717"/>
    </row>
    <row r="77" spans="2:13">
      <c r="B77" s="583"/>
      <c r="C77" s="351" t="str">
        <f>IF(B77="","",IFERROR(VLOOKUP($B77,'S4'!$B:$C,2,0),""))</f>
        <v/>
      </c>
      <c r="D77" s="124"/>
      <c r="E77" s="125"/>
      <c r="F77" s="439" t="str">
        <f>IFERROR(VLOOKUP(E77,選択肢①!$F$44:$G$51,2,0),"")</f>
        <v/>
      </c>
      <c r="G77" s="125"/>
      <c r="H77" s="340"/>
      <c r="I77" s="104"/>
      <c r="J77" s="712"/>
      <c r="K77" s="125"/>
      <c r="L77" s="421" t="str">
        <f>IF(J77&lt;&gt;"",ROUNDDOWN(IF(AND(OR(E77=選択肢①!$F$49,E77=選択肢①!$F$50),K77="kWh"),SA!J77*選択肢①!$E$55,SA!J77),0),"")</f>
        <v/>
      </c>
      <c r="M77" s="717"/>
    </row>
    <row r="78" spans="2:13">
      <c r="B78" s="583"/>
      <c r="C78" s="351" t="str">
        <f>IF(B78="","",IFERROR(VLOOKUP($B78,'S4'!$B:$C,2,0),""))</f>
        <v/>
      </c>
      <c r="D78" s="124"/>
      <c r="E78" s="125"/>
      <c r="F78" s="439" t="str">
        <f>IFERROR(VLOOKUP(E78,選択肢①!$F$44:$G$51,2,0),"")</f>
        <v/>
      </c>
      <c r="G78" s="125"/>
      <c r="H78" s="340"/>
      <c r="I78" s="104"/>
      <c r="J78" s="712"/>
      <c r="K78" s="125"/>
      <c r="L78" s="421" t="str">
        <f>IF(J78&lt;&gt;"",ROUNDDOWN(IF(AND(OR(E78=選択肢①!$F$49,E78=選択肢①!$F$50),K78="kWh"),SA!J78*選択肢①!$E$55,SA!J78),0),"")</f>
        <v/>
      </c>
      <c r="M78" s="717"/>
    </row>
    <row r="79" spans="2:13">
      <c r="B79" s="583"/>
      <c r="C79" s="351" t="str">
        <f>IF(B79="","",IFERROR(VLOOKUP($B79,'S4'!$B:$C,2,0),""))</f>
        <v/>
      </c>
      <c r="D79" s="124"/>
      <c r="E79" s="125"/>
      <c r="F79" s="439" t="str">
        <f>IFERROR(VLOOKUP(E79,選択肢①!$F$44:$G$51,2,0),"")</f>
        <v/>
      </c>
      <c r="G79" s="125"/>
      <c r="H79" s="340"/>
      <c r="I79" s="104"/>
      <c r="J79" s="712"/>
      <c r="K79" s="125"/>
      <c r="L79" s="421" t="str">
        <f>IF(J79&lt;&gt;"",ROUNDDOWN(IF(AND(OR(E79=選択肢①!$F$49,E79=選択肢①!$F$50),K79="kWh"),SA!J79*選択肢①!$E$55,SA!J79),0),"")</f>
        <v/>
      </c>
      <c r="M79" s="717"/>
    </row>
    <row r="80" spans="2:13">
      <c r="B80" s="583"/>
      <c r="C80" s="351" t="str">
        <f>IF(B80="","",IFERROR(VLOOKUP($B80,'S4'!$B:$C,2,0),""))</f>
        <v/>
      </c>
      <c r="D80" s="124"/>
      <c r="E80" s="125"/>
      <c r="F80" s="439" t="str">
        <f>IFERROR(VLOOKUP(E80,選択肢①!$F$44:$G$51,2,0),"")</f>
        <v/>
      </c>
      <c r="G80" s="125"/>
      <c r="H80" s="340"/>
      <c r="I80" s="104"/>
      <c r="J80" s="712"/>
      <c r="K80" s="125"/>
      <c r="L80" s="421" t="str">
        <f>IF(J80&lt;&gt;"",ROUNDDOWN(IF(AND(OR(E80=選択肢①!$F$49,E80=選択肢①!$F$50),K80="kWh"),SA!J80*選択肢①!$E$55,SA!J80),0),"")</f>
        <v/>
      </c>
      <c r="M80" s="717"/>
    </row>
    <row r="81" spans="2:13">
      <c r="B81" s="583"/>
      <c r="C81" s="351" t="str">
        <f>IF(B81="","",IFERROR(VLOOKUP($B81,'S4'!$B:$C,2,0),""))</f>
        <v/>
      </c>
      <c r="D81" s="124"/>
      <c r="E81" s="125"/>
      <c r="F81" s="439" t="str">
        <f>IFERROR(VLOOKUP(E81,選択肢①!$F$44:$G$51,2,0),"")</f>
        <v/>
      </c>
      <c r="G81" s="125"/>
      <c r="H81" s="340"/>
      <c r="I81" s="104"/>
      <c r="J81" s="712"/>
      <c r="K81" s="125"/>
      <c r="L81" s="421" t="str">
        <f>IF(J81&lt;&gt;"",ROUNDDOWN(IF(AND(OR(E81=選択肢①!$F$49,E81=選択肢①!$F$50),K81="kWh"),SA!J81*選択肢①!$E$55,SA!J81),0),"")</f>
        <v/>
      </c>
      <c r="M81" s="717"/>
    </row>
    <row r="82" spans="2:13">
      <c r="B82" s="583"/>
      <c r="C82" s="351" t="str">
        <f>IF(B82="","",IFERROR(VLOOKUP($B82,'S4'!$B:$C,2,0),""))</f>
        <v/>
      </c>
      <c r="D82" s="124"/>
      <c r="E82" s="125"/>
      <c r="F82" s="439" t="str">
        <f>IFERROR(VLOOKUP(E82,選択肢①!$F$44:$G$51,2,0),"")</f>
        <v/>
      </c>
      <c r="G82" s="125"/>
      <c r="H82" s="340"/>
      <c r="I82" s="104"/>
      <c r="J82" s="712"/>
      <c r="K82" s="125"/>
      <c r="L82" s="421" t="str">
        <f>IF(J82&lt;&gt;"",ROUNDDOWN(IF(AND(OR(E82=選択肢①!$F$49,E82=選択肢①!$F$50),K82="kWh"),SA!J82*選択肢①!$E$55,SA!J82),0),"")</f>
        <v/>
      </c>
      <c r="M82" s="717"/>
    </row>
    <row r="83" spans="2:13">
      <c r="B83" s="583"/>
      <c r="C83" s="351" t="str">
        <f>IF(B83="","",IFERROR(VLOOKUP($B83,'S4'!$B:$C,2,0),""))</f>
        <v/>
      </c>
      <c r="D83" s="124"/>
      <c r="E83" s="125"/>
      <c r="F83" s="439" t="str">
        <f>IFERROR(VLOOKUP(E83,選択肢①!$F$44:$G$51,2,0),"")</f>
        <v/>
      </c>
      <c r="G83" s="125"/>
      <c r="H83" s="340"/>
      <c r="I83" s="104"/>
      <c r="J83" s="712"/>
      <c r="K83" s="125"/>
      <c r="L83" s="421" t="str">
        <f>IF(J83&lt;&gt;"",ROUNDDOWN(IF(AND(OR(E83=選択肢①!$F$49,E83=選択肢①!$F$50),K83="kWh"),SA!J83*選択肢①!$E$55,SA!J83),0),"")</f>
        <v/>
      </c>
      <c r="M83" s="717"/>
    </row>
    <row r="84" spans="2:13">
      <c r="B84" s="583"/>
      <c r="C84" s="351" t="str">
        <f>IF(B84="","",IFERROR(VLOOKUP($B84,'S4'!$B:$C,2,0),""))</f>
        <v/>
      </c>
      <c r="D84" s="124"/>
      <c r="E84" s="125"/>
      <c r="F84" s="439" t="str">
        <f>IFERROR(VLOOKUP(E84,選択肢①!$F$44:$G$51,2,0),"")</f>
        <v/>
      </c>
      <c r="G84" s="125"/>
      <c r="H84" s="340"/>
      <c r="I84" s="104"/>
      <c r="J84" s="712"/>
      <c r="K84" s="125"/>
      <c r="L84" s="421" t="str">
        <f>IF(J84&lt;&gt;"",ROUNDDOWN(IF(AND(OR(E84=選択肢①!$F$49,E84=選択肢①!$F$50),K84="kWh"),SA!J84*選択肢①!$E$55,SA!J84),0),"")</f>
        <v/>
      </c>
      <c r="M84" s="717"/>
    </row>
    <row r="85" spans="2:13">
      <c r="B85" s="583"/>
      <c r="C85" s="351" t="str">
        <f>IF(B85="","",IFERROR(VLOOKUP($B85,'S4'!$B:$C,2,0),""))</f>
        <v/>
      </c>
      <c r="D85" s="124"/>
      <c r="E85" s="125"/>
      <c r="F85" s="439" t="str">
        <f>IFERROR(VLOOKUP(E85,選択肢①!$F$44:$G$51,2,0),"")</f>
        <v/>
      </c>
      <c r="G85" s="125"/>
      <c r="H85" s="340"/>
      <c r="I85" s="104"/>
      <c r="J85" s="712"/>
      <c r="K85" s="125"/>
      <c r="L85" s="421" t="str">
        <f>IF(J85&lt;&gt;"",ROUNDDOWN(IF(AND(OR(E85=選択肢①!$F$49,E85=選択肢①!$F$50),K85="kWh"),SA!J85*選択肢①!$E$55,SA!J85),0),"")</f>
        <v/>
      </c>
      <c r="M85" s="717"/>
    </row>
    <row r="86" spans="2:13">
      <c r="B86" s="583"/>
      <c r="C86" s="351" t="str">
        <f>IF(B86="","",IFERROR(VLOOKUP($B86,'S4'!$B:$C,2,0),""))</f>
        <v/>
      </c>
      <c r="D86" s="124"/>
      <c r="E86" s="125"/>
      <c r="F86" s="439" t="str">
        <f>IFERROR(VLOOKUP(E86,選択肢①!$F$44:$G$51,2,0),"")</f>
        <v/>
      </c>
      <c r="G86" s="125"/>
      <c r="H86" s="340"/>
      <c r="I86" s="104"/>
      <c r="J86" s="712"/>
      <c r="K86" s="125"/>
      <c r="L86" s="421" t="str">
        <f>IF(J86&lt;&gt;"",ROUNDDOWN(IF(AND(OR(E86=選択肢①!$F$49,E86=選択肢①!$F$50),K86="kWh"),SA!J86*選択肢①!$E$55,SA!J86),0),"")</f>
        <v/>
      </c>
      <c r="M86" s="717"/>
    </row>
    <row r="87" spans="2:13">
      <c r="B87" s="583"/>
      <c r="C87" s="351" t="str">
        <f>IF(B87="","",IFERROR(VLOOKUP($B87,'S4'!$B:$C,2,0),""))</f>
        <v/>
      </c>
      <c r="D87" s="124"/>
      <c r="E87" s="125"/>
      <c r="F87" s="439" t="str">
        <f>IFERROR(VLOOKUP(E87,選択肢①!$F$44:$G$51,2,0),"")</f>
        <v/>
      </c>
      <c r="G87" s="125"/>
      <c r="H87" s="340"/>
      <c r="I87" s="104"/>
      <c r="J87" s="712"/>
      <c r="K87" s="125"/>
      <c r="L87" s="421" t="str">
        <f>IF(J87&lt;&gt;"",ROUNDDOWN(IF(AND(OR(E87=選択肢①!$F$49,E87=選択肢①!$F$50),K87="kWh"),SA!J87*選択肢①!$E$55,SA!J87),0),"")</f>
        <v/>
      </c>
      <c r="M87" s="717"/>
    </row>
    <row r="88" spans="2:13">
      <c r="B88" s="583"/>
      <c r="C88" s="351" t="str">
        <f>IF(B88="","",IFERROR(VLOOKUP($B88,'S4'!$B:$C,2,0),""))</f>
        <v/>
      </c>
      <c r="D88" s="124"/>
      <c r="E88" s="125"/>
      <c r="F88" s="439" t="str">
        <f>IFERROR(VLOOKUP(E88,選択肢①!$F$44:$G$51,2,0),"")</f>
        <v/>
      </c>
      <c r="G88" s="125"/>
      <c r="H88" s="340"/>
      <c r="I88" s="104"/>
      <c r="J88" s="712"/>
      <c r="K88" s="125"/>
      <c r="L88" s="421" t="str">
        <f>IF(J88&lt;&gt;"",ROUNDDOWN(IF(AND(OR(E88=選択肢①!$F$49,E88=選択肢①!$F$50),K88="kWh"),SA!J88*選択肢①!$E$55,SA!J88),0),"")</f>
        <v/>
      </c>
      <c r="M88" s="717"/>
    </row>
    <row r="89" spans="2:13">
      <c r="B89" s="583"/>
      <c r="C89" s="351" t="str">
        <f>IF(B89="","",IFERROR(VLOOKUP($B89,'S4'!$B:$C,2,0),""))</f>
        <v/>
      </c>
      <c r="D89" s="124"/>
      <c r="E89" s="125"/>
      <c r="F89" s="439" t="str">
        <f>IFERROR(VLOOKUP(E89,選択肢①!$F$44:$G$51,2,0),"")</f>
        <v/>
      </c>
      <c r="G89" s="125"/>
      <c r="H89" s="340"/>
      <c r="I89" s="104"/>
      <c r="J89" s="712"/>
      <c r="K89" s="125"/>
      <c r="L89" s="421" t="str">
        <f>IF(J89&lt;&gt;"",ROUNDDOWN(IF(AND(OR(E89=選択肢①!$F$49,E89=選択肢①!$F$50),K89="kWh"),SA!J89*選択肢①!$E$55,SA!J89),0),"")</f>
        <v/>
      </c>
      <c r="M89" s="717"/>
    </row>
    <row r="90" spans="2:13">
      <c r="B90" s="583"/>
      <c r="C90" s="351" t="str">
        <f>IF(B90="","",IFERROR(VLOOKUP($B90,'S4'!$B:$C,2,0),""))</f>
        <v/>
      </c>
      <c r="D90" s="124"/>
      <c r="E90" s="125"/>
      <c r="F90" s="439" t="str">
        <f>IFERROR(VLOOKUP(E90,選択肢①!$F$44:$G$51,2,0),"")</f>
        <v/>
      </c>
      <c r="G90" s="125"/>
      <c r="H90" s="340"/>
      <c r="I90" s="104"/>
      <c r="J90" s="712"/>
      <c r="K90" s="125"/>
      <c r="L90" s="421" t="str">
        <f>IF(J90&lt;&gt;"",ROUNDDOWN(IF(AND(OR(E90=選択肢①!$F$49,E90=選択肢①!$F$50),K90="kWh"),SA!J90*選択肢①!$E$55,SA!J90),0),"")</f>
        <v/>
      </c>
      <c r="M90" s="717"/>
    </row>
    <row r="91" spans="2:13">
      <c r="B91" s="583"/>
      <c r="C91" s="351" t="str">
        <f>IF(B91="","",IFERROR(VLOOKUP($B91,'S4'!$B:$C,2,0),""))</f>
        <v/>
      </c>
      <c r="D91" s="124"/>
      <c r="E91" s="125"/>
      <c r="F91" s="439" t="str">
        <f>IFERROR(VLOOKUP(E91,選択肢①!$F$44:$G$51,2,0),"")</f>
        <v/>
      </c>
      <c r="G91" s="125"/>
      <c r="H91" s="340"/>
      <c r="I91" s="104"/>
      <c r="J91" s="712"/>
      <c r="K91" s="125"/>
      <c r="L91" s="421" t="str">
        <f>IF(J91&lt;&gt;"",ROUNDDOWN(IF(AND(OR(E91=選択肢①!$F$49,E91=選択肢①!$F$50),K91="kWh"),SA!J91*選択肢①!$E$55,SA!J91),0),"")</f>
        <v/>
      </c>
      <c r="M91" s="717"/>
    </row>
    <row r="92" spans="2:13">
      <c r="B92" s="583"/>
      <c r="C92" s="351" t="str">
        <f>IF(B92="","",IFERROR(VLOOKUP($B92,'S4'!$B:$C,2,0),""))</f>
        <v/>
      </c>
      <c r="D92" s="124"/>
      <c r="E92" s="125"/>
      <c r="F92" s="439" t="str">
        <f>IFERROR(VLOOKUP(E92,選択肢①!$F$44:$G$51,2,0),"")</f>
        <v/>
      </c>
      <c r="G92" s="125"/>
      <c r="H92" s="340"/>
      <c r="I92" s="104"/>
      <c r="J92" s="712"/>
      <c r="K92" s="125"/>
      <c r="L92" s="421" t="str">
        <f>IF(J92&lt;&gt;"",ROUNDDOWN(IF(AND(OR(E92=選択肢①!$F$49,E92=選択肢①!$F$50),K92="kWh"),SA!J92*選択肢①!$E$55,SA!J92),0),"")</f>
        <v/>
      </c>
      <c r="M92" s="717"/>
    </row>
    <row r="93" spans="2:13">
      <c r="B93" s="583"/>
      <c r="C93" s="351" t="str">
        <f>IF(B93="","",IFERROR(VLOOKUP($B93,'S4'!$B:$C,2,0),""))</f>
        <v/>
      </c>
      <c r="D93" s="124"/>
      <c r="E93" s="125"/>
      <c r="F93" s="439" t="str">
        <f>IFERROR(VLOOKUP(E93,選択肢①!$F$44:$G$51,2,0),"")</f>
        <v/>
      </c>
      <c r="G93" s="125"/>
      <c r="H93" s="340"/>
      <c r="I93" s="104"/>
      <c r="J93" s="712"/>
      <c r="K93" s="125"/>
      <c r="L93" s="421" t="str">
        <f>IF(J93&lt;&gt;"",ROUNDDOWN(IF(AND(OR(E93=選択肢①!$F$49,E93=選択肢①!$F$50),K93="kWh"),SA!J93*選択肢①!$E$55,SA!J93),0),"")</f>
        <v/>
      </c>
      <c r="M93" s="717"/>
    </row>
    <row r="94" spans="2:13">
      <c r="B94" s="583"/>
      <c r="C94" s="351" t="str">
        <f>IF(B94="","",IFERROR(VLOOKUP($B94,'S4'!$B:$C,2,0),""))</f>
        <v/>
      </c>
      <c r="D94" s="124"/>
      <c r="E94" s="125"/>
      <c r="F94" s="439" t="str">
        <f>IFERROR(VLOOKUP(E94,選択肢①!$F$44:$G$51,2,0),"")</f>
        <v/>
      </c>
      <c r="G94" s="125"/>
      <c r="H94" s="340"/>
      <c r="I94" s="104"/>
      <c r="J94" s="712"/>
      <c r="K94" s="125"/>
      <c r="L94" s="421" t="str">
        <f>IF(J94&lt;&gt;"",ROUNDDOWN(IF(AND(OR(E94=選択肢①!$F$49,E94=選択肢①!$F$50),K94="kWh"),SA!J94*選択肢①!$E$55,SA!J94),0),"")</f>
        <v/>
      </c>
      <c r="M94" s="717"/>
    </row>
    <row r="95" spans="2:13">
      <c r="B95" s="583"/>
      <c r="C95" s="351" t="str">
        <f>IF(B95="","",IFERROR(VLOOKUP($B95,'S4'!$B:$C,2,0),""))</f>
        <v/>
      </c>
      <c r="D95" s="124"/>
      <c r="E95" s="125"/>
      <c r="F95" s="439" t="str">
        <f>IFERROR(VLOOKUP(E95,選択肢①!$F$44:$G$51,2,0),"")</f>
        <v/>
      </c>
      <c r="G95" s="125"/>
      <c r="H95" s="340"/>
      <c r="I95" s="104"/>
      <c r="J95" s="712"/>
      <c r="K95" s="125"/>
      <c r="L95" s="421" t="str">
        <f>IF(J95&lt;&gt;"",ROUNDDOWN(IF(AND(OR(E95=選択肢①!$F$49,E95=選択肢①!$F$50),K95="kWh"),SA!J95*選択肢①!$E$55,SA!J95),0),"")</f>
        <v/>
      </c>
      <c r="M95" s="717"/>
    </row>
    <row r="96" spans="2:13">
      <c r="B96" s="583"/>
      <c r="C96" s="351" t="str">
        <f>IF(B96="","",IFERROR(VLOOKUP($B96,'S4'!$B:$C,2,0),""))</f>
        <v/>
      </c>
      <c r="D96" s="124"/>
      <c r="E96" s="125"/>
      <c r="F96" s="439" t="str">
        <f>IFERROR(VLOOKUP(E96,選択肢①!$F$44:$G$51,2,0),"")</f>
        <v/>
      </c>
      <c r="G96" s="125"/>
      <c r="H96" s="340"/>
      <c r="I96" s="104"/>
      <c r="J96" s="712"/>
      <c r="K96" s="125"/>
      <c r="L96" s="421" t="str">
        <f>IF(J96&lt;&gt;"",ROUNDDOWN(IF(AND(OR(E96=選択肢①!$F$49,E96=選択肢①!$F$50),K96="kWh"),SA!J96*選択肢①!$E$55,SA!J96),0),"")</f>
        <v/>
      </c>
      <c r="M96" s="717"/>
    </row>
    <row r="97" spans="2:13">
      <c r="B97" s="583"/>
      <c r="C97" s="351" t="str">
        <f>IF(B97="","",IFERROR(VLOOKUP($B97,'S4'!$B:$C,2,0),""))</f>
        <v/>
      </c>
      <c r="D97" s="124"/>
      <c r="E97" s="125"/>
      <c r="F97" s="439" t="str">
        <f>IFERROR(VLOOKUP(E97,選択肢①!$F$44:$G$51,2,0),"")</f>
        <v/>
      </c>
      <c r="G97" s="125"/>
      <c r="H97" s="340"/>
      <c r="I97" s="104"/>
      <c r="J97" s="712"/>
      <c r="K97" s="125"/>
      <c r="L97" s="421" t="str">
        <f>IF(J97&lt;&gt;"",ROUNDDOWN(IF(AND(OR(E97=選択肢①!$F$49,E97=選択肢①!$F$50),K97="kWh"),SA!J97*選択肢①!$E$55,SA!J97),0),"")</f>
        <v/>
      </c>
      <c r="M97" s="717"/>
    </row>
    <row r="98" spans="2:13">
      <c r="B98" s="583"/>
      <c r="C98" s="351" t="str">
        <f>IF(B98="","",IFERROR(VLOOKUP($B98,'S4'!$B:$C,2,0),""))</f>
        <v/>
      </c>
      <c r="D98" s="124"/>
      <c r="E98" s="125"/>
      <c r="F98" s="439" t="str">
        <f>IFERROR(VLOOKUP(E98,選択肢①!$F$44:$G$51,2,0),"")</f>
        <v/>
      </c>
      <c r="G98" s="125"/>
      <c r="H98" s="340"/>
      <c r="I98" s="104"/>
      <c r="J98" s="712"/>
      <c r="K98" s="125"/>
      <c r="L98" s="421" t="str">
        <f>IF(J98&lt;&gt;"",ROUNDDOWN(IF(AND(OR(E98=選択肢①!$F$49,E98=選択肢①!$F$50),K98="kWh"),SA!J98*選択肢①!$E$55,SA!J98),0),"")</f>
        <v/>
      </c>
      <c r="M98" s="717"/>
    </row>
    <row r="99" spans="2:13">
      <c r="B99" s="583"/>
      <c r="C99" s="351" t="str">
        <f>IF(B99="","",IFERROR(VLOOKUP($B99,'S4'!$B:$C,2,0),""))</f>
        <v/>
      </c>
      <c r="D99" s="124"/>
      <c r="E99" s="125"/>
      <c r="F99" s="439" t="str">
        <f>IFERROR(VLOOKUP(E99,選択肢①!$F$44:$G$51,2,0),"")</f>
        <v/>
      </c>
      <c r="G99" s="125"/>
      <c r="H99" s="340"/>
      <c r="I99" s="104"/>
      <c r="J99" s="712"/>
      <c r="K99" s="125"/>
      <c r="L99" s="421" t="str">
        <f>IF(J99&lt;&gt;"",ROUNDDOWN(IF(AND(OR(E99=選択肢①!$F$49,E99=選択肢①!$F$50),K99="kWh"),SA!J99*選択肢①!$E$55,SA!J99),0),"")</f>
        <v/>
      </c>
      <c r="M99" s="717"/>
    </row>
    <row r="100" spans="2:13">
      <c r="B100" s="583"/>
      <c r="C100" s="351" t="str">
        <f>IF(B100="","",IFERROR(VLOOKUP($B100,'S4'!$B:$C,2,0),""))</f>
        <v/>
      </c>
      <c r="D100" s="124"/>
      <c r="E100" s="125"/>
      <c r="F100" s="439" t="str">
        <f>IFERROR(VLOOKUP(E100,選択肢①!$F$44:$G$51,2,0),"")</f>
        <v/>
      </c>
      <c r="G100" s="125"/>
      <c r="H100" s="340"/>
      <c r="I100" s="104"/>
      <c r="J100" s="712"/>
      <c r="K100" s="125"/>
      <c r="L100" s="421" t="str">
        <f>IF(J100&lt;&gt;"",ROUNDDOWN(IF(AND(OR(E100=選択肢①!$F$49,E100=選択肢①!$F$50),K100="kWh"),SA!J100*選択肢①!$E$55,SA!J100),0),"")</f>
        <v/>
      </c>
      <c r="M100" s="717"/>
    </row>
    <row r="101" spans="2:13">
      <c r="B101" s="583"/>
      <c r="C101" s="351" t="str">
        <f>IF(B101="","",IFERROR(VLOOKUP($B101,'S4'!$B:$C,2,0),""))</f>
        <v/>
      </c>
      <c r="D101" s="124"/>
      <c r="E101" s="125"/>
      <c r="F101" s="439" t="str">
        <f>IFERROR(VLOOKUP(E101,選択肢①!$F$44:$G$51,2,0),"")</f>
        <v/>
      </c>
      <c r="G101" s="125"/>
      <c r="H101" s="340"/>
      <c r="I101" s="104"/>
      <c r="J101" s="712"/>
      <c r="K101" s="125"/>
      <c r="L101" s="421" t="str">
        <f>IF(J101&lt;&gt;"",ROUNDDOWN(IF(AND(OR(E101=選択肢①!$F$49,E101=選択肢①!$F$50),K101="kWh"),SA!J101*選択肢①!$E$55,SA!J101),0),"")</f>
        <v/>
      </c>
      <c r="M101" s="717"/>
    </row>
    <row r="102" spans="2:13">
      <c r="B102" s="583"/>
      <c r="C102" s="351" t="str">
        <f>IF(B102="","",IFERROR(VLOOKUP($B102,'S4'!$B:$C,2,0),""))</f>
        <v/>
      </c>
      <c r="D102" s="124"/>
      <c r="E102" s="125"/>
      <c r="F102" s="439" t="str">
        <f>IFERROR(VLOOKUP(E102,選択肢①!$F$44:$G$51,2,0),"")</f>
        <v/>
      </c>
      <c r="G102" s="125"/>
      <c r="H102" s="340"/>
      <c r="I102" s="104"/>
      <c r="J102" s="712"/>
      <c r="K102" s="125"/>
      <c r="L102" s="421" t="str">
        <f>IF(J102&lt;&gt;"",ROUNDDOWN(IF(AND(OR(E102=選択肢①!$F$49,E102=選択肢①!$F$50),K102="kWh"),SA!J102*選択肢①!$E$55,SA!J102),0),"")</f>
        <v/>
      </c>
      <c r="M102" s="717"/>
    </row>
    <row r="103" spans="2:13">
      <c r="B103" s="583"/>
      <c r="C103" s="351" t="str">
        <f>IF(B103="","",IFERROR(VLOOKUP($B103,'S4'!$B:$C,2,0),""))</f>
        <v/>
      </c>
      <c r="D103" s="124"/>
      <c r="E103" s="125"/>
      <c r="F103" s="439" t="str">
        <f>IFERROR(VLOOKUP(E103,選択肢①!$F$44:$G$51,2,0),"")</f>
        <v/>
      </c>
      <c r="G103" s="125"/>
      <c r="H103" s="340"/>
      <c r="I103" s="104"/>
      <c r="J103" s="712"/>
      <c r="K103" s="125"/>
      <c r="L103" s="421" t="str">
        <f>IF(J103&lt;&gt;"",ROUNDDOWN(IF(AND(OR(E103=選択肢①!$F$49,E103=選択肢①!$F$50),K103="kWh"),SA!J103*選択肢①!$E$55,SA!J103),0),"")</f>
        <v/>
      </c>
      <c r="M103" s="717"/>
    </row>
    <row r="104" spans="2:13">
      <c r="B104" s="583"/>
      <c r="C104" s="351" t="str">
        <f>IF(B104="","",IFERROR(VLOOKUP($B104,'S4'!$B:$C,2,0),""))</f>
        <v/>
      </c>
      <c r="D104" s="124"/>
      <c r="E104" s="125"/>
      <c r="F104" s="439" t="str">
        <f>IFERROR(VLOOKUP(E104,選択肢①!$F$44:$G$51,2,0),"")</f>
        <v/>
      </c>
      <c r="G104" s="125"/>
      <c r="H104" s="340"/>
      <c r="I104" s="104"/>
      <c r="J104" s="712"/>
      <c r="K104" s="125"/>
      <c r="L104" s="421" t="str">
        <f>IF(J104&lt;&gt;"",ROUNDDOWN(IF(AND(OR(E104=選択肢①!$F$49,E104=選択肢①!$F$50),K104="kWh"),SA!J104*選択肢①!$E$55,SA!J104),0),"")</f>
        <v/>
      </c>
      <c r="M104" s="717"/>
    </row>
    <row r="105" spans="2:13">
      <c r="B105" s="583"/>
      <c r="C105" s="351" t="str">
        <f>IF(B105="","",IFERROR(VLOOKUP($B105,'S4'!$B:$C,2,0),""))</f>
        <v/>
      </c>
      <c r="D105" s="124"/>
      <c r="E105" s="125"/>
      <c r="F105" s="439" t="str">
        <f>IFERROR(VLOOKUP(E105,選択肢①!$F$44:$G$51,2,0),"")</f>
        <v/>
      </c>
      <c r="G105" s="125"/>
      <c r="H105" s="340"/>
      <c r="I105" s="104"/>
      <c r="J105" s="712"/>
      <c r="K105" s="125"/>
      <c r="L105" s="421" t="str">
        <f>IF(J105&lt;&gt;"",ROUNDDOWN(IF(AND(OR(E105=選択肢①!$F$49,E105=選択肢①!$F$50),K105="kWh"),SA!J105*選択肢①!$E$55,SA!J105),0),"")</f>
        <v/>
      </c>
      <c r="M105" s="717"/>
    </row>
    <row r="106" spans="2:13">
      <c r="B106" s="583"/>
      <c r="C106" s="351" t="str">
        <f>IF(B106="","",IFERROR(VLOOKUP($B106,'S4'!$B:$C,2,0),""))</f>
        <v/>
      </c>
      <c r="D106" s="124"/>
      <c r="E106" s="125"/>
      <c r="F106" s="439" t="str">
        <f>IFERROR(VLOOKUP(E106,選択肢①!$F$44:$G$51,2,0),"")</f>
        <v/>
      </c>
      <c r="G106" s="125"/>
      <c r="H106" s="340"/>
      <c r="I106" s="104"/>
      <c r="J106" s="712"/>
      <c r="K106" s="125"/>
      <c r="L106" s="421" t="str">
        <f>IF(J106&lt;&gt;"",ROUNDDOWN(IF(AND(OR(E106=選択肢①!$F$49,E106=選択肢①!$F$50),K106="kWh"),SA!J106*選択肢①!$E$55,SA!J106),0),"")</f>
        <v/>
      </c>
      <c r="M106" s="717"/>
    </row>
    <row r="107" spans="2:13">
      <c r="B107" s="583"/>
      <c r="C107" s="351" t="str">
        <f>IF(B107="","",IFERROR(VLOOKUP($B107,'S4'!$B:$C,2,0),""))</f>
        <v/>
      </c>
      <c r="D107" s="124"/>
      <c r="E107" s="125"/>
      <c r="F107" s="439" t="str">
        <f>IFERROR(VLOOKUP(E107,選択肢①!$F$44:$G$51,2,0),"")</f>
        <v/>
      </c>
      <c r="G107" s="125"/>
      <c r="H107" s="340"/>
      <c r="I107" s="104"/>
      <c r="J107" s="712"/>
      <c r="K107" s="125"/>
      <c r="L107" s="421" t="str">
        <f>IF(J107&lt;&gt;"",ROUNDDOWN(IF(AND(OR(E107=選択肢①!$F$49,E107=選択肢①!$F$50),K107="kWh"),SA!J107*選択肢①!$E$55,SA!J107),0),"")</f>
        <v/>
      </c>
      <c r="M107" s="717"/>
    </row>
    <row r="108" spans="2:13">
      <c r="B108" s="583"/>
      <c r="C108" s="351" t="str">
        <f>IF(B108="","",IFERROR(VLOOKUP($B108,'S4'!$B:$C,2,0),""))</f>
        <v/>
      </c>
      <c r="D108" s="124"/>
      <c r="E108" s="125"/>
      <c r="F108" s="439" t="str">
        <f>IFERROR(VLOOKUP(E108,選択肢①!$F$44:$G$51,2,0),"")</f>
        <v/>
      </c>
      <c r="G108" s="125"/>
      <c r="H108" s="340"/>
      <c r="I108" s="104"/>
      <c r="J108" s="712"/>
      <c r="K108" s="125"/>
      <c r="L108" s="421" t="str">
        <f>IF(J108&lt;&gt;"",ROUNDDOWN(IF(AND(OR(E108=選択肢①!$F$49,E108=選択肢①!$F$50),K108="kWh"),SA!J108*選択肢①!$E$55,SA!J108),0),"")</f>
        <v/>
      </c>
      <c r="M108" s="717"/>
    </row>
    <row r="109" spans="2:13">
      <c r="B109" s="583"/>
      <c r="C109" s="351" t="str">
        <f>IF(B109="","",IFERROR(VLOOKUP($B109,'S4'!$B:$C,2,0),""))</f>
        <v/>
      </c>
      <c r="D109" s="124"/>
      <c r="E109" s="125"/>
      <c r="F109" s="439" t="str">
        <f>IFERROR(VLOOKUP(E109,選択肢①!$F$44:$G$51,2,0),"")</f>
        <v/>
      </c>
      <c r="G109" s="125"/>
      <c r="H109" s="340"/>
      <c r="I109" s="104"/>
      <c r="J109" s="712"/>
      <c r="K109" s="125"/>
      <c r="L109" s="421" t="str">
        <f>IF(J109&lt;&gt;"",ROUNDDOWN(IF(AND(OR(E109=選択肢①!$F$49,E109=選択肢①!$F$50),K109="kWh"),SA!J109*選択肢①!$E$55,SA!J109),0),"")</f>
        <v/>
      </c>
      <c r="M109" s="717"/>
    </row>
    <row r="110" spans="2:13">
      <c r="B110" s="583"/>
      <c r="C110" s="351" t="str">
        <f>IF(B110="","",IFERROR(VLOOKUP($B110,'S4'!$B:$C,2,0),""))</f>
        <v/>
      </c>
      <c r="D110" s="124"/>
      <c r="E110" s="125"/>
      <c r="F110" s="439" t="str">
        <f>IFERROR(VLOOKUP(E110,選択肢①!$F$44:$G$51,2,0),"")</f>
        <v/>
      </c>
      <c r="G110" s="125"/>
      <c r="H110" s="340"/>
      <c r="I110" s="104"/>
      <c r="J110" s="712"/>
      <c r="K110" s="125"/>
      <c r="L110" s="421" t="str">
        <f>IF(J110&lt;&gt;"",ROUNDDOWN(IF(AND(OR(E110=選択肢①!$F$49,E110=選択肢①!$F$50),K110="kWh"),SA!J110*選択肢①!$E$55,SA!J110),0),"")</f>
        <v/>
      </c>
      <c r="M110" s="717"/>
    </row>
    <row r="111" spans="2:13">
      <c r="B111" s="583"/>
      <c r="C111" s="351" t="str">
        <f>IF(B111="","",IFERROR(VLOOKUP($B111,'S4'!$B:$C,2,0),""))</f>
        <v/>
      </c>
      <c r="D111" s="124"/>
      <c r="E111" s="125"/>
      <c r="F111" s="439" t="str">
        <f>IFERROR(VLOOKUP(E111,選択肢①!$F$44:$G$51,2,0),"")</f>
        <v/>
      </c>
      <c r="G111" s="125"/>
      <c r="H111" s="340"/>
      <c r="I111" s="104"/>
      <c r="J111" s="712"/>
      <c r="K111" s="125"/>
      <c r="L111" s="421" t="str">
        <f>IF(J111&lt;&gt;"",ROUNDDOWN(IF(AND(OR(E111=選択肢①!$F$49,E111=選択肢①!$F$50),K111="kWh"),SA!J111*選択肢①!$E$55,SA!J111),0),"")</f>
        <v/>
      </c>
      <c r="M111" s="717"/>
    </row>
    <row r="112" spans="2:13">
      <c r="B112" s="583"/>
      <c r="C112" s="351" t="str">
        <f>IF(B112="","",IFERROR(VLOOKUP($B112,'S4'!$B:$C,2,0),""))</f>
        <v/>
      </c>
      <c r="D112" s="124"/>
      <c r="E112" s="125"/>
      <c r="F112" s="439" t="str">
        <f>IFERROR(VLOOKUP(E112,選択肢①!$F$44:$G$51,2,0),"")</f>
        <v/>
      </c>
      <c r="G112" s="125"/>
      <c r="H112" s="340"/>
      <c r="I112" s="104"/>
      <c r="J112" s="712"/>
      <c r="K112" s="125"/>
      <c r="L112" s="421" t="str">
        <f>IF(J112&lt;&gt;"",ROUNDDOWN(IF(AND(OR(E112=選択肢①!$F$49,E112=選択肢①!$F$50),K112="kWh"),SA!J112*選択肢①!$E$55,SA!J112),0),"")</f>
        <v/>
      </c>
      <c r="M112" s="717"/>
    </row>
    <row r="113" spans="2:13">
      <c r="B113" s="583"/>
      <c r="C113" s="351" t="str">
        <f>IF(B113="","",IFERROR(VLOOKUP($B113,'S4'!$B:$C,2,0),""))</f>
        <v/>
      </c>
      <c r="D113" s="124"/>
      <c r="E113" s="125"/>
      <c r="F113" s="439" t="str">
        <f>IFERROR(VLOOKUP(E113,選択肢①!$F$44:$G$51,2,0),"")</f>
        <v/>
      </c>
      <c r="G113" s="125"/>
      <c r="H113" s="340"/>
      <c r="I113" s="104"/>
      <c r="J113" s="712"/>
      <c r="K113" s="125"/>
      <c r="L113" s="421" t="str">
        <f>IF(J113&lt;&gt;"",ROUNDDOWN(IF(AND(OR(E113=選択肢①!$F$49,E113=選択肢①!$F$50),K113="kWh"),SA!J113*選択肢①!$E$55,SA!J113),0),"")</f>
        <v/>
      </c>
      <c r="M113" s="717"/>
    </row>
    <row r="114" spans="2:13">
      <c r="B114" s="583"/>
      <c r="C114" s="351" t="str">
        <f>IF(B114="","",IFERROR(VLOOKUP($B114,'S4'!$B:$C,2,0),""))</f>
        <v/>
      </c>
      <c r="D114" s="124"/>
      <c r="E114" s="125"/>
      <c r="F114" s="439" t="str">
        <f>IFERROR(VLOOKUP(E114,選択肢①!$F$44:$G$51,2,0),"")</f>
        <v/>
      </c>
      <c r="G114" s="125"/>
      <c r="H114" s="340"/>
      <c r="I114" s="104"/>
      <c r="J114" s="712"/>
      <c r="K114" s="125"/>
      <c r="L114" s="421" t="str">
        <f>IF(J114&lt;&gt;"",ROUNDDOWN(IF(AND(OR(E114=選択肢①!$F$49,E114=選択肢①!$F$50),K114="kWh"),SA!J114*選択肢①!$E$55,SA!J114),0),"")</f>
        <v/>
      </c>
      <c r="M114" s="717"/>
    </row>
    <row r="115" spans="2:13">
      <c r="B115" s="583"/>
      <c r="C115" s="351" t="str">
        <f>IF(B115="","",IFERROR(VLOOKUP($B115,'S4'!$B:$C,2,0),""))</f>
        <v/>
      </c>
      <c r="D115" s="124"/>
      <c r="E115" s="125"/>
      <c r="F115" s="439" t="str">
        <f>IFERROR(VLOOKUP(E115,選択肢①!$F$44:$G$51,2,0),"")</f>
        <v/>
      </c>
      <c r="G115" s="125"/>
      <c r="H115" s="340"/>
      <c r="I115" s="104"/>
      <c r="J115" s="712"/>
      <c r="K115" s="125"/>
      <c r="L115" s="421" t="str">
        <f>IF(J115&lt;&gt;"",ROUNDDOWN(IF(AND(OR(E115=選択肢①!$F$49,E115=選択肢①!$F$50),K115="kWh"),SA!J115*選択肢①!$E$55,SA!J115),0),"")</f>
        <v/>
      </c>
      <c r="M115" s="717"/>
    </row>
    <row r="116" spans="2:13">
      <c r="B116" s="583"/>
      <c r="C116" s="351" t="str">
        <f>IF(B116="","",IFERROR(VLOOKUP($B116,'S4'!$B:$C,2,0),""))</f>
        <v/>
      </c>
      <c r="D116" s="124"/>
      <c r="E116" s="125"/>
      <c r="F116" s="439" t="str">
        <f>IFERROR(VLOOKUP(E116,選択肢①!$F$44:$G$51,2,0),"")</f>
        <v/>
      </c>
      <c r="G116" s="125"/>
      <c r="H116" s="340"/>
      <c r="I116" s="104"/>
      <c r="J116" s="712"/>
      <c r="K116" s="125"/>
      <c r="L116" s="421" t="str">
        <f>IF(J116&lt;&gt;"",ROUNDDOWN(IF(AND(OR(E116=選択肢①!$F$49,E116=選択肢①!$F$50),K116="kWh"),SA!J116*選択肢①!$E$55,SA!J116),0),"")</f>
        <v/>
      </c>
      <c r="M116" s="717"/>
    </row>
    <row r="117" spans="2:13">
      <c r="B117" s="583"/>
      <c r="C117" s="351" t="str">
        <f>IF(B117="","",IFERROR(VLOOKUP($B117,'S4'!$B:$C,2,0),""))</f>
        <v/>
      </c>
      <c r="D117" s="124"/>
      <c r="E117" s="125"/>
      <c r="F117" s="439" t="str">
        <f>IFERROR(VLOOKUP(E117,選択肢①!$F$44:$G$51,2,0),"")</f>
        <v/>
      </c>
      <c r="G117" s="125"/>
      <c r="H117" s="340"/>
      <c r="I117" s="104"/>
      <c r="J117" s="712"/>
      <c r="K117" s="125"/>
      <c r="L117" s="421" t="str">
        <f>IF(J117&lt;&gt;"",ROUNDDOWN(IF(AND(OR(E117=選択肢①!$F$49,E117=選択肢①!$F$50),K117="kWh"),SA!J117*選択肢①!$E$55,SA!J117),0),"")</f>
        <v/>
      </c>
      <c r="M117" s="717"/>
    </row>
    <row r="118" spans="2:13">
      <c r="B118" s="583"/>
      <c r="C118" s="351" t="str">
        <f>IF(B118="","",IFERROR(VLOOKUP($B118,'S4'!$B:$C,2,0),""))</f>
        <v/>
      </c>
      <c r="D118" s="124"/>
      <c r="E118" s="125"/>
      <c r="F118" s="439" t="str">
        <f>IFERROR(VLOOKUP(E118,選択肢①!$F$44:$G$51,2,0),"")</f>
        <v/>
      </c>
      <c r="G118" s="125"/>
      <c r="H118" s="340"/>
      <c r="I118" s="104"/>
      <c r="J118" s="712"/>
      <c r="K118" s="125"/>
      <c r="L118" s="421" t="str">
        <f>IF(J118&lt;&gt;"",ROUNDDOWN(IF(AND(OR(E118=選択肢①!$F$49,E118=選択肢①!$F$50),K118="kWh"),SA!J118*選択肢①!$E$55,SA!J118),0),"")</f>
        <v/>
      </c>
      <c r="M118" s="717"/>
    </row>
    <row r="119" spans="2:13">
      <c r="B119" s="583"/>
      <c r="C119" s="351" t="str">
        <f>IF(B119="","",IFERROR(VLOOKUP($B119,'S4'!$B:$C,2,0),""))</f>
        <v/>
      </c>
      <c r="D119" s="124"/>
      <c r="E119" s="125"/>
      <c r="F119" s="439" t="str">
        <f>IFERROR(VLOOKUP(E119,選択肢①!$F$44:$G$51,2,0),"")</f>
        <v/>
      </c>
      <c r="G119" s="125"/>
      <c r="H119" s="340"/>
      <c r="I119" s="104"/>
      <c r="J119" s="712"/>
      <c r="K119" s="125"/>
      <c r="L119" s="421" t="str">
        <f>IF(J119&lt;&gt;"",ROUNDDOWN(IF(AND(OR(E119=選択肢①!$F$49,E119=選択肢①!$F$50),K119="kWh"),SA!J119*選択肢①!$E$55,SA!J119),0),"")</f>
        <v/>
      </c>
      <c r="M119" s="717"/>
    </row>
    <row r="120" spans="2:13">
      <c r="B120" s="583"/>
      <c r="C120" s="351" t="str">
        <f>IF(B120="","",IFERROR(VLOOKUP($B120,'S4'!$B:$C,2,0),""))</f>
        <v/>
      </c>
      <c r="D120" s="124"/>
      <c r="E120" s="125"/>
      <c r="F120" s="439" t="str">
        <f>IFERROR(VLOOKUP(E120,選択肢①!$F$44:$G$51,2,0),"")</f>
        <v/>
      </c>
      <c r="G120" s="125"/>
      <c r="H120" s="340"/>
      <c r="I120" s="104"/>
      <c r="J120" s="712"/>
      <c r="K120" s="125"/>
      <c r="L120" s="421" t="str">
        <f>IF(J120&lt;&gt;"",ROUNDDOWN(IF(AND(OR(E120=選択肢①!$F$49,E120=選択肢①!$F$50),K120="kWh"),SA!J120*選択肢①!$E$55,SA!J120),0),"")</f>
        <v/>
      </c>
      <c r="M120" s="717"/>
    </row>
    <row r="121" spans="2:13">
      <c r="B121" s="583"/>
      <c r="C121" s="351" t="str">
        <f>IF(B121="","",IFERROR(VLOOKUP($B121,'S4'!$B:$C,2,0),""))</f>
        <v/>
      </c>
      <c r="D121" s="124"/>
      <c r="E121" s="125"/>
      <c r="F121" s="439" t="str">
        <f>IFERROR(VLOOKUP(E121,選択肢①!$F$44:$G$51,2,0),"")</f>
        <v/>
      </c>
      <c r="G121" s="125"/>
      <c r="H121" s="340"/>
      <c r="I121" s="104"/>
      <c r="J121" s="712"/>
      <c r="K121" s="125"/>
      <c r="L121" s="421" t="str">
        <f>IF(J121&lt;&gt;"",ROUNDDOWN(IF(AND(OR(E121=選択肢①!$F$49,E121=選択肢①!$F$50),K121="kWh"),SA!J121*選択肢①!$E$55,SA!J121),0),"")</f>
        <v/>
      </c>
      <c r="M121" s="717"/>
    </row>
    <row r="122" spans="2:13">
      <c r="B122" s="583"/>
      <c r="C122" s="351" t="str">
        <f>IF(B122="","",IFERROR(VLOOKUP($B122,'S4'!$B:$C,2,0),""))</f>
        <v/>
      </c>
      <c r="D122" s="124"/>
      <c r="E122" s="125"/>
      <c r="F122" s="439" t="str">
        <f>IFERROR(VLOOKUP(E122,選択肢①!$F$44:$G$51,2,0),"")</f>
        <v/>
      </c>
      <c r="G122" s="125"/>
      <c r="H122" s="340"/>
      <c r="I122" s="104"/>
      <c r="J122" s="712"/>
      <c r="K122" s="125"/>
      <c r="L122" s="421" t="str">
        <f>IF(J122&lt;&gt;"",ROUNDDOWN(IF(AND(OR(E122=選択肢①!$F$49,E122=選択肢①!$F$50),K122="kWh"),SA!J122*選択肢①!$E$55,SA!J122),0),"")</f>
        <v/>
      </c>
      <c r="M122" s="717"/>
    </row>
    <row r="123" spans="2:13">
      <c r="B123" s="583"/>
      <c r="C123" s="351" t="str">
        <f>IF(B123="","",IFERROR(VLOOKUP($B123,'S4'!$B:$C,2,0),""))</f>
        <v/>
      </c>
      <c r="D123" s="124"/>
      <c r="E123" s="125"/>
      <c r="F123" s="439" t="str">
        <f>IFERROR(VLOOKUP(E123,選択肢①!$F$44:$G$51,2,0),"")</f>
        <v/>
      </c>
      <c r="G123" s="125"/>
      <c r="H123" s="340"/>
      <c r="I123" s="104"/>
      <c r="J123" s="712"/>
      <c r="K123" s="125"/>
      <c r="L123" s="421" t="str">
        <f>IF(J123&lt;&gt;"",ROUNDDOWN(IF(AND(OR(E123=選択肢①!$F$49,E123=選択肢①!$F$50),K123="kWh"),SA!J123*選択肢①!$E$55,SA!J123),0),"")</f>
        <v/>
      </c>
      <c r="M123" s="717"/>
    </row>
    <row r="124" spans="2:13">
      <c r="B124" s="583"/>
      <c r="C124" s="351" t="str">
        <f>IF(B124="","",IFERROR(VLOOKUP($B124,'S4'!$B:$C,2,0),""))</f>
        <v/>
      </c>
      <c r="D124" s="124"/>
      <c r="E124" s="125"/>
      <c r="F124" s="439" t="str">
        <f>IFERROR(VLOOKUP(E124,選択肢①!$F$44:$G$51,2,0),"")</f>
        <v/>
      </c>
      <c r="G124" s="125"/>
      <c r="H124" s="340"/>
      <c r="I124" s="104"/>
      <c r="J124" s="712"/>
      <c r="K124" s="125"/>
      <c r="L124" s="421" t="str">
        <f>IF(J124&lt;&gt;"",ROUNDDOWN(IF(AND(OR(E124=選択肢①!$F$49,E124=選択肢①!$F$50),K124="kWh"),SA!J124*選択肢①!$E$55,SA!J124),0),"")</f>
        <v/>
      </c>
      <c r="M124" s="717"/>
    </row>
    <row r="125" spans="2:13">
      <c r="B125" s="583"/>
      <c r="C125" s="351" t="str">
        <f>IF(B125="","",IFERROR(VLOOKUP($B125,'S4'!$B:$C,2,0),""))</f>
        <v/>
      </c>
      <c r="D125" s="124"/>
      <c r="E125" s="125"/>
      <c r="F125" s="439" t="str">
        <f>IFERROR(VLOOKUP(E125,選択肢①!$F$44:$G$51,2,0),"")</f>
        <v/>
      </c>
      <c r="G125" s="125"/>
      <c r="H125" s="340"/>
      <c r="I125" s="104"/>
      <c r="J125" s="712"/>
      <c r="K125" s="125"/>
      <c r="L125" s="421" t="str">
        <f>IF(J125&lt;&gt;"",ROUNDDOWN(IF(AND(OR(E125=選択肢①!$F$49,E125=選択肢①!$F$50),K125="kWh"),SA!J125*選択肢①!$E$55,SA!J125),0),"")</f>
        <v/>
      </c>
      <c r="M125" s="717"/>
    </row>
    <row r="126" spans="2:13">
      <c r="B126" s="583"/>
      <c r="C126" s="351" t="str">
        <f>IF(B126="","",IFERROR(VLOOKUP($B126,'S4'!$B:$C,2,0),""))</f>
        <v/>
      </c>
      <c r="D126" s="124"/>
      <c r="E126" s="125"/>
      <c r="F126" s="439" t="str">
        <f>IFERROR(VLOOKUP(E126,選択肢①!$F$44:$G$51,2,0),"")</f>
        <v/>
      </c>
      <c r="G126" s="125"/>
      <c r="H126" s="340"/>
      <c r="I126" s="104"/>
      <c r="J126" s="712"/>
      <c r="K126" s="125"/>
      <c r="L126" s="421" t="str">
        <f>IF(J126&lt;&gt;"",ROUNDDOWN(IF(AND(OR(E126=選択肢①!$F$49,E126=選択肢①!$F$50),K126="kWh"),SA!J126*選択肢①!$E$55,SA!J126),0),"")</f>
        <v/>
      </c>
      <c r="M126" s="717"/>
    </row>
    <row r="127" spans="2:13">
      <c r="B127" s="583"/>
      <c r="C127" s="351" t="str">
        <f>IF(B127="","",IFERROR(VLOOKUP($B127,'S4'!$B:$C,2,0),""))</f>
        <v/>
      </c>
      <c r="D127" s="124"/>
      <c r="E127" s="125"/>
      <c r="F127" s="439" t="str">
        <f>IFERROR(VLOOKUP(E127,選択肢①!$F$44:$G$51,2,0),"")</f>
        <v/>
      </c>
      <c r="G127" s="125"/>
      <c r="H127" s="340"/>
      <c r="I127" s="104"/>
      <c r="J127" s="712"/>
      <c r="K127" s="125"/>
      <c r="L127" s="421" t="str">
        <f>IF(J127&lt;&gt;"",ROUNDDOWN(IF(AND(OR(E127=選択肢①!$F$49,E127=選択肢①!$F$50),K127="kWh"),SA!J127*選択肢①!$E$55,SA!J127),0),"")</f>
        <v/>
      </c>
      <c r="M127" s="717"/>
    </row>
    <row r="128" spans="2:13">
      <c r="B128" s="583"/>
      <c r="C128" s="351" t="str">
        <f>IF(B128="","",IFERROR(VLOOKUP($B128,'S4'!$B:$C,2,0),""))</f>
        <v/>
      </c>
      <c r="D128" s="124"/>
      <c r="E128" s="125"/>
      <c r="F128" s="439" t="str">
        <f>IFERROR(VLOOKUP(E128,選択肢①!$F$44:$G$51,2,0),"")</f>
        <v/>
      </c>
      <c r="G128" s="125"/>
      <c r="H128" s="340"/>
      <c r="I128" s="104"/>
      <c r="J128" s="712"/>
      <c r="K128" s="125"/>
      <c r="L128" s="421" t="str">
        <f>IF(J128&lt;&gt;"",ROUNDDOWN(IF(AND(OR(E128=選択肢①!$F$49,E128=選択肢①!$F$50),K128="kWh"),SA!J128*選択肢①!$E$55,SA!J128),0),"")</f>
        <v/>
      </c>
      <c r="M128" s="717"/>
    </row>
    <row r="129" spans="2:13">
      <c r="B129" s="583"/>
      <c r="C129" s="351" t="str">
        <f>IF(B129="","",IFERROR(VLOOKUP($B129,'S4'!$B:$C,2,0),""))</f>
        <v/>
      </c>
      <c r="D129" s="124"/>
      <c r="E129" s="125"/>
      <c r="F129" s="439" t="str">
        <f>IFERROR(VLOOKUP(E129,選択肢①!$F$44:$G$51,2,0),"")</f>
        <v/>
      </c>
      <c r="G129" s="125"/>
      <c r="H129" s="340"/>
      <c r="I129" s="104"/>
      <c r="J129" s="712"/>
      <c r="K129" s="125"/>
      <c r="L129" s="421" t="str">
        <f>IF(J129&lt;&gt;"",ROUNDDOWN(IF(AND(OR(E129=選択肢①!$F$49,E129=選択肢①!$F$50),K129="kWh"),SA!J129*選択肢①!$E$55,SA!J129),0),"")</f>
        <v/>
      </c>
      <c r="M129" s="717"/>
    </row>
    <row r="130" spans="2:13">
      <c r="B130" s="583"/>
      <c r="C130" s="351" t="str">
        <f>IF(B130="","",IFERROR(VLOOKUP($B130,'S4'!$B:$C,2,0),""))</f>
        <v/>
      </c>
      <c r="D130" s="124"/>
      <c r="E130" s="125"/>
      <c r="F130" s="439" t="str">
        <f>IFERROR(VLOOKUP(E130,選択肢①!$F$44:$G$51,2,0),"")</f>
        <v/>
      </c>
      <c r="G130" s="125"/>
      <c r="H130" s="340"/>
      <c r="I130" s="104"/>
      <c r="J130" s="712"/>
      <c r="K130" s="125"/>
      <c r="L130" s="421" t="str">
        <f>IF(J130&lt;&gt;"",ROUNDDOWN(IF(AND(OR(E130=選択肢①!$F$49,E130=選択肢①!$F$50),K130="kWh"),SA!J130*選択肢①!$E$55,SA!J130),0),"")</f>
        <v/>
      </c>
      <c r="M130" s="717"/>
    </row>
    <row r="131" spans="2:13">
      <c r="B131" s="583"/>
      <c r="C131" s="351" t="str">
        <f>IF(B131="","",IFERROR(VLOOKUP($B131,'S4'!$B:$C,2,0),""))</f>
        <v/>
      </c>
      <c r="D131" s="124"/>
      <c r="E131" s="125"/>
      <c r="F131" s="439" t="str">
        <f>IFERROR(VLOOKUP(E131,選択肢①!$F$44:$G$51,2,0),"")</f>
        <v/>
      </c>
      <c r="G131" s="125"/>
      <c r="H131" s="340"/>
      <c r="I131" s="104"/>
      <c r="J131" s="712"/>
      <c r="K131" s="125"/>
      <c r="L131" s="421" t="str">
        <f>IF(J131&lt;&gt;"",ROUNDDOWN(IF(AND(OR(E131=選択肢①!$F$49,E131=選択肢①!$F$50),K131="kWh"),SA!J131*選択肢①!$E$55,SA!J131),0),"")</f>
        <v/>
      </c>
      <c r="M131" s="717"/>
    </row>
    <row r="132" spans="2:13">
      <c r="B132" s="583"/>
      <c r="C132" s="351" t="str">
        <f>IF(B132="","",IFERROR(VLOOKUP($B132,'S4'!$B:$C,2,0),""))</f>
        <v/>
      </c>
      <c r="D132" s="124"/>
      <c r="E132" s="125"/>
      <c r="F132" s="439" t="str">
        <f>IFERROR(VLOOKUP(E132,選択肢①!$F$44:$G$51,2,0),"")</f>
        <v/>
      </c>
      <c r="G132" s="125"/>
      <c r="H132" s="340"/>
      <c r="I132" s="104"/>
      <c r="J132" s="712"/>
      <c r="K132" s="125"/>
      <c r="L132" s="421" t="str">
        <f>IF(J132&lt;&gt;"",ROUNDDOWN(IF(AND(OR(E132=選択肢①!$F$49,E132=選択肢①!$F$50),K132="kWh"),SA!J132*選択肢①!$E$55,SA!J132),0),"")</f>
        <v/>
      </c>
      <c r="M132" s="717"/>
    </row>
    <row r="133" spans="2:13">
      <c r="B133" s="583"/>
      <c r="C133" s="351" t="str">
        <f>IF(B133="","",IFERROR(VLOOKUP($B133,'S4'!$B:$C,2,0),""))</f>
        <v/>
      </c>
      <c r="D133" s="124"/>
      <c r="E133" s="125"/>
      <c r="F133" s="439" t="str">
        <f>IFERROR(VLOOKUP(E133,選択肢①!$F$44:$G$51,2,0),"")</f>
        <v/>
      </c>
      <c r="G133" s="125"/>
      <c r="H133" s="340"/>
      <c r="I133" s="104"/>
      <c r="J133" s="712"/>
      <c r="K133" s="125"/>
      <c r="L133" s="421" t="str">
        <f>IF(J133&lt;&gt;"",ROUNDDOWN(IF(AND(OR(E133=選択肢①!$F$49,E133=選択肢①!$F$50),K133="kWh"),SA!J133*選択肢①!$E$55,SA!J133),0),"")</f>
        <v/>
      </c>
      <c r="M133" s="717"/>
    </row>
    <row r="134" spans="2:13">
      <c r="B134" s="583"/>
      <c r="C134" s="351" t="str">
        <f>IF(B134="","",IFERROR(VLOOKUP($B134,'S4'!$B:$C,2,0),""))</f>
        <v/>
      </c>
      <c r="D134" s="124"/>
      <c r="E134" s="125"/>
      <c r="F134" s="439" t="str">
        <f>IFERROR(VLOOKUP(E134,選択肢①!$F$44:$G$51,2,0),"")</f>
        <v/>
      </c>
      <c r="G134" s="125"/>
      <c r="H134" s="340"/>
      <c r="I134" s="104"/>
      <c r="J134" s="712"/>
      <c r="K134" s="125"/>
      <c r="L134" s="421" t="str">
        <f>IF(J134&lt;&gt;"",ROUNDDOWN(IF(AND(OR(E134=選択肢①!$F$49,E134=選択肢①!$F$50),K134="kWh"),SA!J134*選択肢①!$E$55,SA!J134),0),"")</f>
        <v/>
      </c>
      <c r="M134" s="717"/>
    </row>
    <row r="135" spans="2:13">
      <c r="B135" s="583"/>
      <c r="C135" s="351" t="str">
        <f>IF(B135="","",IFERROR(VLOOKUP($B135,'S4'!$B:$C,2,0),""))</f>
        <v/>
      </c>
      <c r="D135" s="124"/>
      <c r="E135" s="125"/>
      <c r="F135" s="439" t="str">
        <f>IFERROR(VLOOKUP(E135,選択肢①!$F$44:$G$51,2,0),"")</f>
        <v/>
      </c>
      <c r="G135" s="125"/>
      <c r="H135" s="340"/>
      <c r="I135" s="104"/>
      <c r="J135" s="712"/>
      <c r="K135" s="125"/>
      <c r="L135" s="421" t="str">
        <f>IF(J135&lt;&gt;"",ROUNDDOWN(IF(AND(OR(E135=選択肢①!$F$49,E135=選択肢①!$F$50),K135="kWh"),SA!J135*選択肢①!$E$55,SA!J135),0),"")</f>
        <v/>
      </c>
      <c r="M135" s="717"/>
    </row>
    <row r="136" spans="2:13">
      <c r="B136" s="583"/>
      <c r="C136" s="351" t="str">
        <f>IF(B136="","",IFERROR(VLOOKUP($B136,'S4'!$B:$C,2,0),""))</f>
        <v/>
      </c>
      <c r="D136" s="124"/>
      <c r="E136" s="125"/>
      <c r="F136" s="439" t="str">
        <f>IFERROR(VLOOKUP(E136,選択肢①!$F$44:$G$51,2,0),"")</f>
        <v/>
      </c>
      <c r="G136" s="125"/>
      <c r="H136" s="340"/>
      <c r="I136" s="104"/>
      <c r="J136" s="712"/>
      <c r="K136" s="125"/>
      <c r="L136" s="421" t="str">
        <f>IF(J136&lt;&gt;"",ROUNDDOWN(IF(AND(OR(E136=選択肢①!$F$49,E136=選択肢①!$F$50),K136="kWh"),SA!J136*選択肢①!$E$55,SA!J136),0),"")</f>
        <v/>
      </c>
      <c r="M136" s="717"/>
    </row>
    <row r="137" spans="2:13">
      <c r="B137" s="583"/>
      <c r="C137" s="351" t="str">
        <f>IF(B137="","",IFERROR(VLOOKUP($B137,'S4'!$B:$C,2,0),""))</f>
        <v/>
      </c>
      <c r="D137" s="124"/>
      <c r="E137" s="125"/>
      <c r="F137" s="439" t="str">
        <f>IFERROR(VLOOKUP(E137,選択肢①!$F$44:$G$51,2,0),"")</f>
        <v/>
      </c>
      <c r="G137" s="125"/>
      <c r="H137" s="340"/>
      <c r="I137" s="104"/>
      <c r="J137" s="712"/>
      <c r="K137" s="125"/>
      <c r="L137" s="421" t="str">
        <f>IF(J137&lt;&gt;"",ROUNDDOWN(IF(AND(OR(E137=選択肢①!$F$49,E137=選択肢①!$F$50),K137="kWh"),SA!J137*選択肢①!$E$55,SA!J137),0),"")</f>
        <v/>
      </c>
      <c r="M137" s="717"/>
    </row>
    <row r="138" spans="2:13">
      <c r="B138" s="583"/>
      <c r="C138" s="351" t="str">
        <f>IF(B138="","",IFERROR(VLOOKUP($B138,'S4'!$B:$C,2,0),""))</f>
        <v/>
      </c>
      <c r="D138" s="124"/>
      <c r="E138" s="125"/>
      <c r="F138" s="439" t="str">
        <f>IFERROR(VLOOKUP(E138,選択肢①!$F$44:$G$51,2,0),"")</f>
        <v/>
      </c>
      <c r="G138" s="125"/>
      <c r="H138" s="340"/>
      <c r="I138" s="104"/>
      <c r="J138" s="712"/>
      <c r="K138" s="125"/>
      <c r="L138" s="421" t="str">
        <f>IF(J138&lt;&gt;"",ROUNDDOWN(IF(AND(OR(E138=選択肢①!$F$49,E138=選択肢①!$F$50),K138="kWh"),SA!J138*選択肢①!$E$55,SA!J138),0),"")</f>
        <v/>
      </c>
      <c r="M138" s="717"/>
    </row>
    <row r="139" spans="2:13">
      <c r="B139" s="583"/>
      <c r="C139" s="351" t="str">
        <f>IF(B139="","",IFERROR(VLOOKUP($B139,'S4'!$B:$C,2,0),""))</f>
        <v/>
      </c>
      <c r="D139" s="124"/>
      <c r="E139" s="125"/>
      <c r="F139" s="439" t="str">
        <f>IFERROR(VLOOKUP(E139,選択肢①!$F$44:$G$51,2,0),"")</f>
        <v/>
      </c>
      <c r="G139" s="125"/>
      <c r="H139" s="340"/>
      <c r="I139" s="104"/>
      <c r="J139" s="712"/>
      <c r="K139" s="125"/>
      <c r="L139" s="421" t="str">
        <f>IF(J139&lt;&gt;"",ROUNDDOWN(IF(AND(OR(E139=選択肢①!$F$49,E139=選択肢①!$F$50),K139="kWh"),SA!J139*選択肢①!$E$55,SA!J139),0),"")</f>
        <v/>
      </c>
      <c r="M139" s="717"/>
    </row>
    <row r="140" spans="2:13">
      <c r="B140" s="583"/>
      <c r="C140" s="351" t="str">
        <f>IF(B140="","",IFERROR(VLOOKUP($B140,'S4'!$B:$C,2,0),""))</f>
        <v/>
      </c>
      <c r="D140" s="124"/>
      <c r="E140" s="125"/>
      <c r="F140" s="439" t="str">
        <f>IFERROR(VLOOKUP(E140,選択肢①!$F$44:$G$51,2,0),"")</f>
        <v/>
      </c>
      <c r="G140" s="125"/>
      <c r="H140" s="340"/>
      <c r="I140" s="104"/>
      <c r="J140" s="712"/>
      <c r="K140" s="125"/>
      <c r="L140" s="421" t="str">
        <f>IF(J140&lt;&gt;"",ROUNDDOWN(IF(AND(OR(E140=選択肢①!$F$49,E140=選択肢①!$F$50),K140="kWh"),SA!J140*選択肢①!$E$55,SA!J140),0),"")</f>
        <v/>
      </c>
      <c r="M140" s="717"/>
    </row>
    <row r="141" spans="2:13">
      <c r="B141" s="583"/>
      <c r="C141" s="351" t="str">
        <f>IF(B141="","",IFERROR(VLOOKUP($B141,'S4'!$B:$C,2,0),""))</f>
        <v/>
      </c>
      <c r="D141" s="124"/>
      <c r="E141" s="125"/>
      <c r="F141" s="439" t="str">
        <f>IFERROR(VLOOKUP(E141,選択肢①!$F$44:$G$51,2,0),"")</f>
        <v/>
      </c>
      <c r="G141" s="125"/>
      <c r="H141" s="340"/>
      <c r="I141" s="104"/>
      <c r="J141" s="712"/>
      <c r="K141" s="125"/>
      <c r="L141" s="421" t="str">
        <f>IF(J141&lt;&gt;"",ROUNDDOWN(IF(AND(OR(E141=選択肢①!$F$49,E141=選択肢①!$F$50),K141="kWh"),SA!J141*選択肢①!$E$55,SA!J141),0),"")</f>
        <v/>
      </c>
      <c r="M141" s="717"/>
    </row>
    <row r="142" spans="2:13">
      <c r="B142" s="583"/>
      <c r="C142" s="351" t="str">
        <f>IF(B142="","",IFERROR(VLOOKUP($B142,'S4'!$B:$C,2,0),""))</f>
        <v/>
      </c>
      <c r="D142" s="124"/>
      <c r="E142" s="125"/>
      <c r="F142" s="439" t="str">
        <f>IFERROR(VLOOKUP(E142,選択肢①!$F$44:$G$51,2,0),"")</f>
        <v/>
      </c>
      <c r="G142" s="125"/>
      <c r="H142" s="340"/>
      <c r="I142" s="104"/>
      <c r="J142" s="712"/>
      <c r="K142" s="125"/>
      <c r="L142" s="421" t="str">
        <f>IF(J142&lt;&gt;"",ROUNDDOWN(IF(AND(OR(E142=選択肢①!$F$49,E142=選択肢①!$F$50),K142="kWh"),SA!J142*選択肢①!$E$55,SA!J142),0),"")</f>
        <v/>
      </c>
      <c r="M142" s="717"/>
    </row>
    <row r="143" spans="2:13">
      <c r="B143" s="583"/>
      <c r="C143" s="351" t="str">
        <f>IF(B143="","",IFERROR(VLOOKUP($B143,'S4'!$B:$C,2,0),""))</f>
        <v/>
      </c>
      <c r="D143" s="124"/>
      <c r="E143" s="125"/>
      <c r="F143" s="439" t="str">
        <f>IFERROR(VLOOKUP(E143,選択肢①!$F$44:$G$51,2,0),"")</f>
        <v/>
      </c>
      <c r="G143" s="125"/>
      <c r="H143" s="340"/>
      <c r="I143" s="104"/>
      <c r="J143" s="712"/>
      <c r="K143" s="125"/>
      <c r="L143" s="421" t="str">
        <f>IF(J143&lt;&gt;"",ROUNDDOWN(IF(AND(OR(E143=選択肢①!$F$49,E143=選択肢①!$F$50),K143="kWh"),SA!J143*選択肢①!$E$55,SA!J143),0),"")</f>
        <v/>
      </c>
      <c r="M143" s="717"/>
    </row>
    <row r="144" spans="2:13">
      <c r="B144" s="583"/>
      <c r="C144" s="351" t="str">
        <f>IF(B144="","",IFERROR(VLOOKUP($B144,'S4'!$B:$C,2,0),""))</f>
        <v/>
      </c>
      <c r="D144" s="124"/>
      <c r="E144" s="125"/>
      <c r="F144" s="439" t="str">
        <f>IFERROR(VLOOKUP(E144,選択肢①!$F$44:$G$51,2,0),"")</f>
        <v/>
      </c>
      <c r="G144" s="125"/>
      <c r="H144" s="340"/>
      <c r="I144" s="104"/>
      <c r="J144" s="712"/>
      <c r="K144" s="125"/>
      <c r="L144" s="421" t="str">
        <f>IF(J144&lt;&gt;"",ROUNDDOWN(IF(AND(OR(E144=選択肢①!$F$49,E144=選択肢①!$F$50),K144="kWh"),SA!J144*選択肢①!$E$55,SA!J144),0),"")</f>
        <v/>
      </c>
      <c r="M144" s="717"/>
    </row>
    <row r="145" spans="2:13">
      <c r="B145" s="583"/>
      <c r="C145" s="351" t="str">
        <f>IF(B145="","",IFERROR(VLOOKUP($B145,'S4'!$B:$C,2,0),""))</f>
        <v/>
      </c>
      <c r="D145" s="124"/>
      <c r="E145" s="125"/>
      <c r="F145" s="439" t="str">
        <f>IFERROR(VLOOKUP(E145,選択肢①!$F$44:$G$51,2,0),"")</f>
        <v/>
      </c>
      <c r="G145" s="125"/>
      <c r="H145" s="340"/>
      <c r="I145" s="104"/>
      <c r="J145" s="712"/>
      <c r="K145" s="125"/>
      <c r="L145" s="421" t="str">
        <f>IF(J145&lt;&gt;"",ROUNDDOWN(IF(AND(OR(E145=選択肢①!$F$49,E145=選択肢①!$F$50),K145="kWh"),SA!J145*選択肢①!$E$55,SA!J145),0),"")</f>
        <v/>
      </c>
      <c r="M145" s="717"/>
    </row>
    <row r="146" spans="2:13">
      <c r="B146" s="583"/>
      <c r="C146" s="351" t="str">
        <f>IF(B146="","",IFERROR(VLOOKUP($B146,'S4'!$B:$C,2,0),""))</f>
        <v/>
      </c>
      <c r="D146" s="124"/>
      <c r="E146" s="125"/>
      <c r="F146" s="439" t="str">
        <f>IFERROR(VLOOKUP(E146,選択肢①!$F$44:$G$51,2,0),"")</f>
        <v/>
      </c>
      <c r="G146" s="125"/>
      <c r="H146" s="340"/>
      <c r="I146" s="104"/>
      <c r="J146" s="712"/>
      <c r="K146" s="125"/>
      <c r="L146" s="421" t="str">
        <f>IF(J146&lt;&gt;"",ROUNDDOWN(IF(AND(OR(E146=選択肢①!$F$49,E146=選択肢①!$F$50),K146="kWh"),SA!J146*選択肢①!$E$55,SA!J146),0),"")</f>
        <v/>
      </c>
      <c r="M146" s="717"/>
    </row>
    <row r="147" spans="2:13">
      <c r="B147" s="583"/>
      <c r="C147" s="351" t="str">
        <f>IF(B147="","",IFERROR(VLOOKUP($B147,'S4'!$B:$C,2,0),""))</f>
        <v/>
      </c>
      <c r="D147" s="124"/>
      <c r="E147" s="125"/>
      <c r="F147" s="439" t="str">
        <f>IFERROR(VLOOKUP(E147,選択肢①!$F$44:$G$51,2,0),"")</f>
        <v/>
      </c>
      <c r="G147" s="125"/>
      <c r="H147" s="340"/>
      <c r="I147" s="104"/>
      <c r="J147" s="712"/>
      <c r="K147" s="125"/>
      <c r="L147" s="421" t="str">
        <f>IF(J147&lt;&gt;"",ROUNDDOWN(IF(AND(OR(E147=選択肢①!$F$49,E147=選択肢①!$F$50),K147="kWh"),SA!J147*選択肢①!$E$55,SA!J147),0),"")</f>
        <v/>
      </c>
      <c r="M147" s="717"/>
    </row>
    <row r="148" spans="2:13">
      <c r="B148" s="583"/>
      <c r="C148" s="351" t="str">
        <f>IF(B148="","",IFERROR(VLOOKUP($B148,'S4'!$B:$C,2,0),""))</f>
        <v/>
      </c>
      <c r="D148" s="124"/>
      <c r="E148" s="125"/>
      <c r="F148" s="439" t="str">
        <f>IFERROR(VLOOKUP(E148,選択肢①!$F$44:$G$51,2,0),"")</f>
        <v/>
      </c>
      <c r="G148" s="125"/>
      <c r="H148" s="340"/>
      <c r="I148" s="104"/>
      <c r="J148" s="712"/>
      <c r="K148" s="125"/>
      <c r="L148" s="421" t="str">
        <f>IF(J148&lt;&gt;"",ROUNDDOWN(IF(AND(OR(E148=選択肢①!$F$49,E148=選択肢①!$F$50),K148="kWh"),SA!J148*選択肢①!$E$55,SA!J148),0),"")</f>
        <v/>
      </c>
      <c r="M148" s="717"/>
    </row>
    <row r="149" spans="2:13">
      <c r="B149" s="583"/>
      <c r="C149" s="351" t="str">
        <f>IF(B149="","",IFERROR(VLOOKUP($B149,'S4'!$B:$C,2,0),""))</f>
        <v/>
      </c>
      <c r="D149" s="124"/>
      <c r="E149" s="125"/>
      <c r="F149" s="439" t="str">
        <f>IFERROR(VLOOKUP(E149,選択肢①!$F$44:$G$51,2,0),"")</f>
        <v/>
      </c>
      <c r="G149" s="125"/>
      <c r="H149" s="340"/>
      <c r="I149" s="104"/>
      <c r="J149" s="712"/>
      <c r="K149" s="125"/>
      <c r="L149" s="421" t="str">
        <f>IF(J149&lt;&gt;"",ROUNDDOWN(IF(AND(OR(E149=選択肢①!$F$49,E149=選択肢①!$F$50),K149="kWh"),SA!J149*選択肢①!$E$55,SA!J149),0),"")</f>
        <v/>
      </c>
      <c r="M149" s="717"/>
    </row>
    <row r="150" spans="2:13">
      <c r="B150" s="583"/>
      <c r="C150" s="351" t="str">
        <f>IF(B150="","",IFERROR(VLOOKUP($B150,'S4'!$B:$C,2,0),""))</f>
        <v/>
      </c>
      <c r="D150" s="124"/>
      <c r="E150" s="125"/>
      <c r="F150" s="439" t="str">
        <f>IFERROR(VLOOKUP(E150,選択肢①!$F$44:$G$51,2,0),"")</f>
        <v/>
      </c>
      <c r="G150" s="125"/>
      <c r="H150" s="340"/>
      <c r="I150" s="104"/>
      <c r="J150" s="712"/>
      <c r="K150" s="125"/>
      <c r="L150" s="421" t="str">
        <f>IF(J150&lt;&gt;"",ROUNDDOWN(IF(AND(OR(E150=選択肢①!$F$49,E150=選択肢①!$F$50),K150="kWh"),SA!J150*選択肢①!$E$55,SA!J150),0),"")</f>
        <v/>
      </c>
      <c r="M150" s="717"/>
    </row>
    <row r="151" spans="2:13">
      <c r="B151" s="583"/>
      <c r="C151" s="351" t="str">
        <f>IF(B151="","",IFERROR(VLOOKUP($B151,'S4'!$B:$C,2,0),""))</f>
        <v/>
      </c>
      <c r="D151" s="124"/>
      <c r="E151" s="125"/>
      <c r="F151" s="439" t="str">
        <f>IFERROR(VLOOKUP(E151,選択肢①!$F$44:$G$51,2,0),"")</f>
        <v/>
      </c>
      <c r="G151" s="125"/>
      <c r="H151" s="340"/>
      <c r="I151" s="104"/>
      <c r="J151" s="712"/>
      <c r="K151" s="125"/>
      <c r="L151" s="421" t="str">
        <f>IF(J151&lt;&gt;"",ROUNDDOWN(IF(AND(OR(E151=選択肢①!$F$49,E151=選択肢①!$F$50),K151="kWh"),SA!J151*選択肢①!$E$55,SA!J151),0),"")</f>
        <v/>
      </c>
      <c r="M151" s="717"/>
    </row>
    <row r="152" spans="2:13">
      <c r="B152" s="583"/>
      <c r="C152" s="351" t="str">
        <f>IF(B152="","",IFERROR(VLOOKUP($B152,'S4'!$B:$C,2,0),""))</f>
        <v/>
      </c>
      <c r="D152" s="124"/>
      <c r="E152" s="125"/>
      <c r="F152" s="439" t="str">
        <f>IFERROR(VLOOKUP(E152,選択肢①!$F$44:$G$51,2,0),"")</f>
        <v/>
      </c>
      <c r="G152" s="125"/>
      <c r="H152" s="340"/>
      <c r="I152" s="104"/>
      <c r="J152" s="712"/>
      <c r="K152" s="125"/>
      <c r="L152" s="421" t="str">
        <f>IF(J152&lt;&gt;"",ROUNDDOWN(IF(AND(OR(E152=選択肢①!$F$49,E152=選択肢①!$F$50),K152="kWh"),SA!J152*選択肢①!$E$55,SA!J152),0),"")</f>
        <v/>
      </c>
      <c r="M152" s="717"/>
    </row>
    <row r="153" spans="2:13">
      <c r="B153" s="583"/>
      <c r="C153" s="351" t="str">
        <f>IF(B153="","",IFERROR(VLOOKUP($B153,'S4'!$B:$C,2,0),""))</f>
        <v/>
      </c>
      <c r="D153" s="124"/>
      <c r="E153" s="125"/>
      <c r="F153" s="439" t="str">
        <f>IFERROR(VLOOKUP(E153,選択肢①!$F$44:$G$51,2,0),"")</f>
        <v/>
      </c>
      <c r="G153" s="125"/>
      <c r="H153" s="340"/>
      <c r="I153" s="104"/>
      <c r="J153" s="712"/>
      <c r="K153" s="125"/>
      <c r="L153" s="421" t="str">
        <f>IF(J153&lt;&gt;"",ROUNDDOWN(IF(AND(OR(E153=選択肢①!$F$49,E153=選択肢①!$F$50),K153="kWh"),SA!J153*選択肢①!$E$55,SA!J153),0),"")</f>
        <v/>
      </c>
      <c r="M153" s="717"/>
    </row>
    <row r="154" spans="2:13">
      <c r="B154" s="583"/>
      <c r="C154" s="351" t="str">
        <f>IF(B154="","",IFERROR(VLOOKUP($B154,'S4'!$B:$C,2,0),""))</f>
        <v/>
      </c>
      <c r="D154" s="124"/>
      <c r="E154" s="125"/>
      <c r="F154" s="439" t="str">
        <f>IFERROR(VLOOKUP(E154,選択肢①!$F$44:$G$51,2,0),"")</f>
        <v/>
      </c>
      <c r="G154" s="125"/>
      <c r="H154" s="340"/>
      <c r="I154" s="104"/>
      <c r="J154" s="712"/>
      <c r="K154" s="125"/>
      <c r="L154" s="421" t="str">
        <f>IF(J154&lt;&gt;"",ROUNDDOWN(IF(AND(OR(E154=選択肢①!$F$49,E154=選択肢①!$F$50),K154="kWh"),SA!J154*選択肢①!$E$55,SA!J154),0),"")</f>
        <v/>
      </c>
      <c r="M154" s="717"/>
    </row>
    <row r="155" spans="2:13">
      <c r="B155" s="583"/>
      <c r="C155" s="351" t="str">
        <f>IF(B155="","",IFERROR(VLOOKUP($B155,'S4'!$B:$C,2,0),""))</f>
        <v/>
      </c>
      <c r="D155" s="124"/>
      <c r="E155" s="125"/>
      <c r="F155" s="439" t="str">
        <f>IFERROR(VLOOKUP(E155,選択肢①!$F$44:$G$51,2,0),"")</f>
        <v/>
      </c>
      <c r="G155" s="125"/>
      <c r="H155" s="340"/>
      <c r="I155" s="104"/>
      <c r="J155" s="712"/>
      <c r="K155" s="125"/>
      <c r="L155" s="421" t="str">
        <f>IF(J155&lt;&gt;"",ROUNDDOWN(IF(AND(OR(E155=選択肢①!$F$49,E155=選択肢①!$F$50),K155="kWh"),SA!J155*選択肢①!$E$55,SA!J155),0),"")</f>
        <v/>
      </c>
      <c r="M155" s="717"/>
    </row>
    <row r="156" spans="2:13">
      <c r="B156" s="583"/>
      <c r="C156" s="351" t="str">
        <f>IF(B156="","",IFERROR(VLOOKUP($B156,'S4'!$B:$C,2,0),""))</f>
        <v/>
      </c>
      <c r="D156" s="124"/>
      <c r="E156" s="125"/>
      <c r="F156" s="439" t="str">
        <f>IFERROR(VLOOKUP(E156,選択肢①!$F$44:$G$51,2,0),"")</f>
        <v/>
      </c>
      <c r="G156" s="125"/>
      <c r="H156" s="340"/>
      <c r="I156" s="104"/>
      <c r="J156" s="712"/>
      <c r="K156" s="125"/>
      <c r="L156" s="421" t="str">
        <f>IF(J156&lt;&gt;"",ROUNDDOWN(IF(AND(OR(E156=選択肢①!$F$49,E156=選択肢①!$F$50),K156="kWh"),SA!J156*選択肢①!$E$55,SA!J156),0),"")</f>
        <v/>
      </c>
      <c r="M156" s="717"/>
    </row>
    <row r="157" spans="2:13">
      <c r="B157" s="583"/>
      <c r="C157" s="351" t="str">
        <f>IF(B157="","",IFERROR(VLOOKUP($B157,'S4'!$B:$C,2,0),""))</f>
        <v/>
      </c>
      <c r="D157" s="124"/>
      <c r="E157" s="125"/>
      <c r="F157" s="439" t="str">
        <f>IFERROR(VLOOKUP(E157,選択肢①!$F$44:$G$51,2,0),"")</f>
        <v/>
      </c>
      <c r="G157" s="125"/>
      <c r="H157" s="340"/>
      <c r="I157" s="104"/>
      <c r="J157" s="712"/>
      <c r="K157" s="125"/>
      <c r="L157" s="421" t="str">
        <f>IF(J157&lt;&gt;"",ROUNDDOWN(IF(AND(OR(E157=選択肢①!$F$49,E157=選択肢①!$F$50),K157="kWh"),SA!J157*選択肢①!$E$55,SA!J157),0),"")</f>
        <v/>
      </c>
      <c r="M157" s="717"/>
    </row>
    <row r="158" spans="2:13">
      <c r="B158" s="583"/>
      <c r="C158" s="351" t="str">
        <f>IF(B158="","",IFERROR(VLOOKUP($B158,'S4'!$B:$C,2,0),""))</f>
        <v/>
      </c>
      <c r="D158" s="124"/>
      <c r="E158" s="125"/>
      <c r="F158" s="439" t="str">
        <f>IFERROR(VLOOKUP(E158,選択肢①!$F$44:$G$51,2,0),"")</f>
        <v/>
      </c>
      <c r="G158" s="125"/>
      <c r="H158" s="340"/>
      <c r="I158" s="104"/>
      <c r="J158" s="712"/>
      <c r="K158" s="125"/>
      <c r="L158" s="421" t="str">
        <f>IF(J158&lt;&gt;"",ROUNDDOWN(IF(AND(OR(E158=選択肢①!$F$49,E158=選択肢①!$F$50),K158="kWh"),SA!J158*選択肢①!$E$55,SA!J158),0),"")</f>
        <v/>
      </c>
      <c r="M158" s="717"/>
    </row>
    <row r="159" spans="2:13">
      <c r="B159" s="583"/>
      <c r="C159" s="351" t="str">
        <f>IF(B159="","",IFERROR(VLOOKUP($B159,'S4'!$B:$C,2,0),""))</f>
        <v/>
      </c>
      <c r="D159" s="124"/>
      <c r="E159" s="125"/>
      <c r="F159" s="439" t="str">
        <f>IFERROR(VLOOKUP(E159,選択肢①!$F$44:$G$51,2,0),"")</f>
        <v/>
      </c>
      <c r="G159" s="125"/>
      <c r="H159" s="340"/>
      <c r="I159" s="104"/>
      <c r="J159" s="712"/>
      <c r="K159" s="125"/>
      <c r="L159" s="421" t="str">
        <f>IF(J159&lt;&gt;"",ROUNDDOWN(IF(AND(OR(E159=選択肢①!$F$49,E159=選択肢①!$F$50),K159="kWh"),SA!J159*選択肢①!$E$55,SA!J159),0),"")</f>
        <v/>
      </c>
      <c r="M159" s="717"/>
    </row>
    <row r="160" spans="2:13">
      <c r="B160" s="583"/>
      <c r="C160" s="351" t="str">
        <f>IF(B160="","",IFERROR(VLOOKUP($B160,'S4'!$B:$C,2,0),""))</f>
        <v/>
      </c>
      <c r="D160" s="124"/>
      <c r="E160" s="125"/>
      <c r="F160" s="439" t="str">
        <f>IFERROR(VLOOKUP(E160,選択肢①!$F$44:$G$51,2,0),"")</f>
        <v/>
      </c>
      <c r="G160" s="125"/>
      <c r="H160" s="340"/>
      <c r="I160" s="104"/>
      <c r="J160" s="712"/>
      <c r="K160" s="125"/>
      <c r="L160" s="421" t="str">
        <f>IF(J160&lt;&gt;"",ROUNDDOWN(IF(AND(OR(E160=選択肢①!$F$49,E160=選択肢①!$F$50),K160="kWh"),SA!J160*選択肢①!$E$55,SA!J160),0),"")</f>
        <v/>
      </c>
      <c r="M160" s="717"/>
    </row>
    <row r="161" spans="2:13">
      <c r="B161" s="583"/>
      <c r="C161" s="351" t="str">
        <f>IF(B161="","",IFERROR(VLOOKUP($B161,'S4'!$B:$C,2,0),""))</f>
        <v/>
      </c>
      <c r="D161" s="124"/>
      <c r="E161" s="125"/>
      <c r="F161" s="439" t="str">
        <f>IFERROR(VLOOKUP(E161,選択肢①!$F$44:$G$51,2,0),"")</f>
        <v/>
      </c>
      <c r="G161" s="125"/>
      <c r="H161" s="340"/>
      <c r="I161" s="104"/>
      <c r="J161" s="712"/>
      <c r="K161" s="125"/>
      <c r="L161" s="421" t="str">
        <f>IF(J161&lt;&gt;"",ROUNDDOWN(IF(AND(OR(E161=選択肢①!$F$49,E161=選択肢①!$F$50),K161="kWh"),SA!J161*選択肢①!$E$55,SA!J161),0),"")</f>
        <v/>
      </c>
      <c r="M161" s="717"/>
    </row>
    <row r="162" spans="2:13">
      <c r="B162" s="583"/>
      <c r="C162" s="351" t="str">
        <f>IF(B162="","",IFERROR(VLOOKUP($B162,'S4'!$B:$C,2,0),""))</f>
        <v/>
      </c>
      <c r="D162" s="124"/>
      <c r="E162" s="125"/>
      <c r="F162" s="439" t="str">
        <f>IFERROR(VLOOKUP(E162,選択肢①!$F$44:$G$51,2,0),"")</f>
        <v/>
      </c>
      <c r="G162" s="125"/>
      <c r="H162" s="340"/>
      <c r="I162" s="104"/>
      <c r="J162" s="712"/>
      <c r="K162" s="125"/>
      <c r="L162" s="421" t="str">
        <f>IF(J162&lt;&gt;"",ROUNDDOWN(IF(AND(OR(E162=選択肢①!$F$49,E162=選択肢①!$F$50),K162="kWh"),SA!J162*選択肢①!$E$55,SA!J162),0),"")</f>
        <v/>
      </c>
      <c r="M162" s="717"/>
    </row>
    <row r="163" spans="2:13">
      <c r="B163" s="583"/>
      <c r="C163" s="351" t="str">
        <f>IF(B163="","",IFERROR(VLOOKUP($B163,'S4'!$B:$C,2,0),""))</f>
        <v/>
      </c>
      <c r="D163" s="124"/>
      <c r="E163" s="125"/>
      <c r="F163" s="439" t="str">
        <f>IFERROR(VLOOKUP(E163,選択肢①!$F$44:$G$51,2,0),"")</f>
        <v/>
      </c>
      <c r="G163" s="125"/>
      <c r="H163" s="340"/>
      <c r="I163" s="104"/>
      <c r="J163" s="712"/>
      <c r="K163" s="125"/>
      <c r="L163" s="421" t="str">
        <f>IF(J163&lt;&gt;"",ROUNDDOWN(IF(AND(OR(E163=選択肢①!$F$49,E163=選択肢①!$F$50),K163="kWh"),SA!J163*選択肢①!$E$55,SA!J163),0),"")</f>
        <v/>
      </c>
      <c r="M163" s="717"/>
    </row>
    <row r="164" spans="2:13">
      <c r="B164" s="583"/>
      <c r="C164" s="351" t="str">
        <f>IF(B164="","",IFERROR(VLOOKUP($B164,'S4'!$B:$C,2,0),""))</f>
        <v/>
      </c>
      <c r="D164" s="124"/>
      <c r="E164" s="125"/>
      <c r="F164" s="439" t="str">
        <f>IFERROR(VLOOKUP(E164,選択肢①!$F$44:$G$51,2,0),"")</f>
        <v/>
      </c>
      <c r="G164" s="125"/>
      <c r="H164" s="340"/>
      <c r="I164" s="104"/>
      <c r="J164" s="712"/>
      <c r="K164" s="125"/>
      <c r="L164" s="421" t="str">
        <f>IF(J164&lt;&gt;"",ROUNDDOWN(IF(AND(OR(E164=選択肢①!$F$49,E164=選択肢①!$F$50),K164="kWh"),SA!J164*選択肢①!$E$55,SA!J164),0),"")</f>
        <v/>
      </c>
      <c r="M164" s="717"/>
    </row>
    <row r="165" spans="2:13">
      <c r="B165" s="583"/>
      <c r="C165" s="351" t="str">
        <f>IF(B165="","",IFERROR(VLOOKUP($B165,'S4'!$B:$C,2,0),""))</f>
        <v/>
      </c>
      <c r="D165" s="124"/>
      <c r="E165" s="125"/>
      <c r="F165" s="439" t="str">
        <f>IFERROR(VLOOKUP(E165,選択肢①!$F$44:$G$51,2,0),"")</f>
        <v/>
      </c>
      <c r="G165" s="125"/>
      <c r="H165" s="340"/>
      <c r="I165" s="104"/>
      <c r="J165" s="712"/>
      <c r="K165" s="125"/>
      <c r="L165" s="421" t="str">
        <f>IF(J165&lt;&gt;"",ROUNDDOWN(IF(AND(OR(E165=選択肢①!$F$49,E165=選択肢①!$F$50),K165="kWh"),SA!J165*選択肢①!$E$55,SA!J165),0),"")</f>
        <v/>
      </c>
      <c r="M165" s="717"/>
    </row>
    <row r="166" spans="2:13">
      <c r="B166" s="583"/>
      <c r="C166" s="351" t="str">
        <f>IF(B166="","",IFERROR(VLOOKUP($B166,'S4'!$B:$C,2,0),""))</f>
        <v/>
      </c>
      <c r="D166" s="124"/>
      <c r="E166" s="125"/>
      <c r="F166" s="439" t="str">
        <f>IFERROR(VLOOKUP(E166,選択肢①!$F$44:$G$51,2,0),"")</f>
        <v/>
      </c>
      <c r="G166" s="125"/>
      <c r="H166" s="340"/>
      <c r="I166" s="104"/>
      <c r="J166" s="712"/>
      <c r="K166" s="125"/>
      <c r="L166" s="421" t="str">
        <f>IF(J166&lt;&gt;"",ROUNDDOWN(IF(AND(OR(E166=選択肢①!$F$49,E166=選択肢①!$F$50),K166="kWh"),SA!J166*選択肢①!$E$55,SA!J166),0),"")</f>
        <v/>
      </c>
      <c r="M166" s="717"/>
    </row>
    <row r="167" spans="2:13">
      <c r="B167" s="583"/>
      <c r="C167" s="351" t="str">
        <f>IF(B167="","",IFERROR(VLOOKUP($B167,'S4'!$B:$C,2,0),""))</f>
        <v/>
      </c>
      <c r="D167" s="124"/>
      <c r="E167" s="125"/>
      <c r="F167" s="439" t="str">
        <f>IFERROR(VLOOKUP(E167,選択肢①!$F$44:$G$51,2,0),"")</f>
        <v/>
      </c>
      <c r="G167" s="125"/>
      <c r="H167" s="340"/>
      <c r="I167" s="104"/>
      <c r="J167" s="712"/>
      <c r="K167" s="125"/>
      <c r="L167" s="421" t="str">
        <f>IF(J167&lt;&gt;"",ROUNDDOWN(IF(AND(OR(E167=選択肢①!$F$49,E167=選択肢①!$F$50),K167="kWh"),SA!J167*選択肢①!$E$55,SA!J167),0),"")</f>
        <v/>
      </c>
      <c r="M167" s="717"/>
    </row>
    <row r="168" spans="2:13">
      <c r="B168" s="583"/>
      <c r="C168" s="351" t="str">
        <f>IF(B168="","",IFERROR(VLOOKUP($B168,'S4'!$B:$C,2,0),""))</f>
        <v/>
      </c>
      <c r="D168" s="124"/>
      <c r="E168" s="125"/>
      <c r="F168" s="439" t="str">
        <f>IFERROR(VLOOKUP(E168,選択肢①!$F$44:$G$51,2,0),"")</f>
        <v/>
      </c>
      <c r="G168" s="125"/>
      <c r="H168" s="340"/>
      <c r="I168" s="104"/>
      <c r="J168" s="712"/>
      <c r="K168" s="125"/>
      <c r="L168" s="421" t="str">
        <f>IF(J168&lt;&gt;"",ROUNDDOWN(IF(AND(OR(E168=選択肢①!$F$49,E168=選択肢①!$F$50),K168="kWh"),SA!J168*選択肢①!$E$55,SA!J168),0),"")</f>
        <v/>
      </c>
      <c r="M168" s="717"/>
    </row>
    <row r="169" spans="2:13">
      <c r="B169" s="583"/>
      <c r="C169" s="351" t="str">
        <f>IF(B169="","",IFERROR(VLOOKUP($B169,'S4'!$B:$C,2,0),""))</f>
        <v/>
      </c>
      <c r="D169" s="124"/>
      <c r="E169" s="125"/>
      <c r="F169" s="439" t="str">
        <f>IFERROR(VLOOKUP(E169,選択肢①!$F$44:$G$51,2,0),"")</f>
        <v/>
      </c>
      <c r="G169" s="125"/>
      <c r="H169" s="340"/>
      <c r="I169" s="104"/>
      <c r="J169" s="712"/>
      <c r="K169" s="125"/>
      <c r="L169" s="421" t="str">
        <f>IF(J169&lt;&gt;"",ROUNDDOWN(IF(AND(OR(E169=選択肢①!$F$49,E169=選択肢①!$F$50),K169="kWh"),SA!J169*選択肢①!$E$55,SA!J169),0),"")</f>
        <v/>
      </c>
      <c r="M169" s="717"/>
    </row>
    <row r="170" spans="2:13">
      <c r="B170" s="583"/>
      <c r="C170" s="351" t="str">
        <f>IF(B170="","",IFERROR(VLOOKUP($B170,'S4'!$B:$C,2,0),""))</f>
        <v/>
      </c>
      <c r="D170" s="124"/>
      <c r="E170" s="125"/>
      <c r="F170" s="439" t="str">
        <f>IFERROR(VLOOKUP(E170,選択肢①!$F$44:$G$51,2,0),"")</f>
        <v/>
      </c>
      <c r="G170" s="125"/>
      <c r="H170" s="340"/>
      <c r="I170" s="104"/>
      <c r="J170" s="712"/>
      <c r="K170" s="125"/>
      <c r="L170" s="421" t="str">
        <f>IF(J170&lt;&gt;"",ROUNDDOWN(IF(AND(OR(E170=選択肢①!$F$49,E170=選択肢①!$F$50),K170="kWh"),SA!J170*選択肢①!$E$55,SA!J170),0),"")</f>
        <v/>
      </c>
      <c r="M170" s="717"/>
    </row>
    <row r="171" spans="2:13">
      <c r="B171" s="583"/>
      <c r="C171" s="351" t="str">
        <f>IF(B171="","",IFERROR(VLOOKUP($B171,'S4'!$B:$C,2,0),""))</f>
        <v/>
      </c>
      <c r="D171" s="124"/>
      <c r="E171" s="125"/>
      <c r="F171" s="439" t="str">
        <f>IFERROR(VLOOKUP(E171,選択肢①!$F$44:$G$51,2,0),"")</f>
        <v/>
      </c>
      <c r="G171" s="125"/>
      <c r="H171" s="340"/>
      <c r="I171" s="104"/>
      <c r="J171" s="712"/>
      <c r="K171" s="125"/>
      <c r="L171" s="421" t="str">
        <f>IF(J171&lt;&gt;"",ROUNDDOWN(IF(AND(OR(E171=選択肢①!$F$49,E171=選択肢①!$F$50),K171="kWh"),SA!J171*選択肢①!$E$55,SA!J171),0),"")</f>
        <v/>
      </c>
      <c r="M171" s="717"/>
    </row>
    <row r="172" spans="2:13">
      <c r="B172" s="583"/>
      <c r="C172" s="351" t="str">
        <f>IF(B172="","",IFERROR(VLOOKUP($B172,'S4'!$B:$C,2,0),""))</f>
        <v/>
      </c>
      <c r="D172" s="124"/>
      <c r="E172" s="125"/>
      <c r="F172" s="439" t="str">
        <f>IFERROR(VLOOKUP(E172,選択肢①!$F$44:$G$51,2,0),"")</f>
        <v/>
      </c>
      <c r="G172" s="125"/>
      <c r="H172" s="340"/>
      <c r="I172" s="104"/>
      <c r="J172" s="712"/>
      <c r="K172" s="125"/>
      <c r="L172" s="421" t="str">
        <f>IF(J172&lt;&gt;"",ROUNDDOWN(IF(AND(OR(E172=選択肢①!$F$49,E172=選択肢①!$F$50),K172="kWh"),SA!J172*選択肢①!$E$55,SA!J172),0),"")</f>
        <v/>
      </c>
      <c r="M172" s="717"/>
    </row>
    <row r="173" spans="2:13">
      <c r="B173" s="583"/>
      <c r="C173" s="351" t="str">
        <f>IF(B173="","",IFERROR(VLOOKUP($B173,'S4'!$B:$C,2,0),""))</f>
        <v/>
      </c>
      <c r="D173" s="124"/>
      <c r="E173" s="125"/>
      <c r="F173" s="439" t="str">
        <f>IFERROR(VLOOKUP(E173,選択肢①!$F$44:$G$51,2,0),"")</f>
        <v/>
      </c>
      <c r="G173" s="125"/>
      <c r="H173" s="340"/>
      <c r="I173" s="104"/>
      <c r="J173" s="712"/>
      <c r="K173" s="125"/>
      <c r="L173" s="421" t="str">
        <f>IF(J173&lt;&gt;"",ROUNDDOWN(IF(AND(OR(E173=選択肢①!$F$49,E173=選択肢①!$F$50),K173="kWh"),SA!J173*選択肢①!$E$55,SA!J173),0),"")</f>
        <v/>
      </c>
      <c r="M173" s="717"/>
    </row>
    <row r="174" spans="2:13">
      <c r="B174" s="583"/>
      <c r="C174" s="351" t="str">
        <f>IF(B174="","",IFERROR(VLOOKUP($B174,'S4'!$B:$C,2,0),""))</f>
        <v/>
      </c>
      <c r="D174" s="124"/>
      <c r="E174" s="125"/>
      <c r="F174" s="439" t="str">
        <f>IFERROR(VLOOKUP(E174,選択肢①!$F$44:$G$51,2,0),"")</f>
        <v/>
      </c>
      <c r="G174" s="125"/>
      <c r="H174" s="340"/>
      <c r="I174" s="104"/>
      <c r="J174" s="712"/>
      <c r="K174" s="125"/>
      <c r="L174" s="421" t="str">
        <f>IF(J174&lt;&gt;"",ROUNDDOWN(IF(AND(OR(E174=選択肢①!$F$49,E174=選択肢①!$F$50),K174="kWh"),SA!J174*選択肢①!$E$55,SA!J174),0),"")</f>
        <v/>
      </c>
      <c r="M174" s="717"/>
    </row>
    <row r="175" spans="2:13">
      <c r="B175" s="583"/>
      <c r="C175" s="351" t="str">
        <f>IF(B175="","",IFERROR(VLOOKUP($B175,'S4'!$B:$C,2,0),""))</f>
        <v/>
      </c>
      <c r="D175" s="124"/>
      <c r="E175" s="125"/>
      <c r="F175" s="439" t="str">
        <f>IFERROR(VLOOKUP(E175,選択肢①!$F$44:$G$51,2,0),"")</f>
        <v/>
      </c>
      <c r="G175" s="125"/>
      <c r="H175" s="340"/>
      <c r="I175" s="104"/>
      <c r="J175" s="712"/>
      <c r="K175" s="125"/>
      <c r="L175" s="421" t="str">
        <f>IF(J175&lt;&gt;"",ROUNDDOWN(IF(AND(OR(E175=選択肢①!$F$49,E175=選択肢①!$F$50),K175="kWh"),SA!J175*選択肢①!$E$55,SA!J175),0),"")</f>
        <v/>
      </c>
      <c r="M175" s="717"/>
    </row>
    <row r="176" spans="2:13">
      <c r="B176" s="583"/>
      <c r="C176" s="351" t="str">
        <f>IF(B176="","",IFERROR(VLOOKUP($B176,'S4'!$B:$C,2,0),""))</f>
        <v/>
      </c>
      <c r="D176" s="124"/>
      <c r="E176" s="125"/>
      <c r="F176" s="439" t="str">
        <f>IFERROR(VLOOKUP(E176,選択肢①!$F$44:$G$51,2,0),"")</f>
        <v/>
      </c>
      <c r="G176" s="125"/>
      <c r="H176" s="340"/>
      <c r="I176" s="104"/>
      <c r="J176" s="712"/>
      <c r="K176" s="125"/>
      <c r="L176" s="421" t="str">
        <f>IF(J176&lt;&gt;"",ROUNDDOWN(IF(AND(OR(E176=選択肢①!$F$49,E176=選択肢①!$F$50),K176="kWh"),SA!J176*選択肢①!$E$55,SA!J176),0),"")</f>
        <v/>
      </c>
      <c r="M176" s="717"/>
    </row>
    <row r="177" spans="2:13">
      <c r="B177" s="583"/>
      <c r="C177" s="351" t="str">
        <f>IF(B177="","",IFERROR(VLOOKUP($B177,'S4'!$B:$C,2,0),""))</f>
        <v/>
      </c>
      <c r="D177" s="124"/>
      <c r="E177" s="125"/>
      <c r="F177" s="439" t="str">
        <f>IFERROR(VLOOKUP(E177,選択肢①!$F$44:$G$51,2,0),"")</f>
        <v/>
      </c>
      <c r="G177" s="125"/>
      <c r="H177" s="340"/>
      <c r="I177" s="104"/>
      <c r="J177" s="712"/>
      <c r="K177" s="125"/>
      <c r="L177" s="421" t="str">
        <f>IF(J177&lt;&gt;"",ROUNDDOWN(IF(AND(OR(E177=選択肢①!$F$49,E177=選択肢①!$F$50),K177="kWh"),SA!J177*選択肢①!$E$55,SA!J177),0),"")</f>
        <v/>
      </c>
      <c r="M177" s="717"/>
    </row>
    <row r="178" spans="2:13">
      <c r="B178" s="583"/>
      <c r="C178" s="351" t="str">
        <f>IF(B178="","",IFERROR(VLOOKUP($B178,'S4'!$B:$C,2,0),""))</f>
        <v/>
      </c>
      <c r="D178" s="124"/>
      <c r="E178" s="125"/>
      <c r="F178" s="439" t="str">
        <f>IFERROR(VLOOKUP(E178,選択肢①!$F$44:$G$51,2,0),"")</f>
        <v/>
      </c>
      <c r="G178" s="125"/>
      <c r="H178" s="340"/>
      <c r="I178" s="104"/>
      <c r="J178" s="712"/>
      <c r="K178" s="125"/>
      <c r="L178" s="421" t="str">
        <f>IF(J178&lt;&gt;"",ROUNDDOWN(IF(AND(OR(E178=選択肢①!$F$49,E178=選択肢①!$F$50),K178="kWh"),SA!J178*選択肢①!$E$55,SA!J178),0),"")</f>
        <v/>
      </c>
      <c r="M178" s="717"/>
    </row>
    <row r="179" spans="2:13">
      <c r="B179" s="583"/>
      <c r="C179" s="351" t="str">
        <f>IF(B179="","",IFERROR(VLOOKUP($B179,'S4'!$B:$C,2,0),""))</f>
        <v/>
      </c>
      <c r="D179" s="124"/>
      <c r="E179" s="125"/>
      <c r="F179" s="439" t="str">
        <f>IFERROR(VLOOKUP(E179,選択肢①!$F$44:$G$51,2,0),"")</f>
        <v/>
      </c>
      <c r="G179" s="125"/>
      <c r="H179" s="340"/>
      <c r="I179" s="104"/>
      <c r="J179" s="712"/>
      <c r="K179" s="125"/>
      <c r="L179" s="421" t="str">
        <f>IF(J179&lt;&gt;"",ROUNDDOWN(IF(AND(OR(E179=選択肢①!$F$49,E179=選択肢①!$F$50),K179="kWh"),SA!J179*選択肢①!$E$55,SA!J179),0),"")</f>
        <v/>
      </c>
      <c r="M179" s="717"/>
    </row>
    <row r="180" spans="2:13">
      <c r="B180" s="583"/>
      <c r="C180" s="351" t="str">
        <f>IF(B180="","",IFERROR(VLOOKUP($B180,'S4'!$B:$C,2,0),""))</f>
        <v/>
      </c>
      <c r="D180" s="124"/>
      <c r="E180" s="125"/>
      <c r="F180" s="439" t="str">
        <f>IFERROR(VLOOKUP(E180,選択肢①!$F$44:$G$51,2,0),"")</f>
        <v/>
      </c>
      <c r="G180" s="125"/>
      <c r="H180" s="340"/>
      <c r="I180" s="104"/>
      <c r="J180" s="712"/>
      <c r="K180" s="125"/>
      <c r="L180" s="421" t="str">
        <f>IF(J180&lt;&gt;"",ROUNDDOWN(IF(AND(OR(E180=選択肢①!$F$49,E180=選択肢①!$F$50),K180="kWh"),SA!J180*選択肢①!$E$55,SA!J180),0),"")</f>
        <v/>
      </c>
      <c r="M180" s="717"/>
    </row>
    <row r="181" spans="2:13">
      <c r="B181" s="583"/>
      <c r="C181" s="351" t="str">
        <f>IF(B181="","",IFERROR(VLOOKUP($B181,'S4'!$B:$C,2,0),""))</f>
        <v/>
      </c>
      <c r="D181" s="124"/>
      <c r="E181" s="125"/>
      <c r="F181" s="439" t="str">
        <f>IFERROR(VLOOKUP(E181,選択肢①!$F$44:$G$51,2,0),"")</f>
        <v/>
      </c>
      <c r="G181" s="125"/>
      <c r="H181" s="340"/>
      <c r="I181" s="104"/>
      <c r="J181" s="712"/>
      <c r="K181" s="125"/>
      <c r="L181" s="421" t="str">
        <f>IF(J181&lt;&gt;"",ROUNDDOWN(IF(AND(OR(E181=選択肢①!$F$49,E181=選択肢①!$F$50),K181="kWh"),SA!J181*選択肢①!$E$55,SA!J181),0),"")</f>
        <v/>
      </c>
      <c r="M181" s="717"/>
    </row>
    <row r="182" spans="2:13">
      <c r="B182" s="583"/>
      <c r="C182" s="351" t="str">
        <f>IF(B182="","",IFERROR(VLOOKUP($B182,'S4'!$B:$C,2,0),""))</f>
        <v/>
      </c>
      <c r="D182" s="124"/>
      <c r="E182" s="125"/>
      <c r="F182" s="439" t="str">
        <f>IFERROR(VLOOKUP(E182,選択肢①!$F$44:$G$51,2,0),"")</f>
        <v/>
      </c>
      <c r="G182" s="125"/>
      <c r="H182" s="340"/>
      <c r="I182" s="104"/>
      <c r="J182" s="712"/>
      <c r="K182" s="125"/>
      <c r="L182" s="421" t="str">
        <f>IF(J182&lt;&gt;"",ROUNDDOWN(IF(AND(OR(E182=選択肢①!$F$49,E182=選択肢①!$F$50),K182="kWh"),SA!J182*選択肢①!$E$55,SA!J182),0),"")</f>
        <v/>
      </c>
      <c r="M182" s="717"/>
    </row>
    <row r="183" spans="2:13">
      <c r="B183" s="583"/>
      <c r="C183" s="351" t="str">
        <f>IF(B183="","",IFERROR(VLOOKUP($B183,'S4'!$B:$C,2,0),""))</f>
        <v/>
      </c>
      <c r="D183" s="124"/>
      <c r="E183" s="125"/>
      <c r="F183" s="439" t="str">
        <f>IFERROR(VLOOKUP(E183,選択肢①!$F$44:$G$51,2,0),"")</f>
        <v/>
      </c>
      <c r="G183" s="125"/>
      <c r="H183" s="340"/>
      <c r="I183" s="104"/>
      <c r="J183" s="712"/>
      <c r="K183" s="125"/>
      <c r="L183" s="421" t="str">
        <f>IF(J183&lt;&gt;"",ROUNDDOWN(IF(AND(OR(E183=選択肢①!$F$49,E183=選択肢①!$F$50),K183="kWh"),SA!J183*選択肢①!$E$55,SA!J183),0),"")</f>
        <v/>
      </c>
      <c r="M183" s="717"/>
    </row>
    <row r="184" spans="2:13">
      <c r="B184" s="583"/>
      <c r="C184" s="351" t="str">
        <f>IF(B184="","",IFERROR(VLOOKUP($B184,'S4'!$B:$C,2,0),""))</f>
        <v/>
      </c>
      <c r="D184" s="124"/>
      <c r="E184" s="125"/>
      <c r="F184" s="439" t="str">
        <f>IFERROR(VLOOKUP(E184,選択肢①!$F$44:$G$51,2,0),"")</f>
        <v/>
      </c>
      <c r="G184" s="125"/>
      <c r="H184" s="340"/>
      <c r="I184" s="104"/>
      <c r="J184" s="712"/>
      <c r="K184" s="125"/>
      <c r="L184" s="421" t="str">
        <f>IF(J184&lt;&gt;"",ROUNDDOWN(IF(AND(OR(E184=選択肢①!$F$49,E184=選択肢①!$F$50),K184="kWh"),SA!J184*選択肢①!$E$55,SA!J184),0),"")</f>
        <v/>
      </c>
      <c r="M184" s="717"/>
    </row>
    <row r="185" spans="2:13">
      <c r="B185" s="583"/>
      <c r="C185" s="351" t="str">
        <f>IF(B185="","",IFERROR(VLOOKUP($B185,'S4'!$B:$C,2,0),""))</f>
        <v/>
      </c>
      <c r="D185" s="124"/>
      <c r="E185" s="125"/>
      <c r="F185" s="439" t="str">
        <f>IFERROR(VLOOKUP(E185,選択肢①!$F$44:$G$51,2,0),"")</f>
        <v/>
      </c>
      <c r="G185" s="125"/>
      <c r="H185" s="340"/>
      <c r="I185" s="104"/>
      <c r="J185" s="712"/>
      <c r="K185" s="125"/>
      <c r="L185" s="421" t="str">
        <f>IF(J185&lt;&gt;"",ROUNDDOWN(IF(AND(OR(E185=選択肢①!$F$49,E185=選択肢①!$F$50),K185="kWh"),SA!J185*選択肢①!$E$55,SA!J185),0),"")</f>
        <v/>
      </c>
      <c r="M185" s="717"/>
    </row>
    <row r="186" spans="2:13">
      <c r="B186" s="583"/>
      <c r="C186" s="351" t="str">
        <f>IF(B186="","",IFERROR(VLOOKUP($B186,'S4'!$B:$C,2,0),""))</f>
        <v/>
      </c>
      <c r="D186" s="124"/>
      <c r="E186" s="125"/>
      <c r="F186" s="439" t="str">
        <f>IFERROR(VLOOKUP(E186,選択肢①!$F$44:$G$51,2,0),"")</f>
        <v/>
      </c>
      <c r="G186" s="125"/>
      <c r="H186" s="340"/>
      <c r="I186" s="104"/>
      <c r="J186" s="712"/>
      <c r="K186" s="125"/>
      <c r="L186" s="421" t="str">
        <f>IF(J186&lt;&gt;"",ROUNDDOWN(IF(AND(OR(E186=選択肢①!$F$49,E186=選択肢①!$F$50),K186="kWh"),SA!J186*選択肢①!$E$55,SA!J186),0),"")</f>
        <v/>
      </c>
      <c r="M186" s="717"/>
    </row>
    <row r="187" spans="2:13">
      <c r="B187" s="583"/>
      <c r="C187" s="351" t="str">
        <f>IF(B187="","",IFERROR(VLOOKUP($B187,'S4'!$B:$C,2,0),""))</f>
        <v/>
      </c>
      <c r="D187" s="124"/>
      <c r="E187" s="125"/>
      <c r="F187" s="439" t="str">
        <f>IFERROR(VLOOKUP(E187,選択肢①!$F$44:$G$51,2,0),"")</f>
        <v/>
      </c>
      <c r="G187" s="125"/>
      <c r="H187" s="340"/>
      <c r="I187" s="104"/>
      <c r="J187" s="712"/>
      <c r="K187" s="125"/>
      <c r="L187" s="421" t="str">
        <f>IF(J187&lt;&gt;"",ROUNDDOWN(IF(AND(OR(E187=選択肢①!$F$49,E187=選択肢①!$F$50),K187="kWh"),SA!J187*選択肢①!$E$55,SA!J187),0),"")</f>
        <v/>
      </c>
      <c r="M187" s="717"/>
    </row>
    <row r="188" spans="2:13">
      <c r="B188" s="583"/>
      <c r="C188" s="351" t="str">
        <f>IF(B188="","",IFERROR(VLOOKUP($B188,'S4'!$B:$C,2,0),""))</f>
        <v/>
      </c>
      <c r="D188" s="124"/>
      <c r="E188" s="125"/>
      <c r="F188" s="439" t="str">
        <f>IFERROR(VLOOKUP(E188,選択肢①!$F$44:$G$51,2,0),"")</f>
        <v/>
      </c>
      <c r="G188" s="125"/>
      <c r="H188" s="340"/>
      <c r="I188" s="104"/>
      <c r="J188" s="712"/>
      <c r="K188" s="125"/>
      <c r="L188" s="421" t="str">
        <f>IF(J188&lt;&gt;"",ROUNDDOWN(IF(AND(OR(E188=選択肢①!$F$49,E188=選択肢①!$F$50),K188="kWh"),SA!J188*選択肢①!$E$55,SA!J188),0),"")</f>
        <v/>
      </c>
      <c r="M188" s="717"/>
    </row>
    <row r="189" spans="2:13">
      <c r="B189" s="583"/>
      <c r="C189" s="351" t="str">
        <f>IF(B189="","",IFERROR(VLOOKUP($B189,'S4'!$B:$C,2,0),""))</f>
        <v/>
      </c>
      <c r="D189" s="124"/>
      <c r="E189" s="125"/>
      <c r="F189" s="439" t="str">
        <f>IFERROR(VLOOKUP(E189,選択肢①!$F$44:$G$51,2,0),"")</f>
        <v/>
      </c>
      <c r="G189" s="125"/>
      <c r="H189" s="340"/>
      <c r="I189" s="104"/>
      <c r="J189" s="712"/>
      <c r="K189" s="125"/>
      <c r="L189" s="421" t="str">
        <f>IF(J189&lt;&gt;"",ROUNDDOWN(IF(AND(OR(E189=選択肢①!$F$49,E189=選択肢①!$F$50),K189="kWh"),SA!J189*選択肢①!$E$55,SA!J189),0),"")</f>
        <v/>
      </c>
      <c r="M189" s="717"/>
    </row>
    <row r="190" spans="2:13">
      <c r="B190" s="583"/>
      <c r="C190" s="351" t="str">
        <f>IF(B190="","",IFERROR(VLOOKUP($B190,'S4'!$B:$C,2,0),""))</f>
        <v/>
      </c>
      <c r="D190" s="124"/>
      <c r="E190" s="125"/>
      <c r="F190" s="439" t="str">
        <f>IFERROR(VLOOKUP(E190,選択肢①!$F$44:$G$51,2,0),"")</f>
        <v/>
      </c>
      <c r="G190" s="125"/>
      <c r="H190" s="340"/>
      <c r="I190" s="104"/>
      <c r="J190" s="712"/>
      <c r="K190" s="125"/>
      <c r="L190" s="421" t="str">
        <f>IF(J190&lt;&gt;"",ROUNDDOWN(IF(AND(OR(E190=選択肢①!$F$49,E190=選択肢①!$F$50),K190="kWh"),SA!J190*選択肢①!$E$55,SA!J190),0),"")</f>
        <v/>
      </c>
      <c r="M190" s="717"/>
    </row>
    <row r="191" spans="2:13">
      <c r="B191" s="583"/>
      <c r="C191" s="351" t="str">
        <f>IF(B191="","",IFERROR(VLOOKUP($B191,'S4'!$B:$C,2,0),""))</f>
        <v/>
      </c>
      <c r="D191" s="124"/>
      <c r="E191" s="125"/>
      <c r="F191" s="439" t="str">
        <f>IFERROR(VLOOKUP(E191,選択肢①!$F$44:$G$51,2,0),"")</f>
        <v/>
      </c>
      <c r="G191" s="125"/>
      <c r="H191" s="340"/>
      <c r="I191" s="104"/>
      <c r="J191" s="712"/>
      <c r="K191" s="125"/>
      <c r="L191" s="421" t="str">
        <f>IF(J191&lt;&gt;"",ROUNDDOWN(IF(AND(OR(E191=選択肢①!$F$49,E191=選択肢①!$F$50),K191="kWh"),SA!J191*選択肢①!$E$55,SA!J191),0),"")</f>
        <v/>
      </c>
      <c r="M191" s="717"/>
    </row>
    <row r="192" spans="2:13">
      <c r="B192" s="583"/>
      <c r="C192" s="351" t="str">
        <f>IF(B192="","",IFERROR(VLOOKUP($B192,'S4'!$B:$C,2,0),""))</f>
        <v/>
      </c>
      <c r="D192" s="124"/>
      <c r="E192" s="125"/>
      <c r="F192" s="439" t="str">
        <f>IFERROR(VLOOKUP(E192,選択肢①!$F$44:$G$51,2,0),"")</f>
        <v/>
      </c>
      <c r="G192" s="125"/>
      <c r="H192" s="340"/>
      <c r="I192" s="104"/>
      <c r="J192" s="712"/>
      <c r="K192" s="125"/>
      <c r="L192" s="421" t="str">
        <f>IF(J192&lt;&gt;"",ROUNDDOWN(IF(AND(OR(E192=選択肢①!$F$49,E192=選択肢①!$F$50),K192="kWh"),SA!J192*選択肢①!$E$55,SA!J192),0),"")</f>
        <v/>
      </c>
      <c r="M192" s="717"/>
    </row>
    <row r="193" spans="2:13">
      <c r="B193" s="583"/>
      <c r="C193" s="351" t="str">
        <f>IF(B193="","",IFERROR(VLOOKUP($B193,'S4'!$B:$C,2,0),""))</f>
        <v/>
      </c>
      <c r="D193" s="124"/>
      <c r="E193" s="125"/>
      <c r="F193" s="439" t="str">
        <f>IFERROR(VLOOKUP(E193,選択肢①!$F$44:$G$51,2,0),"")</f>
        <v/>
      </c>
      <c r="G193" s="125"/>
      <c r="H193" s="340"/>
      <c r="I193" s="104"/>
      <c r="J193" s="712"/>
      <c r="K193" s="125"/>
      <c r="L193" s="421" t="str">
        <f>IF(J193&lt;&gt;"",ROUNDDOWN(IF(AND(OR(E193=選択肢①!$F$49,E193=選択肢①!$F$50),K193="kWh"),SA!J193*選択肢①!$E$55,SA!J193),0),"")</f>
        <v/>
      </c>
      <c r="M193" s="717"/>
    </row>
    <row r="194" spans="2:13">
      <c r="B194" s="583"/>
      <c r="C194" s="351" t="str">
        <f>IF(B194="","",IFERROR(VLOOKUP($B194,'S4'!$B:$C,2,0),""))</f>
        <v/>
      </c>
      <c r="D194" s="124"/>
      <c r="E194" s="125"/>
      <c r="F194" s="439" t="str">
        <f>IFERROR(VLOOKUP(E194,選択肢①!$F$44:$G$51,2,0),"")</f>
        <v/>
      </c>
      <c r="G194" s="125"/>
      <c r="H194" s="340"/>
      <c r="I194" s="104"/>
      <c r="J194" s="712"/>
      <c r="K194" s="125"/>
      <c r="L194" s="421" t="str">
        <f>IF(J194&lt;&gt;"",ROUNDDOWN(IF(AND(OR(E194=選択肢①!$F$49,E194=選択肢①!$F$50),K194="kWh"),SA!J194*選択肢①!$E$55,SA!J194),0),"")</f>
        <v/>
      </c>
      <c r="M194" s="717"/>
    </row>
    <row r="195" spans="2:13">
      <c r="B195" s="583"/>
      <c r="C195" s="351" t="str">
        <f>IF(B195="","",IFERROR(VLOOKUP($B195,'S4'!$B:$C,2,0),""))</f>
        <v/>
      </c>
      <c r="D195" s="124"/>
      <c r="E195" s="125"/>
      <c r="F195" s="439" t="str">
        <f>IFERROR(VLOOKUP(E195,選択肢①!$F$44:$G$51,2,0),"")</f>
        <v/>
      </c>
      <c r="G195" s="125"/>
      <c r="H195" s="340"/>
      <c r="I195" s="104"/>
      <c r="J195" s="712"/>
      <c r="K195" s="125"/>
      <c r="L195" s="421" t="str">
        <f>IF(J195&lt;&gt;"",ROUNDDOWN(IF(AND(OR(E195=選択肢①!$F$49,E195=選択肢①!$F$50),K195="kWh"),SA!J195*選択肢①!$E$55,SA!J195),0),"")</f>
        <v/>
      </c>
      <c r="M195" s="717"/>
    </row>
    <row r="196" spans="2:13">
      <c r="B196" s="583"/>
      <c r="C196" s="351" t="str">
        <f>IF(B196="","",IFERROR(VLOOKUP($B196,'S4'!$B:$C,2,0),""))</f>
        <v/>
      </c>
      <c r="D196" s="124"/>
      <c r="E196" s="125"/>
      <c r="F196" s="439" t="str">
        <f>IFERROR(VLOOKUP(E196,選択肢①!$F$44:$G$51,2,0),"")</f>
        <v/>
      </c>
      <c r="G196" s="125"/>
      <c r="H196" s="340"/>
      <c r="I196" s="104"/>
      <c r="J196" s="712"/>
      <c r="K196" s="125"/>
      <c r="L196" s="421" t="str">
        <f>IF(J196&lt;&gt;"",ROUNDDOWN(IF(AND(OR(E196=選択肢①!$F$49,E196=選択肢①!$F$50),K196="kWh"),SA!J196*選択肢①!$E$55,SA!J196),0),"")</f>
        <v/>
      </c>
      <c r="M196" s="717"/>
    </row>
    <row r="197" spans="2:13">
      <c r="B197" s="583"/>
      <c r="C197" s="351" t="str">
        <f>IF(B197="","",IFERROR(VLOOKUP($B197,'S4'!$B:$C,2,0),""))</f>
        <v/>
      </c>
      <c r="D197" s="124"/>
      <c r="E197" s="125"/>
      <c r="F197" s="439" t="str">
        <f>IFERROR(VLOOKUP(E197,選択肢①!$F$44:$G$51,2,0),"")</f>
        <v/>
      </c>
      <c r="G197" s="125"/>
      <c r="H197" s="340"/>
      <c r="I197" s="104"/>
      <c r="J197" s="712"/>
      <c r="K197" s="125"/>
      <c r="L197" s="421" t="str">
        <f>IF(J197&lt;&gt;"",ROUNDDOWN(IF(AND(OR(E197=選択肢①!$F$49,E197=選択肢①!$F$50),K197="kWh"),SA!J197*選択肢①!$E$55,SA!J197),0),"")</f>
        <v/>
      </c>
      <c r="M197" s="717"/>
    </row>
    <row r="198" spans="2:13">
      <c r="B198" s="583"/>
      <c r="C198" s="351" t="str">
        <f>IF(B198="","",IFERROR(VLOOKUP($B198,'S4'!$B:$C,2,0),""))</f>
        <v/>
      </c>
      <c r="D198" s="124"/>
      <c r="E198" s="125"/>
      <c r="F198" s="439" t="str">
        <f>IFERROR(VLOOKUP(E198,選択肢①!$F$44:$G$51,2,0),"")</f>
        <v/>
      </c>
      <c r="G198" s="125"/>
      <c r="H198" s="340"/>
      <c r="I198" s="104"/>
      <c r="J198" s="712"/>
      <c r="K198" s="125"/>
      <c r="L198" s="421" t="str">
        <f>IF(J198&lt;&gt;"",ROUNDDOWN(IF(AND(OR(E198=選択肢①!$F$49,E198=選択肢①!$F$50),K198="kWh"),SA!J198*選択肢①!$E$55,SA!J198),0),"")</f>
        <v/>
      </c>
      <c r="M198" s="717"/>
    </row>
    <row r="199" spans="2:13">
      <c r="B199" s="583"/>
      <c r="C199" s="351" t="str">
        <f>IF(B199="","",IFERROR(VLOOKUP($B199,'S4'!$B:$C,2,0),""))</f>
        <v/>
      </c>
      <c r="D199" s="124"/>
      <c r="E199" s="125"/>
      <c r="F199" s="439" t="str">
        <f>IFERROR(VLOOKUP(E199,選択肢①!$F$44:$G$51,2,0),"")</f>
        <v/>
      </c>
      <c r="G199" s="125"/>
      <c r="H199" s="340"/>
      <c r="I199" s="104"/>
      <c r="J199" s="712"/>
      <c r="K199" s="125"/>
      <c r="L199" s="421" t="str">
        <f>IF(J199&lt;&gt;"",ROUNDDOWN(IF(AND(OR(E199=選択肢①!$F$49,E199=選択肢①!$F$50),K199="kWh"),SA!J199*選択肢①!$E$55,SA!J199),0),"")</f>
        <v/>
      </c>
      <c r="M199" s="717"/>
    </row>
    <row r="200" spans="2:13">
      <c r="B200" s="583"/>
      <c r="C200" s="351" t="str">
        <f>IF(B200="","",IFERROR(VLOOKUP($B200,'S4'!$B:$C,2,0),""))</f>
        <v/>
      </c>
      <c r="D200" s="124"/>
      <c r="E200" s="125"/>
      <c r="F200" s="439" t="str">
        <f>IFERROR(VLOOKUP(E200,選択肢①!$F$44:$G$51,2,0),"")</f>
        <v/>
      </c>
      <c r="G200" s="125"/>
      <c r="H200" s="340"/>
      <c r="I200" s="104"/>
      <c r="J200" s="712"/>
      <c r="K200" s="125"/>
      <c r="L200" s="421" t="str">
        <f>IF(J200&lt;&gt;"",ROUNDDOWN(IF(AND(OR(E200=選択肢①!$F$49,E200=選択肢①!$F$50),K200="kWh"),SA!J200*選択肢①!$E$55,SA!J200),0),"")</f>
        <v/>
      </c>
      <c r="M200" s="717"/>
    </row>
    <row r="201" spans="2:13">
      <c r="B201" s="583"/>
      <c r="C201" s="351" t="str">
        <f>IF(B201="","",IFERROR(VLOOKUP($B201,'S4'!$B:$C,2,0),""))</f>
        <v/>
      </c>
      <c r="D201" s="124"/>
      <c r="E201" s="125"/>
      <c r="F201" s="439" t="str">
        <f>IFERROR(VLOOKUP(E201,選択肢①!$F$44:$G$51,2,0),"")</f>
        <v/>
      </c>
      <c r="G201" s="125"/>
      <c r="H201" s="340"/>
      <c r="I201" s="104"/>
      <c r="J201" s="712"/>
      <c r="K201" s="125"/>
      <c r="L201" s="421" t="str">
        <f>IF(J201&lt;&gt;"",ROUNDDOWN(IF(AND(OR(E201=選択肢①!$F$49,E201=選択肢①!$F$50),K201="kWh"),SA!J201*選択肢①!$E$55,SA!J201),0),"")</f>
        <v/>
      </c>
      <c r="M201" s="717"/>
    </row>
    <row r="202" spans="2:13">
      <c r="B202" s="583"/>
      <c r="C202" s="351" t="str">
        <f>IF(B202="","",IFERROR(VLOOKUP($B202,'S4'!$B:$C,2,0),""))</f>
        <v/>
      </c>
      <c r="D202" s="124"/>
      <c r="E202" s="125"/>
      <c r="F202" s="439" t="str">
        <f>IFERROR(VLOOKUP(E202,選択肢①!$F$44:$G$51,2,0),"")</f>
        <v/>
      </c>
      <c r="G202" s="125"/>
      <c r="H202" s="340"/>
      <c r="I202" s="104"/>
      <c r="J202" s="712"/>
      <c r="K202" s="125"/>
      <c r="L202" s="421" t="str">
        <f>IF(J202&lt;&gt;"",ROUNDDOWN(IF(AND(OR(E202=選択肢①!$F$49,E202=選択肢①!$F$50),K202="kWh"),SA!J202*選択肢①!$E$55,SA!J202),0),"")</f>
        <v/>
      </c>
      <c r="M202" s="717"/>
    </row>
    <row r="203" spans="2:13">
      <c r="B203" s="583"/>
      <c r="C203" s="351" t="str">
        <f>IF(B203="","",IFERROR(VLOOKUP($B203,'S4'!$B:$C,2,0),""))</f>
        <v/>
      </c>
      <c r="D203" s="124"/>
      <c r="E203" s="125"/>
      <c r="F203" s="439" t="str">
        <f>IFERROR(VLOOKUP(E203,選択肢①!$F$44:$G$51,2,0),"")</f>
        <v/>
      </c>
      <c r="G203" s="125"/>
      <c r="H203" s="340"/>
      <c r="I203" s="104"/>
      <c r="J203" s="712"/>
      <c r="K203" s="125"/>
      <c r="L203" s="421" t="str">
        <f>IF(J203&lt;&gt;"",ROUNDDOWN(IF(AND(OR(E203=選択肢①!$F$49,E203=選択肢①!$F$50),K203="kWh"),SA!J203*選択肢①!$E$55,SA!J203),0),"")</f>
        <v/>
      </c>
      <c r="M203" s="717"/>
    </row>
    <row r="204" spans="2:13">
      <c r="B204" s="583"/>
      <c r="C204" s="351" t="str">
        <f>IF(B204="","",IFERROR(VLOOKUP($B204,'S4'!$B:$C,2,0),""))</f>
        <v/>
      </c>
      <c r="D204" s="124"/>
      <c r="E204" s="125"/>
      <c r="F204" s="439" t="str">
        <f>IFERROR(VLOOKUP(E204,選択肢①!$F$44:$G$51,2,0),"")</f>
        <v/>
      </c>
      <c r="G204" s="125"/>
      <c r="H204" s="340"/>
      <c r="I204" s="104"/>
      <c r="J204" s="712"/>
      <c r="K204" s="125"/>
      <c r="L204" s="421" t="str">
        <f>IF(J204&lt;&gt;"",ROUNDDOWN(IF(AND(OR(E204=選択肢①!$F$49,E204=選択肢①!$F$50),K204="kWh"),SA!J204*選択肢①!$E$55,SA!J204),0),"")</f>
        <v/>
      </c>
      <c r="M204" s="717"/>
    </row>
    <row r="205" spans="2:13">
      <c r="B205" s="583"/>
      <c r="C205" s="351" t="str">
        <f>IF(B205="","",IFERROR(VLOOKUP($B205,'S4'!$B:$C,2,0),""))</f>
        <v/>
      </c>
      <c r="D205" s="124"/>
      <c r="E205" s="125"/>
      <c r="F205" s="439" t="str">
        <f>IFERROR(VLOOKUP(E205,選択肢①!$F$44:$G$51,2,0),"")</f>
        <v/>
      </c>
      <c r="G205" s="125"/>
      <c r="H205" s="340"/>
      <c r="I205" s="104"/>
      <c r="J205" s="712"/>
      <c r="K205" s="125"/>
      <c r="L205" s="421" t="str">
        <f>IF(J205&lt;&gt;"",ROUNDDOWN(IF(AND(OR(E205=選択肢①!$F$49,E205=選択肢①!$F$50),K205="kWh"),SA!J205*選択肢①!$E$55,SA!J205),0),"")</f>
        <v/>
      </c>
      <c r="M205" s="717"/>
    </row>
    <row r="206" spans="2:13">
      <c r="B206" s="583"/>
      <c r="C206" s="351" t="str">
        <f>IF(B206="","",IFERROR(VLOOKUP($B206,'S4'!$B:$C,2,0),""))</f>
        <v/>
      </c>
      <c r="D206" s="124"/>
      <c r="E206" s="125"/>
      <c r="F206" s="439" t="str">
        <f>IFERROR(VLOOKUP(E206,選択肢①!$F$44:$G$51,2,0),"")</f>
        <v/>
      </c>
      <c r="G206" s="125"/>
      <c r="H206" s="340"/>
      <c r="I206" s="104"/>
      <c r="J206" s="712"/>
      <c r="K206" s="125"/>
      <c r="L206" s="421" t="str">
        <f>IF(J206&lt;&gt;"",ROUNDDOWN(IF(AND(OR(E206=選択肢①!$F$49,E206=選択肢①!$F$50),K206="kWh"),SA!J206*選択肢①!$E$55,SA!J206),0),"")</f>
        <v/>
      </c>
      <c r="M206" s="717"/>
    </row>
    <row r="207" spans="2:13">
      <c r="B207" s="583"/>
      <c r="C207" s="351" t="str">
        <f>IF(B207="","",IFERROR(VLOOKUP($B207,'S4'!$B:$C,2,0),""))</f>
        <v/>
      </c>
      <c r="D207" s="124"/>
      <c r="E207" s="125"/>
      <c r="F207" s="439" t="str">
        <f>IFERROR(VLOOKUP(E207,選択肢①!$F$44:$G$51,2,0),"")</f>
        <v/>
      </c>
      <c r="G207" s="125"/>
      <c r="H207" s="340"/>
      <c r="I207" s="104"/>
      <c r="J207" s="712"/>
      <c r="K207" s="125"/>
      <c r="L207" s="421" t="str">
        <f>IF(J207&lt;&gt;"",ROUNDDOWN(IF(AND(OR(E207=選択肢①!$F$49,E207=選択肢①!$F$50),K207="kWh"),SA!J207*選択肢①!$E$55,SA!J207),0),"")</f>
        <v/>
      </c>
      <c r="M207" s="717"/>
    </row>
    <row r="208" spans="2:13">
      <c r="B208" s="583"/>
      <c r="C208" s="351" t="str">
        <f>IF(B208="","",IFERROR(VLOOKUP($B208,'S4'!$B:$C,2,0),""))</f>
        <v/>
      </c>
      <c r="D208" s="124"/>
      <c r="E208" s="125"/>
      <c r="F208" s="439" t="str">
        <f>IFERROR(VLOOKUP(E208,選択肢①!$F$44:$G$51,2,0),"")</f>
        <v/>
      </c>
      <c r="G208" s="125"/>
      <c r="H208" s="340"/>
      <c r="I208" s="104"/>
      <c r="J208" s="712"/>
      <c r="K208" s="125"/>
      <c r="L208" s="421" t="str">
        <f>IF(J208&lt;&gt;"",ROUNDDOWN(IF(AND(OR(E208=選択肢①!$F$49,E208=選択肢①!$F$50),K208="kWh"),SA!J208*選択肢①!$E$55,SA!J208),0),"")</f>
        <v/>
      </c>
      <c r="M208" s="717"/>
    </row>
    <row r="209" spans="2:13">
      <c r="B209" s="583"/>
      <c r="C209" s="351" t="str">
        <f>IF(B209="","",IFERROR(VLOOKUP($B209,'S4'!$B:$C,2,0),""))</f>
        <v/>
      </c>
      <c r="D209" s="124"/>
      <c r="E209" s="125"/>
      <c r="F209" s="439" t="str">
        <f>IFERROR(VLOOKUP(E209,選択肢①!$F$44:$G$51,2,0),"")</f>
        <v/>
      </c>
      <c r="G209" s="125"/>
      <c r="H209" s="340"/>
      <c r="I209" s="104"/>
      <c r="J209" s="712"/>
      <c r="K209" s="125"/>
      <c r="L209" s="421" t="str">
        <f>IF(J209&lt;&gt;"",ROUNDDOWN(IF(AND(OR(E209=選択肢①!$F$49,E209=選択肢①!$F$50),K209="kWh"),SA!J209*選択肢①!$E$55,SA!J209),0),"")</f>
        <v/>
      </c>
      <c r="M209" s="717"/>
    </row>
    <row r="210" spans="2:13">
      <c r="B210" s="583"/>
      <c r="C210" s="351" t="str">
        <f>IF(B210="","",IFERROR(VLOOKUP($B210,'S4'!$B:$C,2,0),""))</f>
        <v/>
      </c>
      <c r="D210" s="124"/>
      <c r="E210" s="125"/>
      <c r="F210" s="439" t="str">
        <f>IFERROR(VLOOKUP(E210,選択肢①!$F$44:$G$51,2,0),"")</f>
        <v/>
      </c>
      <c r="G210" s="125"/>
      <c r="H210" s="340"/>
      <c r="I210" s="104"/>
      <c r="J210" s="712"/>
      <c r="K210" s="125"/>
      <c r="L210" s="421" t="str">
        <f>IF(J210&lt;&gt;"",ROUNDDOWN(IF(AND(OR(E210=選択肢①!$F$49,E210=選択肢①!$F$50),K210="kWh"),SA!J210*選択肢①!$E$55,SA!J210),0),"")</f>
        <v/>
      </c>
      <c r="M210" s="717"/>
    </row>
    <row r="211" spans="2:13">
      <c r="B211" s="583"/>
      <c r="C211" s="351" t="str">
        <f>IF(B211="","",IFERROR(VLOOKUP($B211,'S4'!$B:$C,2,0),""))</f>
        <v/>
      </c>
      <c r="D211" s="124"/>
      <c r="E211" s="125"/>
      <c r="F211" s="439" t="str">
        <f>IFERROR(VLOOKUP(E211,選択肢①!$F$44:$G$51,2,0),"")</f>
        <v/>
      </c>
      <c r="G211" s="125"/>
      <c r="H211" s="340"/>
      <c r="I211" s="104"/>
      <c r="J211" s="712"/>
      <c r="K211" s="125"/>
      <c r="L211" s="421" t="str">
        <f>IF(J211&lt;&gt;"",ROUNDDOWN(IF(AND(OR(E211=選択肢①!$F$49,E211=選択肢①!$F$50),K211="kWh"),SA!J211*選択肢①!$E$55,SA!J211),0),"")</f>
        <v/>
      </c>
      <c r="M211" s="717"/>
    </row>
    <row r="212" spans="2:13">
      <c r="B212" s="583"/>
      <c r="C212" s="351" t="str">
        <f>IF(B212="","",IFERROR(VLOOKUP($B212,'S4'!$B:$C,2,0),""))</f>
        <v/>
      </c>
      <c r="D212" s="124"/>
      <c r="E212" s="125"/>
      <c r="F212" s="439" t="str">
        <f>IFERROR(VLOOKUP(E212,選択肢①!$F$44:$G$51,2,0),"")</f>
        <v/>
      </c>
      <c r="G212" s="125"/>
      <c r="H212" s="340"/>
      <c r="I212" s="104"/>
      <c r="J212" s="712"/>
      <c r="K212" s="125"/>
      <c r="L212" s="421" t="str">
        <f>IF(J212&lt;&gt;"",ROUNDDOWN(IF(AND(OR(E212=選択肢①!$F$49,E212=選択肢①!$F$50),K212="kWh"),SA!J212*選択肢①!$E$55,SA!J212),0),"")</f>
        <v/>
      </c>
      <c r="M212" s="717"/>
    </row>
    <row r="213" spans="2:13">
      <c r="B213" s="583"/>
      <c r="C213" s="351" t="str">
        <f>IF(B213="","",IFERROR(VLOOKUP($B213,'S4'!$B:$C,2,0),""))</f>
        <v/>
      </c>
      <c r="D213" s="124"/>
      <c r="E213" s="125"/>
      <c r="F213" s="439" t="str">
        <f>IFERROR(VLOOKUP(E213,選択肢①!$F$44:$G$51,2,0),"")</f>
        <v/>
      </c>
      <c r="G213" s="125"/>
      <c r="H213" s="340"/>
      <c r="I213" s="104"/>
      <c r="J213" s="712"/>
      <c r="K213" s="125"/>
      <c r="L213" s="421" t="str">
        <f>IF(J213&lt;&gt;"",ROUNDDOWN(IF(AND(OR(E213=選択肢①!$F$49,E213=選択肢①!$F$50),K213="kWh"),SA!J213*選択肢①!$E$55,SA!J213),0),"")</f>
        <v/>
      </c>
      <c r="M213" s="717"/>
    </row>
    <row r="214" spans="2:13">
      <c r="B214" s="583"/>
      <c r="C214" s="351" t="str">
        <f>IF(B214="","",IFERROR(VLOOKUP($B214,'S4'!$B:$C,2,0),""))</f>
        <v/>
      </c>
      <c r="D214" s="124"/>
      <c r="E214" s="125"/>
      <c r="F214" s="439" t="str">
        <f>IFERROR(VLOOKUP(E214,選択肢①!$F$44:$G$51,2,0),"")</f>
        <v/>
      </c>
      <c r="G214" s="125"/>
      <c r="H214" s="340"/>
      <c r="I214" s="104"/>
      <c r="J214" s="712"/>
      <c r="K214" s="125"/>
      <c r="L214" s="421" t="str">
        <f>IF(J214&lt;&gt;"",ROUNDDOWN(IF(AND(OR(E214=選択肢①!$F$49,E214=選択肢①!$F$50),K214="kWh"),SA!J214*選択肢①!$E$55,SA!J214),0),"")</f>
        <v/>
      </c>
      <c r="M214" s="717"/>
    </row>
    <row r="215" spans="2:13">
      <c r="B215" s="583"/>
      <c r="C215" s="351" t="str">
        <f>IF(B215="","",IFERROR(VLOOKUP($B215,'S4'!$B:$C,2,0),""))</f>
        <v/>
      </c>
      <c r="D215" s="124"/>
      <c r="E215" s="125"/>
      <c r="F215" s="439" t="str">
        <f>IFERROR(VLOOKUP(E215,選択肢①!$F$44:$G$51,2,0),"")</f>
        <v/>
      </c>
      <c r="G215" s="125"/>
      <c r="H215" s="340"/>
      <c r="I215" s="104"/>
      <c r="J215" s="712"/>
      <c r="K215" s="125"/>
      <c r="L215" s="421" t="str">
        <f>IF(J215&lt;&gt;"",ROUNDDOWN(IF(AND(OR(E215=選択肢①!$F$49,E215=選択肢①!$F$50),K215="kWh"),SA!J215*選択肢①!$E$55,SA!J215),0),"")</f>
        <v/>
      </c>
      <c r="M215" s="717"/>
    </row>
    <row r="216" spans="2:13">
      <c r="B216" s="583"/>
      <c r="C216" s="351" t="str">
        <f>IF(B216="","",IFERROR(VLOOKUP($B216,'S4'!$B:$C,2,0),""))</f>
        <v/>
      </c>
      <c r="D216" s="124"/>
      <c r="E216" s="125"/>
      <c r="F216" s="439" t="str">
        <f>IFERROR(VLOOKUP(E216,選択肢①!$F$44:$G$51,2,0),"")</f>
        <v/>
      </c>
      <c r="G216" s="125"/>
      <c r="H216" s="340"/>
      <c r="I216" s="104"/>
      <c r="J216" s="712"/>
      <c r="K216" s="125"/>
      <c r="L216" s="421" t="str">
        <f>IF(J216&lt;&gt;"",ROUNDDOWN(IF(AND(OR(E216=選択肢①!$F$49,E216=選択肢①!$F$50),K216="kWh"),SA!J216*選択肢①!$E$55,SA!J216),0),"")</f>
        <v/>
      </c>
      <c r="M216" s="717"/>
    </row>
    <row r="217" spans="2:13">
      <c r="B217" s="583"/>
      <c r="C217" s="351" t="str">
        <f>IF(B217="","",IFERROR(VLOOKUP($B217,'S4'!$B:$C,2,0),""))</f>
        <v/>
      </c>
      <c r="D217" s="124"/>
      <c r="E217" s="125"/>
      <c r="F217" s="439" t="str">
        <f>IFERROR(VLOOKUP(E217,選択肢①!$F$44:$G$51,2,0),"")</f>
        <v/>
      </c>
      <c r="G217" s="125"/>
      <c r="H217" s="340"/>
      <c r="I217" s="104"/>
      <c r="J217" s="712"/>
      <c r="K217" s="125"/>
      <c r="L217" s="421" t="str">
        <f>IF(J217&lt;&gt;"",ROUNDDOWN(IF(AND(OR(E217=選択肢①!$F$49,E217=選択肢①!$F$50),K217="kWh"),SA!J217*選択肢①!$E$55,SA!J217),0),"")</f>
        <v/>
      </c>
      <c r="M217" s="717"/>
    </row>
    <row r="218" spans="2:13">
      <c r="B218" s="583"/>
      <c r="C218" s="351" t="str">
        <f>IF(B218="","",IFERROR(VLOOKUP($B218,'S4'!$B:$C,2,0),""))</f>
        <v/>
      </c>
      <c r="D218" s="124"/>
      <c r="E218" s="125"/>
      <c r="F218" s="439" t="str">
        <f>IFERROR(VLOOKUP(E218,選択肢①!$F$44:$G$51,2,0),"")</f>
        <v/>
      </c>
      <c r="G218" s="125"/>
      <c r="H218" s="340"/>
      <c r="I218" s="104"/>
      <c r="J218" s="712"/>
      <c r="K218" s="125"/>
      <c r="L218" s="421" t="str">
        <f>IF(J218&lt;&gt;"",ROUNDDOWN(IF(AND(OR(E218=選択肢①!$F$49,E218=選択肢①!$F$50),K218="kWh"),SA!J218*選択肢①!$E$55,SA!J218),0),"")</f>
        <v/>
      </c>
      <c r="M218" s="717"/>
    </row>
    <row r="219" spans="2:13">
      <c r="B219" s="583"/>
      <c r="C219" s="351" t="str">
        <f>IF(B219="","",IFERROR(VLOOKUP($B219,'S4'!$B:$C,2,0),""))</f>
        <v/>
      </c>
      <c r="D219" s="124"/>
      <c r="E219" s="125"/>
      <c r="F219" s="439" t="str">
        <f>IFERROR(VLOOKUP(E219,選択肢①!$F$44:$G$51,2,0),"")</f>
        <v/>
      </c>
      <c r="G219" s="125"/>
      <c r="H219" s="340"/>
      <c r="I219" s="104"/>
      <c r="J219" s="712"/>
      <c r="K219" s="125"/>
      <c r="L219" s="421" t="str">
        <f>IF(J219&lt;&gt;"",ROUNDDOWN(IF(AND(OR(E219=選択肢①!$F$49,E219=選択肢①!$F$50),K219="kWh"),SA!J219*選択肢①!$E$55,SA!J219),0),"")</f>
        <v/>
      </c>
      <c r="M219" s="717"/>
    </row>
    <row r="220" spans="2:13">
      <c r="B220" s="583"/>
      <c r="C220" s="351" t="str">
        <f>IF(B220="","",IFERROR(VLOOKUP($B220,'S4'!$B:$C,2,0),""))</f>
        <v/>
      </c>
      <c r="D220" s="124"/>
      <c r="E220" s="125"/>
      <c r="F220" s="439" t="str">
        <f>IFERROR(VLOOKUP(E220,選択肢①!$F$44:$G$51,2,0),"")</f>
        <v/>
      </c>
      <c r="G220" s="125"/>
      <c r="H220" s="340"/>
      <c r="I220" s="104"/>
      <c r="J220" s="712"/>
      <c r="K220" s="125"/>
      <c r="L220" s="421" t="str">
        <f>IF(J220&lt;&gt;"",ROUNDDOWN(IF(AND(OR(E220=選択肢①!$F$49,E220=選択肢①!$F$50),K220="kWh"),SA!J220*選択肢①!$E$55,SA!J220),0),"")</f>
        <v/>
      </c>
      <c r="M220" s="717"/>
    </row>
    <row r="221" spans="2:13">
      <c r="B221" s="583"/>
      <c r="C221" s="351" t="str">
        <f>IF(B221="","",IFERROR(VLOOKUP($B221,'S4'!$B:$C,2,0),""))</f>
        <v/>
      </c>
      <c r="D221" s="124"/>
      <c r="E221" s="125"/>
      <c r="F221" s="439" t="str">
        <f>IFERROR(VLOOKUP(E221,選択肢①!$F$44:$G$51,2,0),"")</f>
        <v/>
      </c>
      <c r="G221" s="125"/>
      <c r="H221" s="340"/>
      <c r="I221" s="104"/>
      <c r="J221" s="712"/>
      <c r="K221" s="125"/>
      <c r="L221" s="421" t="str">
        <f>IF(J221&lt;&gt;"",ROUNDDOWN(IF(AND(OR(E221=選択肢①!$F$49,E221=選択肢①!$F$50),K221="kWh"),SA!J221*選択肢①!$E$55,SA!J221),0),"")</f>
        <v/>
      </c>
      <c r="M221" s="717"/>
    </row>
    <row r="222" spans="2:13">
      <c r="B222" s="583"/>
      <c r="C222" s="351" t="str">
        <f>IF(B222="","",IFERROR(VLOOKUP($B222,'S4'!$B:$C,2,0),""))</f>
        <v/>
      </c>
      <c r="D222" s="124"/>
      <c r="E222" s="125"/>
      <c r="F222" s="439" t="str">
        <f>IFERROR(VLOOKUP(E222,選択肢①!$F$44:$G$51,2,0),"")</f>
        <v/>
      </c>
      <c r="G222" s="125"/>
      <c r="H222" s="340"/>
      <c r="I222" s="104"/>
      <c r="J222" s="712"/>
      <c r="K222" s="125"/>
      <c r="L222" s="421" t="str">
        <f>IF(J222&lt;&gt;"",ROUNDDOWN(IF(AND(OR(E222=選択肢①!$F$49,E222=選択肢①!$F$50),K222="kWh"),SA!J222*選択肢①!$E$55,SA!J222),0),"")</f>
        <v/>
      </c>
      <c r="M222" s="717"/>
    </row>
    <row r="223" spans="2:13">
      <c r="B223" s="583"/>
      <c r="C223" s="351" t="str">
        <f>IF(B223="","",IFERROR(VLOOKUP($B223,'S4'!$B:$C,2,0),""))</f>
        <v/>
      </c>
      <c r="D223" s="124"/>
      <c r="E223" s="125"/>
      <c r="F223" s="439" t="str">
        <f>IFERROR(VLOOKUP(E223,選択肢①!$F$44:$G$51,2,0),"")</f>
        <v/>
      </c>
      <c r="G223" s="125"/>
      <c r="H223" s="340"/>
      <c r="I223" s="104"/>
      <c r="J223" s="712"/>
      <c r="K223" s="125"/>
      <c r="L223" s="421" t="str">
        <f>IF(J223&lt;&gt;"",ROUNDDOWN(IF(AND(OR(E223=選択肢①!$F$49,E223=選択肢①!$F$50),K223="kWh"),SA!J223*選択肢①!$E$55,SA!J223),0),"")</f>
        <v/>
      </c>
      <c r="M223" s="717"/>
    </row>
    <row r="224" spans="2:13">
      <c r="B224" s="583"/>
      <c r="C224" s="351" t="str">
        <f>IF(B224="","",IFERROR(VLOOKUP($B224,'S4'!$B:$C,2,0),""))</f>
        <v/>
      </c>
      <c r="D224" s="124"/>
      <c r="E224" s="125"/>
      <c r="F224" s="439" t="str">
        <f>IFERROR(VLOOKUP(E224,選択肢①!$F$44:$G$51,2,0),"")</f>
        <v/>
      </c>
      <c r="G224" s="125"/>
      <c r="H224" s="340"/>
      <c r="I224" s="104"/>
      <c r="J224" s="712"/>
      <c r="K224" s="125"/>
      <c r="L224" s="421" t="str">
        <f>IF(J224&lt;&gt;"",ROUNDDOWN(IF(AND(OR(E224=選択肢①!$F$49,E224=選択肢①!$F$50),K224="kWh"),SA!J224*選択肢①!$E$55,SA!J224),0),"")</f>
        <v/>
      </c>
      <c r="M224" s="717"/>
    </row>
    <row r="225" spans="2:13">
      <c r="B225" s="583"/>
      <c r="C225" s="351" t="str">
        <f>IF(B225="","",IFERROR(VLOOKUP($B225,'S4'!$B:$C,2,0),""))</f>
        <v/>
      </c>
      <c r="D225" s="124"/>
      <c r="E225" s="125"/>
      <c r="F225" s="439" t="str">
        <f>IFERROR(VLOOKUP(E225,選択肢①!$F$44:$G$51,2,0),"")</f>
        <v/>
      </c>
      <c r="G225" s="125"/>
      <c r="H225" s="340"/>
      <c r="I225" s="104"/>
      <c r="J225" s="712"/>
      <c r="K225" s="125"/>
      <c r="L225" s="421" t="str">
        <f>IF(J225&lt;&gt;"",ROUNDDOWN(IF(AND(OR(E225=選択肢①!$F$49,E225=選択肢①!$F$50),K225="kWh"),SA!J225*選択肢①!$E$55,SA!J225),0),"")</f>
        <v/>
      </c>
      <c r="M225" s="717"/>
    </row>
    <row r="226" spans="2:13">
      <c r="B226" s="583"/>
      <c r="C226" s="351" t="str">
        <f>IF(B226="","",IFERROR(VLOOKUP($B226,'S4'!$B:$C,2,0),""))</f>
        <v/>
      </c>
      <c r="D226" s="124"/>
      <c r="E226" s="125"/>
      <c r="F226" s="439" t="str">
        <f>IFERROR(VLOOKUP(E226,選択肢①!$F$44:$G$51,2,0),"")</f>
        <v/>
      </c>
      <c r="G226" s="125"/>
      <c r="H226" s="340"/>
      <c r="I226" s="104"/>
      <c r="J226" s="712"/>
      <c r="K226" s="125"/>
      <c r="L226" s="421" t="str">
        <f>IF(J226&lt;&gt;"",ROUNDDOWN(IF(AND(OR(E226=選択肢①!$F$49,E226=選択肢①!$F$50),K226="kWh"),SA!J226*選択肢①!$E$55,SA!J226),0),"")</f>
        <v/>
      </c>
      <c r="M226" s="717"/>
    </row>
    <row r="227" spans="2:13">
      <c r="B227" s="583"/>
      <c r="C227" s="351" t="str">
        <f>IF(B227="","",IFERROR(VLOOKUP($B227,'S4'!$B:$C,2,0),""))</f>
        <v/>
      </c>
      <c r="D227" s="124"/>
      <c r="E227" s="125"/>
      <c r="F227" s="439" t="str">
        <f>IFERROR(VLOOKUP(E227,選択肢①!$F$44:$G$51,2,0),"")</f>
        <v/>
      </c>
      <c r="G227" s="125"/>
      <c r="H227" s="340"/>
      <c r="I227" s="104"/>
      <c r="J227" s="712"/>
      <c r="K227" s="125"/>
      <c r="L227" s="421" t="str">
        <f>IF(J227&lt;&gt;"",ROUNDDOWN(IF(AND(OR(E227=選択肢①!$F$49,E227=選択肢①!$F$50),K227="kWh"),SA!J227*選択肢①!$E$55,SA!J227),0),"")</f>
        <v/>
      </c>
      <c r="M227" s="717"/>
    </row>
    <row r="228" spans="2:13">
      <c r="B228" s="583"/>
      <c r="C228" s="351" t="str">
        <f>IF(B228="","",IFERROR(VLOOKUP($B228,'S4'!$B:$C,2,0),""))</f>
        <v/>
      </c>
      <c r="D228" s="124"/>
      <c r="E228" s="125"/>
      <c r="F228" s="439" t="str">
        <f>IFERROR(VLOOKUP(E228,選択肢①!$F$44:$G$51,2,0),"")</f>
        <v/>
      </c>
      <c r="G228" s="125"/>
      <c r="H228" s="340"/>
      <c r="I228" s="104"/>
      <c r="J228" s="712"/>
      <c r="K228" s="125"/>
      <c r="L228" s="421" t="str">
        <f>IF(J228&lt;&gt;"",ROUNDDOWN(IF(AND(OR(E228=選択肢①!$F$49,E228=選択肢①!$F$50),K228="kWh"),SA!J228*選択肢①!$E$55,SA!J228),0),"")</f>
        <v/>
      </c>
      <c r="M228" s="717"/>
    </row>
    <row r="229" spans="2:13">
      <c r="B229" s="583"/>
      <c r="C229" s="351" t="str">
        <f>IF(B229="","",IFERROR(VLOOKUP($B229,'S4'!$B:$C,2,0),""))</f>
        <v/>
      </c>
      <c r="D229" s="124"/>
      <c r="E229" s="125"/>
      <c r="F229" s="439" t="str">
        <f>IFERROR(VLOOKUP(E229,選択肢①!$F$44:$G$51,2,0),"")</f>
        <v/>
      </c>
      <c r="G229" s="125"/>
      <c r="H229" s="340"/>
      <c r="I229" s="104"/>
      <c r="J229" s="712"/>
      <c r="K229" s="125"/>
      <c r="L229" s="421" t="str">
        <f>IF(J229&lt;&gt;"",ROUNDDOWN(IF(AND(OR(E229=選択肢①!$F$49,E229=選択肢①!$F$50),K229="kWh"),SA!J229*選択肢①!$E$55,SA!J229),0),"")</f>
        <v/>
      </c>
      <c r="M229" s="717"/>
    </row>
    <row r="230" spans="2:13">
      <c r="B230" s="583"/>
      <c r="C230" s="351" t="str">
        <f>IF(B230="","",IFERROR(VLOOKUP($B230,'S4'!$B:$C,2,0),""))</f>
        <v/>
      </c>
      <c r="D230" s="124"/>
      <c r="E230" s="125"/>
      <c r="F230" s="439" t="str">
        <f>IFERROR(VLOOKUP(E230,選択肢①!$F$44:$G$51,2,0),"")</f>
        <v/>
      </c>
      <c r="G230" s="125"/>
      <c r="H230" s="340"/>
      <c r="I230" s="104"/>
      <c r="J230" s="712"/>
      <c r="K230" s="125"/>
      <c r="L230" s="421" t="str">
        <f>IF(J230&lt;&gt;"",ROUNDDOWN(IF(AND(OR(E230=選択肢①!$F$49,E230=選択肢①!$F$50),K230="kWh"),SA!J230*選択肢①!$E$55,SA!J230),0),"")</f>
        <v/>
      </c>
      <c r="M230" s="717"/>
    </row>
    <row r="231" spans="2:13">
      <c r="B231" s="583"/>
      <c r="C231" s="351" t="str">
        <f>IF(B231="","",IFERROR(VLOOKUP($B231,'S4'!$B:$C,2,0),""))</f>
        <v/>
      </c>
      <c r="D231" s="124"/>
      <c r="E231" s="125"/>
      <c r="F231" s="439" t="str">
        <f>IFERROR(VLOOKUP(E231,選択肢①!$F$44:$G$51,2,0),"")</f>
        <v/>
      </c>
      <c r="G231" s="125"/>
      <c r="H231" s="340"/>
      <c r="I231" s="104"/>
      <c r="J231" s="712"/>
      <c r="K231" s="125"/>
      <c r="L231" s="421" t="str">
        <f>IF(J231&lt;&gt;"",ROUNDDOWN(IF(AND(OR(E231=選択肢①!$F$49,E231=選択肢①!$F$50),K231="kWh"),SA!J231*選択肢①!$E$55,SA!J231),0),"")</f>
        <v/>
      </c>
      <c r="M231" s="717"/>
    </row>
    <row r="232" spans="2:13">
      <c r="B232" s="583"/>
      <c r="C232" s="351" t="str">
        <f>IF(B232="","",IFERROR(VLOOKUP($B232,'S4'!$B:$C,2,0),""))</f>
        <v/>
      </c>
      <c r="D232" s="124"/>
      <c r="E232" s="125"/>
      <c r="F232" s="439" t="str">
        <f>IFERROR(VLOOKUP(E232,選択肢①!$F$44:$G$51,2,0),"")</f>
        <v/>
      </c>
      <c r="G232" s="125"/>
      <c r="H232" s="340"/>
      <c r="I232" s="104"/>
      <c r="J232" s="712"/>
      <c r="K232" s="125"/>
      <c r="L232" s="421" t="str">
        <f>IF(J232&lt;&gt;"",ROUNDDOWN(IF(AND(OR(E232=選択肢①!$F$49,E232=選択肢①!$F$50),K232="kWh"),SA!J232*選択肢①!$E$55,SA!J232),0),"")</f>
        <v/>
      </c>
      <c r="M232" s="717"/>
    </row>
    <row r="233" spans="2:13">
      <c r="B233" s="583"/>
      <c r="C233" s="351" t="str">
        <f>IF(B233="","",IFERROR(VLOOKUP($B233,'S4'!$B:$C,2,0),""))</f>
        <v/>
      </c>
      <c r="D233" s="124"/>
      <c r="E233" s="125"/>
      <c r="F233" s="439" t="str">
        <f>IFERROR(VLOOKUP(E233,選択肢①!$F$44:$G$51,2,0),"")</f>
        <v/>
      </c>
      <c r="G233" s="125"/>
      <c r="H233" s="340"/>
      <c r="I233" s="104"/>
      <c r="J233" s="712"/>
      <c r="K233" s="125"/>
      <c r="L233" s="421" t="str">
        <f>IF(J233&lt;&gt;"",ROUNDDOWN(IF(AND(OR(E233=選択肢①!$F$49,E233=選択肢①!$F$50),K233="kWh"),SA!J233*選択肢①!$E$55,SA!J233),0),"")</f>
        <v/>
      </c>
      <c r="M233" s="717"/>
    </row>
    <row r="234" spans="2:13">
      <c r="B234" s="583"/>
      <c r="C234" s="351" t="str">
        <f>IF(B234="","",IFERROR(VLOOKUP($B234,'S4'!$B:$C,2,0),""))</f>
        <v/>
      </c>
      <c r="D234" s="124"/>
      <c r="E234" s="125"/>
      <c r="F234" s="439" t="str">
        <f>IFERROR(VLOOKUP(E234,選択肢①!$F$44:$G$51,2,0),"")</f>
        <v/>
      </c>
      <c r="G234" s="125"/>
      <c r="H234" s="340"/>
      <c r="I234" s="104"/>
      <c r="J234" s="712"/>
      <c r="K234" s="125"/>
      <c r="L234" s="421" t="str">
        <f>IF(J234&lt;&gt;"",ROUNDDOWN(IF(AND(OR(E234=選択肢①!$F$49,E234=選択肢①!$F$50),K234="kWh"),SA!J234*選択肢①!$E$55,SA!J234),0),"")</f>
        <v/>
      </c>
      <c r="M234" s="717"/>
    </row>
    <row r="235" spans="2:13">
      <c r="B235" s="583"/>
      <c r="C235" s="351" t="str">
        <f>IF(B235="","",IFERROR(VLOOKUP($B235,'S4'!$B:$C,2,0),""))</f>
        <v/>
      </c>
      <c r="D235" s="124"/>
      <c r="E235" s="125"/>
      <c r="F235" s="439" t="str">
        <f>IFERROR(VLOOKUP(E235,選択肢①!$F$44:$G$51,2,0),"")</f>
        <v/>
      </c>
      <c r="G235" s="125"/>
      <c r="H235" s="340"/>
      <c r="I235" s="104"/>
      <c r="J235" s="712"/>
      <c r="K235" s="125"/>
      <c r="L235" s="421" t="str">
        <f>IF(J235&lt;&gt;"",ROUNDDOWN(IF(AND(OR(E235=選択肢①!$F$49,E235=選択肢①!$F$50),K235="kWh"),SA!J235*選択肢①!$E$55,SA!J235),0),"")</f>
        <v/>
      </c>
      <c r="M235" s="717"/>
    </row>
    <row r="236" spans="2:13">
      <c r="B236" s="583"/>
      <c r="C236" s="351" t="str">
        <f>IF(B236="","",IFERROR(VLOOKUP($B236,'S4'!$B:$C,2,0),""))</f>
        <v/>
      </c>
      <c r="D236" s="124"/>
      <c r="E236" s="125"/>
      <c r="F236" s="439" t="str">
        <f>IFERROR(VLOOKUP(E236,選択肢①!$F$44:$G$51,2,0),"")</f>
        <v/>
      </c>
      <c r="G236" s="125"/>
      <c r="H236" s="340"/>
      <c r="I236" s="104"/>
      <c r="J236" s="712"/>
      <c r="K236" s="125"/>
      <c r="L236" s="421" t="str">
        <f>IF(J236&lt;&gt;"",ROUNDDOWN(IF(AND(OR(E236=選択肢①!$F$49,E236=選択肢①!$F$50),K236="kWh"),SA!J236*選択肢①!$E$55,SA!J236),0),"")</f>
        <v/>
      </c>
      <c r="M236" s="717"/>
    </row>
    <row r="237" spans="2:13">
      <c r="B237" s="583"/>
      <c r="C237" s="351" t="str">
        <f>IF(B237="","",IFERROR(VLOOKUP($B237,'S4'!$B:$C,2,0),""))</f>
        <v/>
      </c>
      <c r="D237" s="124"/>
      <c r="E237" s="125"/>
      <c r="F237" s="439" t="str">
        <f>IFERROR(VLOOKUP(E237,選択肢①!$F$44:$G$51,2,0),"")</f>
        <v/>
      </c>
      <c r="G237" s="125"/>
      <c r="H237" s="340"/>
      <c r="I237" s="104"/>
      <c r="J237" s="712"/>
      <c r="K237" s="125"/>
      <c r="L237" s="421" t="str">
        <f>IF(J237&lt;&gt;"",ROUNDDOWN(IF(AND(OR(E237=選択肢①!$F$49,E237=選択肢①!$F$50),K237="kWh"),SA!J237*選択肢①!$E$55,SA!J237),0),"")</f>
        <v/>
      </c>
      <c r="M237" s="717"/>
    </row>
    <row r="238" spans="2:13">
      <c r="B238" s="583"/>
      <c r="C238" s="351" t="str">
        <f>IF(B238="","",IFERROR(VLOOKUP($B238,'S4'!$B:$C,2,0),""))</f>
        <v/>
      </c>
      <c r="D238" s="124"/>
      <c r="E238" s="125"/>
      <c r="F238" s="439" t="str">
        <f>IFERROR(VLOOKUP(E238,選択肢①!$F$44:$G$51,2,0),"")</f>
        <v/>
      </c>
      <c r="G238" s="125"/>
      <c r="H238" s="340"/>
      <c r="I238" s="104"/>
      <c r="J238" s="712"/>
      <c r="K238" s="125"/>
      <c r="L238" s="421" t="str">
        <f>IF(J238&lt;&gt;"",ROUNDDOWN(IF(AND(OR(E238=選択肢①!$F$49,E238=選択肢①!$F$50),K238="kWh"),SA!J238*選択肢①!$E$55,SA!J238),0),"")</f>
        <v/>
      </c>
      <c r="M238" s="717"/>
    </row>
    <row r="239" spans="2:13">
      <c r="B239" s="583"/>
      <c r="C239" s="351" t="str">
        <f>IF(B239="","",IFERROR(VLOOKUP($B239,'S4'!$B:$C,2,0),""))</f>
        <v/>
      </c>
      <c r="D239" s="124"/>
      <c r="E239" s="125"/>
      <c r="F239" s="439" t="str">
        <f>IFERROR(VLOOKUP(E239,選択肢①!$F$44:$G$51,2,0),"")</f>
        <v/>
      </c>
      <c r="G239" s="125"/>
      <c r="H239" s="340"/>
      <c r="I239" s="104"/>
      <c r="J239" s="712"/>
      <c r="K239" s="125"/>
      <c r="L239" s="421" t="str">
        <f>IF(J239&lt;&gt;"",ROUNDDOWN(IF(AND(OR(E239=選択肢①!$F$49,E239=選択肢①!$F$50),K239="kWh"),SA!J239*選択肢①!$E$55,SA!J239),0),"")</f>
        <v/>
      </c>
      <c r="M239" s="717"/>
    </row>
    <row r="240" spans="2:13">
      <c r="B240" s="583"/>
      <c r="C240" s="351" t="str">
        <f>IF(B240="","",IFERROR(VLOOKUP($B240,'S4'!$B:$C,2,0),""))</f>
        <v/>
      </c>
      <c r="D240" s="124"/>
      <c r="E240" s="125"/>
      <c r="F240" s="439" t="str">
        <f>IFERROR(VLOOKUP(E240,選択肢①!$F$44:$G$51,2,0),"")</f>
        <v/>
      </c>
      <c r="G240" s="125"/>
      <c r="H240" s="340"/>
      <c r="I240" s="104"/>
      <c r="J240" s="712"/>
      <c r="K240" s="125"/>
      <c r="L240" s="421" t="str">
        <f>IF(J240&lt;&gt;"",ROUNDDOWN(IF(AND(OR(E240=選択肢①!$F$49,E240=選択肢①!$F$50),K240="kWh"),SA!J240*選択肢①!$E$55,SA!J240),0),"")</f>
        <v/>
      </c>
      <c r="M240" s="717"/>
    </row>
    <row r="241" spans="2:13">
      <c r="B241" s="583"/>
      <c r="C241" s="351" t="str">
        <f>IF(B241="","",IFERROR(VLOOKUP($B241,'S4'!$B:$C,2,0),""))</f>
        <v/>
      </c>
      <c r="D241" s="124"/>
      <c r="E241" s="125"/>
      <c r="F241" s="439" t="str">
        <f>IFERROR(VLOOKUP(E241,選択肢①!$F$44:$G$51,2,0),"")</f>
        <v/>
      </c>
      <c r="G241" s="125"/>
      <c r="H241" s="340"/>
      <c r="I241" s="104"/>
      <c r="J241" s="712"/>
      <c r="K241" s="125"/>
      <c r="L241" s="421" t="str">
        <f>IF(J241&lt;&gt;"",ROUNDDOWN(IF(AND(OR(E241=選択肢①!$F$49,E241=選択肢①!$F$50),K241="kWh"),SA!J241*選択肢①!$E$55,SA!J241),0),"")</f>
        <v/>
      </c>
      <c r="M241" s="717"/>
    </row>
    <row r="242" spans="2:13">
      <c r="B242" s="583"/>
      <c r="C242" s="351" t="str">
        <f>IF(B242="","",IFERROR(VLOOKUP($B242,'S4'!$B:$C,2,0),""))</f>
        <v/>
      </c>
      <c r="D242" s="124"/>
      <c r="E242" s="125"/>
      <c r="F242" s="439" t="str">
        <f>IFERROR(VLOOKUP(E242,選択肢①!$F$44:$G$51,2,0),"")</f>
        <v/>
      </c>
      <c r="G242" s="125"/>
      <c r="H242" s="340"/>
      <c r="I242" s="104"/>
      <c r="J242" s="712"/>
      <c r="K242" s="125"/>
      <c r="L242" s="421" t="str">
        <f>IF(J242&lt;&gt;"",ROUNDDOWN(IF(AND(OR(E242=選択肢①!$F$49,E242=選択肢①!$F$50),K242="kWh"),SA!J242*選択肢①!$E$55,SA!J242),0),"")</f>
        <v/>
      </c>
      <c r="M242" s="717"/>
    </row>
    <row r="243" spans="2:13">
      <c r="B243" s="583"/>
      <c r="C243" s="351" t="str">
        <f>IF(B243="","",IFERROR(VLOOKUP($B243,'S4'!$B:$C,2,0),""))</f>
        <v/>
      </c>
      <c r="D243" s="124"/>
      <c r="E243" s="125"/>
      <c r="F243" s="439" t="str">
        <f>IFERROR(VLOOKUP(E243,選択肢①!$F$44:$G$51,2,0),"")</f>
        <v/>
      </c>
      <c r="G243" s="125"/>
      <c r="H243" s="340"/>
      <c r="I243" s="104"/>
      <c r="J243" s="712"/>
      <c r="K243" s="125"/>
      <c r="L243" s="421" t="str">
        <f>IF(J243&lt;&gt;"",ROUNDDOWN(IF(AND(OR(E243=選択肢①!$F$49,E243=選択肢①!$F$50),K243="kWh"),SA!J243*選択肢①!$E$55,SA!J243),0),"")</f>
        <v/>
      </c>
      <c r="M243" s="717"/>
    </row>
    <row r="244" spans="2:13">
      <c r="B244" s="583"/>
      <c r="C244" s="351" t="str">
        <f>IF(B244="","",IFERROR(VLOOKUP($B244,'S4'!$B:$C,2,0),""))</f>
        <v/>
      </c>
      <c r="D244" s="124"/>
      <c r="E244" s="125"/>
      <c r="F244" s="439" t="str">
        <f>IFERROR(VLOOKUP(E244,選択肢①!$F$44:$G$51,2,0),"")</f>
        <v/>
      </c>
      <c r="G244" s="125"/>
      <c r="H244" s="340"/>
      <c r="I244" s="104"/>
      <c r="J244" s="712"/>
      <c r="K244" s="125"/>
      <c r="L244" s="421" t="str">
        <f>IF(J244&lt;&gt;"",ROUNDDOWN(IF(AND(OR(E244=選択肢①!$F$49,E244=選択肢①!$F$50),K244="kWh"),SA!J244*選択肢①!$E$55,SA!J244),0),"")</f>
        <v/>
      </c>
      <c r="M244" s="717"/>
    </row>
    <row r="245" spans="2:13">
      <c r="B245" s="583"/>
      <c r="C245" s="351" t="str">
        <f>IF(B245="","",IFERROR(VLOOKUP($B245,'S4'!$B:$C,2,0),""))</f>
        <v/>
      </c>
      <c r="D245" s="124"/>
      <c r="E245" s="125"/>
      <c r="F245" s="439" t="str">
        <f>IFERROR(VLOOKUP(E245,選択肢①!$F$44:$G$51,2,0),"")</f>
        <v/>
      </c>
      <c r="G245" s="125"/>
      <c r="H245" s="340"/>
      <c r="I245" s="104"/>
      <c r="J245" s="712"/>
      <c r="K245" s="125"/>
      <c r="L245" s="421" t="str">
        <f>IF(J245&lt;&gt;"",ROUNDDOWN(IF(AND(OR(E245=選択肢①!$F$49,E245=選択肢①!$F$50),K245="kWh"),SA!J245*選択肢①!$E$55,SA!J245),0),"")</f>
        <v/>
      </c>
      <c r="M245" s="717"/>
    </row>
    <row r="246" spans="2:13">
      <c r="B246" s="583"/>
      <c r="C246" s="351" t="str">
        <f>IF(B246="","",IFERROR(VLOOKUP($B246,'S4'!$B:$C,2,0),""))</f>
        <v/>
      </c>
      <c r="D246" s="124"/>
      <c r="E246" s="125"/>
      <c r="F246" s="439" t="str">
        <f>IFERROR(VLOOKUP(E246,選択肢①!$F$44:$G$51,2,0),"")</f>
        <v/>
      </c>
      <c r="G246" s="125"/>
      <c r="H246" s="340"/>
      <c r="I246" s="104"/>
      <c r="J246" s="712"/>
      <c r="K246" s="125"/>
      <c r="L246" s="421" t="str">
        <f>IF(J246&lt;&gt;"",ROUNDDOWN(IF(AND(OR(E246=選択肢①!$F$49,E246=選択肢①!$F$50),K246="kWh"),SA!J246*選択肢①!$E$55,SA!J246),0),"")</f>
        <v/>
      </c>
      <c r="M246" s="717"/>
    </row>
    <row r="247" spans="2:13">
      <c r="B247" s="583"/>
      <c r="C247" s="351" t="str">
        <f>IF(B247="","",IFERROR(VLOOKUP($B247,'S4'!$B:$C,2,0),""))</f>
        <v/>
      </c>
      <c r="D247" s="124"/>
      <c r="E247" s="125"/>
      <c r="F247" s="439" t="str">
        <f>IFERROR(VLOOKUP(E247,選択肢①!$F$44:$G$51,2,0),"")</f>
        <v/>
      </c>
      <c r="G247" s="125"/>
      <c r="H247" s="340"/>
      <c r="I247" s="104"/>
      <c r="J247" s="712"/>
      <c r="K247" s="125"/>
      <c r="L247" s="421" t="str">
        <f>IF(J247&lt;&gt;"",ROUNDDOWN(IF(AND(OR(E247=選択肢①!$F$49,E247=選択肢①!$F$50),K247="kWh"),SA!J247*選択肢①!$E$55,SA!J247),0),"")</f>
        <v/>
      </c>
      <c r="M247" s="717"/>
    </row>
    <row r="248" spans="2:13">
      <c r="B248" s="583"/>
      <c r="C248" s="351" t="str">
        <f>IF(B248="","",IFERROR(VLOOKUP($B248,'S4'!$B:$C,2,0),""))</f>
        <v/>
      </c>
      <c r="D248" s="124"/>
      <c r="E248" s="125"/>
      <c r="F248" s="439" t="str">
        <f>IFERROR(VLOOKUP(E248,選択肢①!$F$44:$G$51,2,0),"")</f>
        <v/>
      </c>
      <c r="G248" s="125"/>
      <c r="H248" s="340"/>
      <c r="I248" s="104"/>
      <c r="J248" s="712"/>
      <c r="K248" s="125"/>
      <c r="L248" s="421" t="str">
        <f>IF(J248&lt;&gt;"",ROUNDDOWN(IF(AND(OR(E248=選択肢①!$F$49,E248=選択肢①!$F$50),K248="kWh"),SA!J248*選択肢①!$E$55,SA!J248),0),"")</f>
        <v/>
      </c>
      <c r="M248" s="717"/>
    </row>
    <row r="249" spans="2:13">
      <c r="B249" s="583"/>
      <c r="C249" s="351" t="str">
        <f>IF(B249="","",IFERROR(VLOOKUP($B249,'S4'!$B:$C,2,0),""))</f>
        <v/>
      </c>
      <c r="D249" s="124"/>
      <c r="E249" s="125"/>
      <c r="F249" s="439" t="str">
        <f>IFERROR(VLOOKUP(E249,選択肢①!$F$44:$G$51,2,0),"")</f>
        <v/>
      </c>
      <c r="G249" s="125"/>
      <c r="H249" s="340"/>
      <c r="I249" s="104"/>
      <c r="J249" s="712"/>
      <c r="K249" s="125"/>
      <c r="L249" s="421" t="str">
        <f>IF(J249&lt;&gt;"",ROUNDDOWN(IF(AND(OR(E249=選択肢①!$F$49,E249=選択肢①!$F$50),K249="kWh"),SA!J249*選択肢①!$E$55,SA!J249),0),"")</f>
        <v/>
      </c>
      <c r="M249" s="717"/>
    </row>
    <row r="250" spans="2:13">
      <c r="B250" s="583"/>
      <c r="C250" s="351" t="str">
        <f>IF(B250="","",IFERROR(VLOOKUP($B250,'S4'!$B:$C,2,0),""))</f>
        <v/>
      </c>
      <c r="D250" s="124"/>
      <c r="E250" s="125"/>
      <c r="F250" s="439" t="str">
        <f>IFERROR(VLOOKUP(E250,選択肢①!$F$44:$G$51,2,0),"")</f>
        <v/>
      </c>
      <c r="G250" s="125"/>
      <c r="H250" s="340"/>
      <c r="I250" s="104"/>
      <c r="J250" s="712"/>
      <c r="K250" s="125"/>
      <c r="L250" s="421" t="str">
        <f>IF(J250&lt;&gt;"",ROUNDDOWN(IF(AND(OR(E250=選択肢①!$F$49,E250=選択肢①!$F$50),K250="kWh"),SA!J250*選択肢①!$E$55,SA!J250),0),"")</f>
        <v/>
      </c>
      <c r="M250" s="717"/>
    </row>
    <row r="251" spans="2:13">
      <c r="B251" s="583"/>
      <c r="C251" s="351" t="str">
        <f>IF(B251="","",IFERROR(VLOOKUP($B251,'S4'!$B:$C,2,0),""))</f>
        <v/>
      </c>
      <c r="D251" s="124"/>
      <c r="E251" s="125"/>
      <c r="F251" s="439" t="str">
        <f>IFERROR(VLOOKUP(E251,選択肢①!$F$44:$G$51,2,0),"")</f>
        <v/>
      </c>
      <c r="G251" s="125"/>
      <c r="H251" s="340"/>
      <c r="I251" s="104"/>
      <c r="J251" s="712"/>
      <c r="K251" s="125"/>
      <c r="L251" s="421" t="str">
        <f>IF(J251&lt;&gt;"",ROUNDDOWN(IF(AND(OR(E251=選択肢①!$F$49,E251=選択肢①!$F$50),K251="kWh"),SA!J251*選択肢①!$E$55,SA!J251),0),"")</f>
        <v/>
      </c>
      <c r="M251" s="717"/>
    </row>
    <row r="252" spans="2:13">
      <c r="B252" s="583"/>
      <c r="C252" s="351" t="str">
        <f>IF(B252="","",IFERROR(VLOOKUP($B252,'S4'!$B:$C,2,0),""))</f>
        <v/>
      </c>
      <c r="D252" s="124"/>
      <c r="E252" s="125"/>
      <c r="F252" s="439" t="str">
        <f>IFERROR(VLOOKUP(E252,選択肢①!$F$44:$G$51,2,0),"")</f>
        <v/>
      </c>
      <c r="G252" s="125"/>
      <c r="H252" s="340"/>
      <c r="I252" s="104"/>
      <c r="J252" s="712"/>
      <c r="K252" s="125"/>
      <c r="L252" s="421" t="str">
        <f>IF(J252&lt;&gt;"",ROUNDDOWN(IF(AND(OR(E252=選択肢①!$F$49,E252=選択肢①!$F$50),K252="kWh"),SA!J252*選択肢①!$E$55,SA!J252),0),"")</f>
        <v/>
      </c>
      <c r="M252" s="717"/>
    </row>
    <row r="253" spans="2:13">
      <c r="B253" s="583"/>
      <c r="C253" s="351" t="str">
        <f>IF(B253="","",IFERROR(VLOOKUP($B253,'S4'!$B:$C,2,0),""))</f>
        <v/>
      </c>
      <c r="D253" s="124"/>
      <c r="E253" s="125"/>
      <c r="F253" s="439" t="str">
        <f>IFERROR(VLOOKUP(E253,選択肢①!$F$44:$G$51,2,0),"")</f>
        <v/>
      </c>
      <c r="G253" s="125"/>
      <c r="H253" s="340"/>
      <c r="I253" s="104"/>
      <c r="J253" s="712"/>
      <c r="K253" s="125"/>
      <c r="L253" s="421" t="str">
        <f>IF(J253&lt;&gt;"",ROUNDDOWN(IF(AND(OR(E253=選択肢①!$F$49,E253=選択肢①!$F$50),K253="kWh"),SA!J253*選択肢①!$E$55,SA!J253),0),"")</f>
        <v/>
      </c>
      <c r="M253" s="717"/>
    </row>
    <row r="254" spans="2:13">
      <c r="B254" s="583"/>
      <c r="C254" s="351" t="str">
        <f>IF(B254="","",IFERROR(VLOOKUP($B254,'S4'!$B:$C,2,0),""))</f>
        <v/>
      </c>
      <c r="D254" s="124"/>
      <c r="E254" s="125"/>
      <c r="F254" s="439" t="str">
        <f>IFERROR(VLOOKUP(E254,選択肢①!$F$44:$G$51,2,0),"")</f>
        <v/>
      </c>
      <c r="G254" s="125"/>
      <c r="H254" s="340"/>
      <c r="I254" s="104"/>
      <c r="J254" s="712"/>
      <c r="K254" s="125"/>
      <c r="L254" s="421" t="str">
        <f>IF(J254&lt;&gt;"",ROUNDDOWN(IF(AND(OR(E254=選択肢①!$F$49,E254=選択肢①!$F$50),K254="kWh"),SA!J254*選択肢①!$E$55,SA!J254),0),"")</f>
        <v/>
      </c>
      <c r="M254" s="717"/>
    </row>
    <row r="255" spans="2:13">
      <c r="B255" s="583"/>
      <c r="C255" s="351" t="str">
        <f>IF(B255="","",IFERROR(VLOOKUP($B255,'S4'!$B:$C,2,0),""))</f>
        <v/>
      </c>
      <c r="D255" s="124"/>
      <c r="E255" s="125"/>
      <c r="F255" s="439" t="str">
        <f>IFERROR(VLOOKUP(E255,選択肢①!$F$44:$G$51,2,0),"")</f>
        <v/>
      </c>
      <c r="G255" s="125"/>
      <c r="H255" s="340"/>
      <c r="I255" s="104"/>
      <c r="J255" s="712"/>
      <c r="K255" s="125"/>
      <c r="L255" s="421" t="str">
        <f>IF(J255&lt;&gt;"",ROUNDDOWN(IF(AND(OR(E255=選択肢①!$F$49,E255=選択肢①!$F$50),K255="kWh"),SA!J255*選択肢①!$E$55,SA!J255),0),"")</f>
        <v/>
      </c>
      <c r="M255" s="717"/>
    </row>
    <row r="256" spans="2:13">
      <c r="B256" s="583"/>
      <c r="C256" s="351" t="str">
        <f>IF(B256="","",IFERROR(VLOOKUP($B256,'S4'!$B:$C,2,0),""))</f>
        <v/>
      </c>
      <c r="D256" s="124"/>
      <c r="E256" s="125"/>
      <c r="F256" s="439" t="str">
        <f>IFERROR(VLOOKUP(E256,選択肢①!$F$44:$G$51,2,0),"")</f>
        <v/>
      </c>
      <c r="G256" s="125"/>
      <c r="H256" s="340"/>
      <c r="I256" s="104"/>
      <c r="J256" s="712"/>
      <c r="K256" s="125"/>
      <c r="L256" s="421" t="str">
        <f>IF(J256&lt;&gt;"",ROUNDDOWN(IF(AND(OR(E256=選択肢①!$F$49,E256=選択肢①!$F$50),K256="kWh"),SA!J256*選択肢①!$E$55,SA!J256),0),"")</f>
        <v/>
      </c>
      <c r="M256" s="717"/>
    </row>
    <row r="257" spans="2:13">
      <c r="B257" s="583"/>
      <c r="C257" s="351" t="str">
        <f>IF(B257="","",IFERROR(VLOOKUP($B257,'S4'!$B:$C,2,0),""))</f>
        <v/>
      </c>
      <c r="D257" s="124"/>
      <c r="E257" s="125"/>
      <c r="F257" s="439" t="str">
        <f>IFERROR(VLOOKUP(E257,選択肢①!$F$44:$G$51,2,0),"")</f>
        <v/>
      </c>
      <c r="G257" s="125"/>
      <c r="H257" s="340"/>
      <c r="I257" s="104"/>
      <c r="J257" s="712"/>
      <c r="K257" s="125"/>
      <c r="L257" s="421" t="str">
        <f>IF(J257&lt;&gt;"",ROUNDDOWN(IF(AND(OR(E257=選択肢①!$F$49,E257=選択肢①!$F$50),K257="kWh"),SA!J257*選択肢①!$E$55,SA!J257),0),"")</f>
        <v/>
      </c>
      <c r="M257" s="717"/>
    </row>
    <row r="258" spans="2:13">
      <c r="B258" s="583"/>
      <c r="C258" s="351" t="str">
        <f>IF(B258="","",IFERROR(VLOOKUP($B258,'S4'!$B:$C,2,0),""))</f>
        <v/>
      </c>
      <c r="D258" s="124"/>
      <c r="E258" s="125"/>
      <c r="F258" s="439" t="str">
        <f>IFERROR(VLOOKUP(E258,選択肢①!$F$44:$G$51,2,0),"")</f>
        <v/>
      </c>
      <c r="G258" s="125"/>
      <c r="H258" s="340"/>
      <c r="I258" s="104"/>
      <c r="J258" s="712"/>
      <c r="K258" s="125"/>
      <c r="L258" s="421" t="str">
        <f>IF(J258&lt;&gt;"",ROUNDDOWN(IF(AND(OR(E258=選択肢①!$F$49,E258=選択肢①!$F$50),K258="kWh"),SA!J258*選択肢①!$E$55,SA!J258),0),"")</f>
        <v/>
      </c>
      <c r="M258" s="717"/>
    </row>
    <row r="259" spans="2:13">
      <c r="B259" s="583"/>
      <c r="C259" s="351" t="str">
        <f>IF(B259="","",IFERROR(VLOOKUP($B259,'S4'!$B:$C,2,0),""))</f>
        <v/>
      </c>
      <c r="D259" s="124"/>
      <c r="E259" s="125"/>
      <c r="F259" s="439" t="str">
        <f>IFERROR(VLOOKUP(E259,選択肢①!$F$44:$G$51,2,0),"")</f>
        <v/>
      </c>
      <c r="G259" s="125"/>
      <c r="H259" s="340"/>
      <c r="I259" s="104"/>
      <c r="J259" s="712"/>
      <c r="K259" s="125"/>
      <c r="L259" s="421" t="str">
        <f>IF(J259&lt;&gt;"",ROUNDDOWN(IF(AND(OR(E259=選択肢①!$F$49,E259=選択肢①!$F$50),K259="kWh"),SA!J259*選択肢①!$E$55,SA!J259),0),"")</f>
        <v/>
      </c>
      <c r="M259" s="717"/>
    </row>
    <row r="260" spans="2:13">
      <c r="B260" s="583"/>
      <c r="C260" s="351" t="str">
        <f>IF(B260="","",IFERROR(VLOOKUP($B260,'S4'!$B:$C,2,0),""))</f>
        <v/>
      </c>
      <c r="D260" s="124"/>
      <c r="E260" s="125"/>
      <c r="F260" s="439" t="str">
        <f>IFERROR(VLOOKUP(E260,選択肢①!$F$44:$G$51,2,0),"")</f>
        <v/>
      </c>
      <c r="G260" s="125"/>
      <c r="H260" s="340"/>
      <c r="I260" s="104"/>
      <c r="J260" s="712"/>
      <c r="K260" s="125"/>
      <c r="L260" s="421" t="str">
        <f>IF(J260&lt;&gt;"",ROUNDDOWN(IF(AND(OR(E260=選択肢①!$F$49,E260=選択肢①!$F$50),K260="kWh"),SA!J260*選択肢①!$E$55,SA!J260),0),"")</f>
        <v/>
      </c>
      <c r="M260" s="717"/>
    </row>
    <row r="261" spans="2:13">
      <c r="B261" s="583"/>
      <c r="C261" s="351" t="str">
        <f>IF(B261="","",IFERROR(VLOOKUP($B261,'S4'!$B:$C,2,0),""))</f>
        <v/>
      </c>
      <c r="D261" s="124"/>
      <c r="E261" s="125"/>
      <c r="F261" s="439" t="str">
        <f>IFERROR(VLOOKUP(E261,選択肢①!$F$44:$G$51,2,0),"")</f>
        <v/>
      </c>
      <c r="G261" s="125"/>
      <c r="H261" s="340"/>
      <c r="I261" s="104"/>
      <c r="J261" s="712"/>
      <c r="K261" s="125"/>
      <c r="L261" s="421" t="str">
        <f>IF(J261&lt;&gt;"",ROUNDDOWN(IF(AND(OR(E261=選択肢①!$F$49,E261=選択肢①!$F$50),K261="kWh"),SA!J261*選択肢①!$E$55,SA!J261),0),"")</f>
        <v/>
      </c>
      <c r="M261" s="717"/>
    </row>
    <row r="262" spans="2:13">
      <c r="B262" s="583"/>
      <c r="C262" s="351" t="str">
        <f>IF(B262="","",IFERROR(VLOOKUP($B262,'S4'!$B:$C,2,0),""))</f>
        <v/>
      </c>
      <c r="D262" s="124"/>
      <c r="E262" s="125"/>
      <c r="F262" s="439" t="str">
        <f>IFERROR(VLOOKUP(E262,選択肢①!$F$44:$G$51,2,0),"")</f>
        <v/>
      </c>
      <c r="G262" s="125"/>
      <c r="H262" s="340"/>
      <c r="I262" s="104"/>
      <c r="J262" s="712"/>
      <c r="K262" s="125"/>
      <c r="L262" s="421" t="str">
        <f>IF(J262&lt;&gt;"",ROUNDDOWN(IF(AND(OR(E262=選択肢①!$F$49,E262=選択肢①!$F$50),K262="kWh"),SA!J262*選択肢①!$E$55,SA!J262),0),"")</f>
        <v/>
      </c>
      <c r="M262" s="717"/>
    </row>
    <row r="263" spans="2:13">
      <c r="B263" s="583"/>
      <c r="C263" s="351" t="str">
        <f>IF(B263="","",IFERROR(VLOOKUP($B263,'S4'!$B:$C,2,0),""))</f>
        <v/>
      </c>
      <c r="D263" s="124"/>
      <c r="E263" s="125"/>
      <c r="F263" s="439" t="str">
        <f>IFERROR(VLOOKUP(E263,選択肢①!$F$44:$G$51,2,0),"")</f>
        <v/>
      </c>
      <c r="G263" s="125"/>
      <c r="H263" s="340"/>
      <c r="I263" s="104"/>
      <c r="J263" s="712"/>
      <c r="K263" s="125"/>
      <c r="L263" s="421" t="str">
        <f>IF(J263&lt;&gt;"",ROUNDDOWN(IF(AND(OR(E263=選択肢①!$F$49,E263=選択肢①!$F$50),K263="kWh"),SA!J263*選択肢①!$E$55,SA!J263),0),"")</f>
        <v/>
      </c>
      <c r="M263" s="717"/>
    </row>
    <row r="264" spans="2:13">
      <c r="B264" s="583"/>
      <c r="C264" s="351" t="str">
        <f>IF(B264="","",IFERROR(VLOOKUP($B264,'S4'!$B:$C,2,0),""))</f>
        <v/>
      </c>
      <c r="D264" s="124"/>
      <c r="E264" s="125"/>
      <c r="F264" s="439" t="str">
        <f>IFERROR(VLOOKUP(E264,選択肢①!$F$44:$G$51,2,0),"")</f>
        <v/>
      </c>
      <c r="G264" s="125"/>
      <c r="H264" s="340"/>
      <c r="I264" s="104"/>
      <c r="J264" s="712"/>
      <c r="K264" s="125"/>
      <c r="L264" s="421" t="str">
        <f>IF(J264&lt;&gt;"",ROUNDDOWN(IF(AND(OR(E264=選択肢①!$F$49,E264=選択肢①!$F$50),K264="kWh"),SA!J264*選択肢①!$E$55,SA!J264),0),"")</f>
        <v/>
      </c>
      <c r="M264" s="717"/>
    </row>
    <row r="265" spans="2:13">
      <c r="B265" s="583"/>
      <c r="C265" s="351" t="str">
        <f>IF(B265="","",IFERROR(VLOOKUP($B265,'S4'!$B:$C,2,0),""))</f>
        <v/>
      </c>
      <c r="D265" s="124"/>
      <c r="E265" s="125"/>
      <c r="F265" s="439" t="str">
        <f>IFERROR(VLOOKUP(E265,選択肢①!$F$44:$G$51,2,0),"")</f>
        <v/>
      </c>
      <c r="G265" s="125"/>
      <c r="H265" s="340"/>
      <c r="I265" s="104"/>
      <c r="J265" s="712"/>
      <c r="K265" s="125"/>
      <c r="L265" s="421" t="str">
        <f>IF(J265&lt;&gt;"",ROUNDDOWN(IF(AND(OR(E265=選択肢①!$F$49,E265=選択肢①!$F$50),K265="kWh"),SA!J265*選択肢①!$E$55,SA!J265),0),"")</f>
        <v/>
      </c>
      <c r="M265" s="717"/>
    </row>
    <row r="266" spans="2:13">
      <c r="B266" s="583"/>
      <c r="C266" s="351" t="str">
        <f>IF(B266="","",IFERROR(VLOOKUP($B266,'S4'!$B:$C,2,0),""))</f>
        <v/>
      </c>
      <c r="D266" s="124"/>
      <c r="E266" s="125"/>
      <c r="F266" s="439" t="str">
        <f>IFERROR(VLOOKUP(E266,選択肢①!$F$44:$G$51,2,0),"")</f>
        <v/>
      </c>
      <c r="G266" s="125"/>
      <c r="H266" s="340"/>
      <c r="I266" s="104"/>
      <c r="J266" s="712"/>
      <c r="K266" s="125"/>
      <c r="L266" s="421" t="str">
        <f>IF(J266&lt;&gt;"",ROUNDDOWN(IF(AND(OR(E266=選択肢①!$F$49,E266=選択肢①!$F$50),K266="kWh"),SA!J266*選択肢①!$E$55,SA!J266),0),"")</f>
        <v/>
      </c>
      <c r="M266" s="717"/>
    </row>
    <row r="267" spans="2:13">
      <c r="B267" s="583"/>
      <c r="C267" s="351" t="str">
        <f>IF(B267="","",IFERROR(VLOOKUP($B267,'S4'!$B:$C,2,0),""))</f>
        <v/>
      </c>
      <c r="D267" s="124"/>
      <c r="E267" s="125"/>
      <c r="F267" s="439" t="str">
        <f>IFERROR(VLOOKUP(E267,選択肢①!$F$44:$G$51,2,0),"")</f>
        <v/>
      </c>
      <c r="G267" s="125"/>
      <c r="H267" s="340"/>
      <c r="I267" s="104"/>
      <c r="J267" s="712"/>
      <c r="K267" s="125"/>
      <c r="L267" s="421" t="str">
        <f>IF(J267&lt;&gt;"",ROUNDDOWN(IF(AND(OR(E267=選択肢①!$F$49,E267=選択肢①!$F$50),K267="kWh"),SA!J267*選択肢①!$E$55,SA!J267),0),"")</f>
        <v/>
      </c>
      <c r="M267" s="717"/>
    </row>
    <row r="268" spans="2:13">
      <c r="B268" s="583"/>
      <c r="C268" s="351" t="str">
        <f>IF(B268="","",IFERROR(VLOOKUP($B268,'S4'!$B:$C,2,0),""))</f>
        <v/>
      </c>
      <c r="D268" s="124"/>
      <c r="E268" s="125"/>
      <c r="F268" s="439" t="str">
        <f>IFERROR(VLOOKUP(E268,選択肢①!$F$44:$G$51,2,0),"")</f>
        <v/>
      </c>
      <c r="G268" s="125"/>
      <c r="H268" s="340"/>
      <c r="I268" s="104"/>
      <c r="J268" s="712"/>
      <c r="K268" s="125"/>
      <c r="L268" s="421" t="str">
        <f>IF(J268&lt;&gt;"",ROUNDDOWN(IF(AND(OR(E268=選択肢①!$F$49,E268=選択肢①!$F$50),K268="kWh"),SA!J268*選択肢①!$E$55,SA!J268),0),"")</f>
        <v/>
      </c>
      <c r="M268" s="717"/>
    </row>
    <row r="269" spans="2:13">
      <c r="B269" s="583"/>
      <c r="C269" s="351" t="str">
        <f>IF(B269="","",IFERROR(VLOOKUP($B269,'S4'!$B:$C,2,0),""))</f>
        <v/>
      </c>
      <c r="D269" s="124"/>
      <c r="E269" s="125"/>
      <c r="F269" s="439" t="str">
        <f>IFERROR(VLOOKUP(E269,選択肢①!$F$44:$G$51,2,0),"")</f>
        <v/>
      </c>
      <c r="G269" s="125"/>
      <c r="H269" s="340"/>
      <c r="I269" s="104"/>
      <c r="J269" s="712"/>
      <c r="K269" s="125"/>
      <c r="L269" s="421" t="str">
        <f>IF(J269&lt;&gt;"",ROUNDDOWN(IF(AND(OR(E269=選択肢①!$F$49,E269=選択肢①!$F$50),K269="kWh"),SA!J269*選択肢①!$E$55,SA!J269),0),"")</f>
        <v/>
      </c>
      <c r="M269" s="717"/>
    </row>
    <row r="270" spans="2:13">
      <c r="B270" s="583"/>
      <c r="C270" s="351" t="str">
        <f>IF(B270="","",IFERROR(VLOOKUP($B270,'S4'!$B:$C,2,0),""))</f>
        <v/>
      </c>
      <c r="D270" s="124"/>
      <c r="E270" s="125"/>
      <c r="F270" s="439" t="str">
        <f>IFERROR(VLOOKUP(E270,選択肢①!$F$44:$G$51,2,0),"")</f>
        <v/>
      </c>
      <c r="G270" s="125"/>
      <c r="H270" s="340"/>
      <c r="I270" s="104"/>
      <c r="J270" s="712"/>
      <c r="K270" s="125"/>
      <c r="L270" s="421" t="str">
        <f>IF(J270&lt;&gt;"",ROUNDDOWN(IF(AND(OR(E270=選択肢①!$F$49,E270=選択肢①!$F$50),K270="kWh"),SA!J270*選択肢①!$E$55,SA!J270),0),"")</f>
        <v/>
      </c>
      <c r="M270" s="717"/>
    </row>
    <row r="271" spans="2:13">
      <c r="B271" s="583"/>
      <c r="C271" s="351" t="str">
        <f>IF(B271="","",IFERROR(VLOOKUP($B271,'S4'!$B:$C,2,0),""))</f>
        <v/>
      </c>
      <c r="D271" s="124"/>
      <c r="E271" s="125"/>
      <c r="F271" s="439" t="str">
        <f>IFERROR(VLOOKUP(E271,選択肢①!$F$44:$G$51,2,0),"")</f>
        <v/>
      </c>
      <c r="G271" s="125"/>
      <c r="H271" s="340"/>
      <c r="I271" s="104"/>
      <c r="J271" s="712"/>
      <c r="K271" s="125"/>
      <c r="L271" s="421" t="str">
        <f>IF(J271&lt;&gt;"",ROUNDDOWN(IF(AND(OR(E271=選択肢①!$F$49,E271=選択肢①!$F$50),K271="kWh"),SA!J271*選択肢①!$E$55,SA!J271),0),"")</f>
        <v/>
      </c>
      <c r="M271" s="717"/>
    </row>
    <row r="272" spans="2:13">
      <c r="B272" s="583"/>
      <c r="C272" s="351" t="str">
        <f>IF(B272="","",IFERROR(VLOOKUP($B272,'S4'!$B:$C,2,0),""))</f>
        <v/>
      </c>
      <c r="D272" s="124"/>
      <c r="E272" s="125"/>
      <c r="F272" s="439" t="str">
        <f>IFERROR(VLOOKUP(E272,選択肢①!$F$44:$G$51,2,0),"")</f>
        <v/>
      </c>
      <c r="G272" s="125"/>
      <c r="H272" s="340"/>
      <c r="I272" s="104"/>
      <c r="J272" s="712"/>
      <c r="K272" s="125"/>
      <c r="L272" s="421" t="str">
        <f>IF(J272&lt;&gt;"",ROUNDDOWN(IF(AND(OR(E272=選択肢①!$F$49,E272=選択肢①!$F$50),K272="kWh"),SA!J272*選択肢①!$E$55,SA!J272),0),"")</f>
        <v/>
      </c>
      <c r="M272" s="717"/>
    </row>
    <row r="273" spans="2:13">
      <c r="B273" s="583"/>
      <c r="C273" s="351" t="str">
        <f>IF(B273="","",IFERROR(VLOOKUP($B273,'S4'!$B:$C,2,0),""))</f>
        <v/>
      </c>
      <c r="D273" s="124"/>
      <c r="E273" s="125"/>
      <c r="F273" s="439" t="str">
        <f>IFERROR(VLOOKUP(E273,選択肢①!$F$44:$G$51,2,0),"")</f>
        <v/>
      </c>
      <c r="G273" s="125"/>
      <c r="H273" s="340"/>
      <c r="I273" s="104"/>
      <c r="J273" s="712"/>
      <c r="K273" s="125"/>
      <c r="L273" s="421" t="str">
        <f>IF(J273&lt;&gt;"",ROUNDDOWN(IF(AND(OR(E273=選択肢①!$F$49,E273=選択肢①!$F$50),K273="kWh"),SA!J273*選択肢①!$E$55,SA!J273),0),"")</f>
        <v/>
      </c>
      <c r="M273" s="717"/>
    </row>
    <row r="274" spans="2:13">
      <c r="B274" s="583"/>
      <c r="C274" s="351" t="str">
        <f>IF(B274="","",IFERROR(VLOOKUP($B274,'S4'!$B:$C,2,0),""))</f>
        <v/>
      </c>
      <c r="D274" s="124"/>
      <c r="E274" s="125"/>
      <c r="F274" s="439" t="str">
        <f>IFERROR(VLOOKUP(E274,選択肢①!$F$44:$G$51,2,0),"")</f>
        <v/>
      </c>
      <c r="G274" s="125"/>
      <c r="H274" s="340"/>
      <c r="I274" s="104"/>
      <c r="J274" s="712"/>
      <c r="K274" s="125"/>
      <c r="L274" s="421" t="str">
        <f>IF(J274&lt;&gt;"",ROUNDDOWN(IF(AND(OR(E274=選択肢①!$F$49,E274=選択肢①!$F$50),K274="kWh"),SA!J274*選択肢①!$E$55,SA!J274),0),"")</f>
        <v/>
      </c>
      <c r="M274" s="717"/>
    </row>
    <row r="275" spans="2:13">
      <c r="B275" s="583"/>
      <c r="C275" s="351" t="str">
        <f>IF(B275="","",IFERROR(VLOOKUP($B275,'S4'!$B:$C,2,0),""))</f>
        <v/>
      </c>
      <c r="D275" s="124"/>
      <c r="E275" s="125"/>
      <c r="F275" s="439" t="str">
        <f>IFERROR(VLOOKUP(E275,選択肢①!$F$44:$G$51,2,0),"")</f>
        <v/>
      </c>
      <c r="G275" s="125"/>
      <c r="H275" s="340"/>
      <c r="I275" s="104"/>
      <c r="J275" s="712"/>
      <c r="K275" s="125"/>
      <c r="L275" s="421" t="str">
        <f>IF(J275&lt;&gt;"",ROUNDDOWN(IF(AND(OR(E275=選択肢①!$F$49,E275=選択肢①!$F$50),K275="kWh"),SA!J275*選択肢①!$E$55,SA!J275),0),"")</f>
        <v/>
      </c>
      <c r="M275" s="717"/>
    </row>
    <row r="276" spans="2:13">
      <c r="B276" s="583"/>
      <c r="C276" s="351" t="str">
        <f>IF(B276="","",IFERROR(VLOOKUP($B276,'S4'!$B:$C,2,0),""))</f>
        <v/>
      </c>
      <c r="D276" s="124"/>
      <c r="E276" s="125"/>
      <c r="F276" s="439" t="str">
        <f>IFERROR(VLOOKUP(E276,選択肢①!$F$44:$G$51,2,0),"")</f>
        <v/>
      </c>
      <c r="G276" s="125"/>
      <c r="H276" s="340"/>
      <c r="I276" s="104"/>
      <c r="J276" s="712"/>
      <c r="K276" s="125"/>
      <c r="L276" s="421" t="str">
        <f>IF(J276&lt;&gt;"",ROUNDDOWN(IF(AND(OR(E276=選択肢①!$F$49,E276=選択肢①!$F$50),K276="kWh"),SA!J276*選択肢①!$E$55,SA!J276),0),"")</f>
        <v/>
      </c>
      <c r="M276" s="717"/>
    </row>
    <row r="277" spans="2:13">
      <c r="B277" s="583"/>
      <c r="C277" s="351" t="str">
        <f>IF(B277="","",IFERROR(VLOOKUP($B277,'S4'!$B:$C,2,0),""))</f>
        <v/>
      </c>
      <c r="D277" s="124"/>
      <c r="E277" s="125"/>
      <c r="F277" s="439" t="str">
        <f>IFERROR(VLOOKUP(E277,選択肢①!$F$44:$G$51,2,0),"")</f>
        <v/>
      </c>
      <c r="G277" s="125"/>
      <c r="H277" s="340"/>
      <c r="I277" s="104"/>
      <c r="J277" s="712"/>
      <c r="K277" s="125"/>
      <c r="L277" s="421" t="str">
        <f>IF(J277&lt;&gt;"",ROUNDDOWN(IF(AND(OR(E277=選択肢①!$F$49,E277=選択肢①!$F$50),K277="kWh"),SA!J277*選択肢①!$E$55,SA!J277),0),"")</f>
        <v/>
      </c>
      <c r="M277" s="717"/>
    </row>
    <row r="278" spans="2:13">
      <c r="B278" s="583"/>
      <c r="C278" s="351" t="str">
        <f>IF(B278="","",IFERROR(VLOOKUP($B278,'S4'!$B:$C,2,0),""))</f>
        <v/>
      </c>
      <c r="D278" s="124"/>
      <c r="E278" s="125"/>
      <c r="F278" s="439" t="str">
        <f>IFERROR(VLOOKUP(E278,選択肢①!$F$44:$G$51,2,0),"")</f>
        <v/>
      </c>
      <c r="G278" s="125"/>
      <c r="H278" s="340"/>
      <c r="I278" s="104"/>
      <c r="J278" s="712"/>
      <c r="K278" s="125"/>
      <c r="L278" s="421" t="str">
        <f>IF(J278&lt;&gt;"",ROUNDDOWN(IF(AND(OR(E278=選択肢①!$F$49,E278=選択肢①!$F$50),K278="kWh"),SA!J278*選択肢①!$E$55,SA!J278),0),"")</f>
        <v/>
      </c>
      <c r="M278" s="717"/>
    </row>
    <row r="279" spans="2:13">
      <c r="B279" s="583"/>
      <c r="C279" s="351" t="str">
        <f>IF(B279="","",IFERROR(VLOOKUP($B279,'S4'!$B:$C,2,0),""))</f>
        <v/>
      </c>
      <c r="D279" s="124"/>
      <c r="E279" s="125"/>
      <c r="F279" s="439" t="str">
        <f>IFERROR(VLOOKUP(E279,選択肢①!$F$44:$G$51,2,0),"")</f>
        <v/>
      </c>
      <c r="G279" s="125"/>
      <c r="H279" s="340"/>
      <c r="I279" s="104"/>
      <c r="J279" s="712"/>
      <c r="K279" s="125"/>
      <c r="L279" s="421" t="str">
        <f>IF(J279&lt;&gt;"",ROUNDDOWN(IF(AND(OR(E279=選択肢①!$F$49,E279=選択肢①!$F$50),K279="kWh"),SA!J279*選択肢①!$E$55,SA!J279),0),"")</f>
        <v/>
      </c>
      <c r="M279" s="717"/>
    </row>
    <row r="280" spans="2:13">
      <c r="B280" s="583"/>
      <c r="C280" s="351" t="str">
        <f>IF(B280="","",IFERROR(VLOOKUP($B280,'S4'!$B:$C,2,0),""))</f>
        <v/>
      </c>
      <c r="D280" s="124"/>
      <c r="E280" s="125"/>
      <c r="F280" s="439" t="str">
        <f>IFERROR(VLOOKUP(E280,選択肢①!$F$44:$G$51,2,0),"")</f>
        <v/>
      </c>
      <c r="G280" s="125"/>
      <c r="H280" s="340"/>
      <c r="I280" s="104"/>
      <c r="J280" s="712"/>
      <c r="K280" s="125"/>
      <c r="L280" s="421" t="str">
        <f>IF(J280&lt;&gt;"",ROUNDDOWN(IF(AND(OR(E280=選択肢①!$F$49,E280=選択肢①!$F$50),K280="kWh"),SA!J280*選択肢①!$E$55,SA!J280),0),"")</f>
        <v/>
      </c>
      <c r="M280" s="717"/>
    </row>
    <row r="281" spans="2:13">
      <c r="B281" s="583"/>
      <c r="C281" s="351" t="str">
        <f>IF(B281="","",IFERROR(VLOOKUP($B281,'S4'!$B:$C,2,0),""))</f>
        <v/>
      </c>
      <c r="D281" s="124"/>
      <c r="E281" s="125"/>
      <c r="F281" s="439" t="str">
        <f>IFERROR(VLOOKUP(E281,選択肢①!$F$44:$G$51,2,0),"")</f>
        <v/>
      </c>
      <c r="G281" s="125"/>
      <c r="H281" s="340"/>
      <c r="I281" s="104"/>
      <c r="J281" s="712"/>
      <c r="K281" s="125"/>
      <c r="L281" s="421" t="str">
        <f>IF(J281&lt;&gt;"",ROUNDDOWN(IF(AND(OR(E281=選択肢①!$F$49,E281=選択肢①!$F$50),K281="kWh"),SA!J281*選択肢①!$E$55,SA!J281),0),"")</f>
        <v/>
      </c>
      <c r="M281" s="717"/>
    </row>
    <row r="282" spans="2:13">
      <c r="B282" s="583"/>
      <c r="C282" s="351" t="str">
        <f>IF(B282="","",IFERROR(VLOOKUP($B282,'S4'!$B:$C,2,0),""))</f>
        <v/>
      </c>
      <c r="D282" s="124"/>
      <c r="E282" s="125"/>
      <c r="F282" s="439" t="str">
        <f>IFERROR(VLOOKUP(E282,選択肢①!$F$44:$G$51,2,0),"")</f>
        <v/>
      </c>
      <c r="G282" s="125"/>
      <c r="H282" s="340"/>
      <c r="I282" s="104"/>
      <c r="J282" s="712"/>
      <c r="K282" s="125"/>
      <c r="L282" s="421" t="str">
        <f>IF(J282&lt;&gt;"",ROUNDDOWN(IF(AND(OR(E282=選択肢①!$F$49,E282=選択肢①!$F$50),K282="kWh"),SA!J282*選択肢①!$E$55,SA!J282),0),"")</f>
        <v/>
      </c>
      <c r="M282" s="717"/>
    </row>
    <row r="283" spans="2:13">
      <c r="B283" s="583"/>
      <c r="C283" s="351" t="str">
        <f>IF(B283="","",IFERROR(VLOOKUP($B283,'S4'!$B:$C,2,0),""))</f>
        <v/>
      </c>
      <c r="D283" s="124"/>
      <c r="E283" s="125"/>
      <c r="F283" s="439" t="str">
        <f>IFERROR(VLOOKUP(E283,選択肢①!$F$44:$G$51,2,0),"")</f>
        <v/>
      </c>
      <c r="G283" s="125"/>
      <c r="H283" s="340"/>
      <c r="I283" s="104"/>
      <c r="J283" s="712"/>
      <c r="K283" s="125"/>
      <c r="L283" s="421" t="str">
        <f>IF(J283&lt;&gt;"",ROUNDDOWN(IF(AND(OR(E283=選択肢①!$F$49,E283=選択肢①!$F$50),K283="kWh"),SA!J283*選択肢①!$E$55,SA!J283),0),"")</f>
        <v/>
      </c>
      <c r="M283" s="717"/>
    </row>
    <row r="284" spans="2:13">
      <c r="B284" s="583"/>
      <c r="C284" s="351" t="str">
        <f>IF(B284="","",IFERROR(VLOOKUP($B284,'S4'!$B:$C,2,0),""))</f>
        <v/>
      </c>
      <c r="D284" s="124"/>
      <c r="E284" s="125"/>
      <c r="F284" s="439" t="str">
        <f>IFERROR(VLOOKUP(E284,選択肢①!$F$44:$G$51,2,0),"")</f>
        <v/>
      </c>
      <c r="G284" s="125"/>
      <c r="H284" s="340"/>
      <c r="I284" s="104"/>
      <c r="J284" s="712"/>
      <c r="K284" s="125"/>
      <c r="L284" s="421" t="str">
        <f>IF(J284&lt;&gt;"",ROUNDDOWN(IF(AND(OR(E284=選択肢①!$F$49,E284=選択肢①!$F$50),K284="kWh"),SA!J284*選択肢①!$E$55,SA!J284),0),"")</f>
        <v/>
      </c>
      <c r="M284" s="717"/>
    </row>
    <row r="285" spans="2:13">
      <c r="B285" s="583"/>
      <c r="C285" s="351" t="str">
        <f>IF(B285="","",IFERROR(VLOOKUP($B285,'S4'!$B:$C,2,0),""))</f>
        <v/>
      </c>
      <c r="D285" s="124"/>
      <c r="E285" s="125"/>
      <c r="F285" s="439" t="str">
        <f>IFERROR(VLOOKUP(E285,選択肢①!$F$44:$G$51,2,0),"")</f>
        <v/>
      </c>
      <c r="G285" s="125"/>
      <c r="H285" s="340"/>
      <c r="I285" s="104"/>
      <c r="J285" s="712"/>
      <c r="K285" s="125"/>
      <c r="L285" s="421" t="str">
        <f>IF(J285&lt;&gt;"",ROUNDDOWN(IF(AND(OR(E285=選択肢①!$F$49,E285=選択肢①!$F$50),K285="kWh"),SA!J285*選択肢①!$E$55,SA!J285),0),"")</f>
        <v/>
      </c>
      <c r="M285" s="717"/>
    </row>
    <row r="286" spans="2:13">
      <c r="B286" s="583"/>
      <c r="C286" s="351" t="str">
        <f>IF(B286="","",IFERROR(VLOOKUP($B286,'S4'!$B:$C,2,0),""))</f>
        <v/>
      </c>
      <c r="D286" s="124"/>
      <c r="E286" s="125"/>
      <c r="F286" s="439" t="str">
        <f>IFERROR(VLOOKUP(E286,選択肢①!$F$44:$G$51,2,0),"")</f>
        <v/>
      </c>
      <c r="G286" s="125"/>
      <c r="H286" s="340"/>
      <c r="I286" s="104"/>
      <c r="J286" s="712"/>
      <c r="K286" s="125"/>
      <c r="L286" s="421" t="str">
        <f>IF(J286&lt;&gt;"",ROUNDDOWN(IF(AND(OR(E286=選択肢①!$F$49,E286=選択肢①!$F$50),K286="kWh"),SA!J286*選択肢①!$E$55,SA!J286),0),"")</f>
        <v/>
      </c>
      <c r="M286" s="717"/>
    </row>
    <row r="287" spans="2:13">
      <c r="B287" s="583"/>
      <c r="C287" s="351" t="str">
        <f>IF(B287="","",IFERROR(VLOOKUP($B287,'S4'!$B:$C,2,0),""))</f>
        <v/>
      </c>
      <c r="D287" s="124"/>
      <c r="E287" s="125"/>
      <c r="F287" s="439" t="str">
        <f>IFERROR(VLOOKUP(E287,選択肢①!$F$44:$G$51,2,0),"")</f>
        <v/>
      </c>
      <c r="G287" s="125"/>
      <c r="H287" s="340"/>
      <c r="I287" s="104"/>
      <c r="J287" s="712"/>
      <c r="K287" s="125"/>
      <c r="L287" s="421" t="str">
        <f>IF(J287&lt;&gt;"",ROUNDDOWN(IF(AND(OR(E287=選択肢①!$F$49,E287=選択肢①!$F$50),K287="kWh"),SA!J287*選択肢①!$E$55,SA!J287),0),"")</f>
        <v/>
      </c>
      <c r="M287" s="717"/>
    </row>
    <row r="288" spans="2:13">
      <c r="B288" s="583"/>
      <c r="C288" s="351" t="str">
        <f>IF(B288="","",IFERROR(VLOOKUP($B288,'S4'!$B:$C,2,0),""))</f>
        <v/>
      </c>
      <c r="D288" s="124"/>
      <c r="E288" s="125"/>
      <c r="F288" s="439" t="str">
        <f>IFERROR(VLOOKUP(E288,選択肢①!$F$44:$G$51,2,0),"")</f>
        <v/>
      </c>
      <c r="G288" s="125"/>
      <c r="H288" s="340"/>
      <c r="I288" s="104"/>
      <c r="J288" s="712"/>
      <c r="K288" s="125"/>
      <c r="L288" s="421" t="str">
        <f>IF(J288&lt;&gt;"",ROUNDDOWN(IF(AND(OR(E288=選択肢①!$F$49,E288=選択肢①!$F$50),K288="kWh"),SA!J288*選択肢①!$E$55,SA!J288),0),"")</f>
        <v/>
      </c>
      <c r="M288" s="717"/>
    </row>
    <row r="289" spans="2:13">
      <c r="B289" s="583"/>
      <c r="C289" s="351" t="str">
        <f>IF(B289="","",IFERROR(VLOOKUP($B289,'S4'!$B:$C,2,0),""))</f>
        <v/>
      </c>
      <c r="D289" s="124"/>
      <c r="E289" s="125"/>
      <c r="F289" s="439" t="str">
        <f>IFERROR(VLOOKUP(E289,選択肢①!$F$44:$G$51,2,0),"")</f>
        <v/>
      </c>
      <c r="G289" s="125"/>
      <c r="H289" s="340"/>
      <c r="I289" s="104"/>
      <c r="J289" s="712"/>
      <c r="K289" s="125"/>
      <c r="L289" s="421" t="str">
        <f>IF(J289&lt;&gt;"",ROUNDDOWN(IF(AND(OR(E289=選択肢①!$F$49,E289=選択肢①!$F$50),K289="kWh"),SA!J289*選択肢①!$E$55,SA!J289),0),"")</f>
        <v/>
      </c>
      <c r="M289" s="717"/>
    </row>
    <row r="290" spans="2:13">
      <c r="B290" s="583"/>
      <c r="C290" s="351" t="str">
        <f>IF(B290="","",IFERROR(VLOOKUP($B290,'S4'!$B:$C,2,0),""))</f>
        <v/>
      </c>
      <c r="D290" s="124"/>
      <c r="E290" s="125"/>
      <c r="F290" s="439" t="str">
        <f>IFERROR(VLOOKUP(E290,選択肢①!$F$44:$G$51,2,0),"")</f>
        <v/>
      </c>
      <c r="G290" s="125"/>
      <c r="H290" s="340"/>
      <c r="I290" s="104"/>
      <c r="J290" s="712"/>
      <c r="K290" s="125"/>
      <c r="L290" s="421" t="str">
        <f>IF(J290&lt;&gt;"",ROUNDDOWN(IF(AND(OR(E290=選択肢①!$F$49,E290=選択肢①!$F$50),K290="kWh"),SA!J290*選択肢①!$E$55,SA!J290),0),"")</f>
        <v/>
      </c>
      <c r="M290" s="717"/>
    </row>
    <row r="291" spans="2:13">
      <c r="B291" s="583"/>
      <c r="C291" s="351" t="str">
        <f>IF(B291="","",IFERROR(VLOOKUP($B291,'S4'!$B:$C,2,0),""))</f>
        <v/>
      </c>
      <c r="D291" s="124"/>
      <c r="E291" s="125"/>
      <c r="F291" s="439" t="str">
        <f>IFERROR(VLOOKUP(E291,選択肢①!$F$44:$G$51,2,0),"")</f>
        <v/>
      </c>
      <c r="G291" s="125"/>
      <c r="H291" s="340"/>
      <c r="I291" s="104"/>
      <c r="J291" s="712"/>
      <c r="K291" s="125"/>
      <c r="L291" s="421" t="str">
        <f>IF(J291&lt;&gt;"",ROUNDDOWN(IF(AND(OR(E291=選択肢①!$F$49,E291=選択肢①!$F$50),K291="kWh"),SA!J291*選択肢①!$E$55,SA!J291),0),"")</f>
        <v/>
      </c>
      <c r="M291" s="717"/>
    </row>
    <row r="292" spans="2:13">
      <c r="B292" s="583"/>
      <c r="C292" s="351" t="str">
        <f>IF(B292="","",IFERROR(VLOOKUP($B292,'S4'!$B:$C,2,0),""))</f>
        <v/>
      </c>
      <c r="D292" s="124"/>
      <c r="E292" s="125"/>
      <c r="F292" s="439" t="str">
        <f>IFERROR(VLOOKUP(E292,選択肢①!$F$44:$G$51,2,0),"")</f>
        <v/>
      </c>
      <c r="G292" s="125"/>
      <c r="H292" s="340"/>
      <c r="I292" s="104"/>
      <c r="J292" s="712"/>
      <c r="K292" s="125"/>
      <c r="L292" s="421" t="str">
        <f>IF(J292&lt;&gt;"",ROUNDDOWN(IF(AND(OR(E292=選択肢①!$F$49,E292=選択肢①!$F$50),K292="kWh"),SA!J292*選択肢①!$E$55,SA!J292),0),"")</f>
        <v/>
      </c>
      <c r="M292" s="717"/>
    </row>
    <row r="293" spans="2:13">
      <c r="B293" s="583"/>
      <c r="C293" s="351" t="str">
        <f>IF(B293="","",IFERROR(VLOOKUP($B293,'S4'!$B:$C,2,0),""))</f>
        <v/>
      </c>
      <c r="D293" s="124"/>
      <c r="E293" s="125"/>
      <c r="F293" s="439" t="str">
        <f>IFERROR(VLOOKUP(E293,選択肢①!$F$44:$G$51,2,0),"")</f>
        <v/>
      </c>
      <c r="G293" s="125"/>
      <c r="H293" s="340"/>
      <c r="I293" s="104"/>
      <c r="J293" s="712"/>
      <c r="K293" s="125"/>
      <c r="L293" s="421" t="str">
        <f>IF(J293&lt;&gt;"",ROUNDDOWN(IF(AND(OR(E293=選択肢①!$F$49,E293=選択肢①!$F$50),K293="kWh"),SA!J293*選択肢①!$E$55,SA!J293),0),"")</f>
        <v/>
      </c>
      <c r="M293" s="717"/>
    </row>
    <row r="294" spans="2:13">
      <c r="B294" s="583"/>
      <c r="C294" s="351" t="str">
        <f>IF(B294="","",IFERROR(VLOOKUP($B294,'S4'!$B:$C,2,0),""))</f>
        <v/>
      </c>
      <c r="D294" s="124"/>
      <c r="E294" s="125"/>
      <c r="F294" s="439" t="str">
        <f>IFERROR(VLOOKUP(E294,選択肢①!$F$44:$G$51,2,0),"")</f>
        <v/>
      </c>
      <c r="G294" s="125"/>
      <c r="H294" s="340"/>
      <c r="I294" s="104"/>
      <c r="J294" s="712"/>
      <c r="K294" s="125"/>
      <c r="L294" s="421" t="str">
        <f>IF(J294&lt;&gt;"",ROUNDDOWN(IF(AND(OR(E294=選択肢①!$F$49,E294=選択肢①!$F$50),K294="kWh"),SA!J294*選択肢①!$E$55,SA!J294),0),"")</f>
        <v/>
      </c>
      <c r="M294" s="717"/>
    </row>
    <row r="295" spans="2:13">
      <c r="B295" s="583"/>
      <c r="C295" s="351" t="str">
        <f>IF(B295="","",IFERROR(VLOOKUP($B295,'S4'!$B:$C,2,0),""))</f>
        <v/>
      </c>
      <c r="D295" s="124"/>
      <c r="E295" s="125"/>
      <c r="F295" s="439" t="str">
        <f>IFERROR(VLOOKUP(E295,選択肢①!$F$44:$G$51,2,0),"")</f>
        <v/>
      </c>
      <c r="G295" s="125"/>
      <c r="H295" s="340"/>
      <c r="I295" s="104"/>
      <c r="J295" s="712"/>
      <c r="K295" s="125"/>
      <c r="L295" s="421" t="str">
        <f>IF(J295&lt;&gt;"",ROUNDDOWN(IF(AND(OR(E295=選択肢①!$F$49,E295=選択肢①!$F$50),K295="kWh"),SA!J295*選択肢①!$E$55,SA!J295),0),"")</f>
        <v/>
      </c>
      <c r="M295" s="717"/>
    </row>
    <row r="296" spans="2:13">
      <c r="B296" s="583"/>
      <c r="C296" s="351" t="str">
        <f>IF(B296="","",IFERROR(VLOOKUP($B296,'S4'!$B:$C,2,0),""))</f>
        <v/>
      </c>
      <c r="D296" s="124"/>
      <c r="E296" s="125"/>
      <c r="F296" s="439" t="str">
        <f>IFERROR(VLOOKUP(E296,選択肢①!$F$44:$G$51,2,0),"")</f>
        <v/>
      </c>
      <c r="G296" s="125"/>
      <c r="H296" s="340"/>
      <c r="I296" s="104"/>
      <c r="J296" s="712"/>
      <c r="K296" s="125"/>
      <c r="L296" s="421" t="str">
        <f>IF(J296&lt;&gt;"",ROUNDDOWN(IF(AND(OR(E296=選択肢①!$F$49,E296=選択肢①!$F$50),K296="kWh"),SA!J296*選択肢①!$E$55,SA!J296),0),"")</f>
        <v/>
      </c>
      <c r="M296" s="717"/>
    </row>
    <row r="297" spans="2:13">
      <c r="B297" s="583"/>
      <c r="C297" s="351" t="str">
        <f>IF(B297="","",IFERROR(VLOOKUP($B297,'S4'!$B:$C,2,0),""))</f>
        <v/>
      </c>
      <c r="D297" s="124"/>
      <c r="E297" s="125"/>
      <c r="F297" s="439" t="str">
        <f>IFERROR(VLOOKUP(E297,選択肢①!$F$44:$G$51,2,0),"")</f>
        <v/>
      </c>
      <c r="G297" s="125"/>
      <c r="H297" s="340"/>
      <c r="I297" s="104"/>
      <c r="J297" s="712"/>
      <c r="K297" s="125"/>
      <c r="L297" s="421" t="str">
        <f>IF(J297&lt;&gt;"",ROUNDDOWN(IF(AND(OR(E297=選択肢①!$F$49,E297=選択肢①!$F$50),K297="kWh"),SA!J297*選択肢①!$E$55,SA!J297),0),"")</f>
        <v/>
      </c>
      <c r="M297" s="717"/>
    </row>
    <row r="298" spans="2:13">
      <c r="B298" s="583"/>
      <c r="C298" s="351" t="str">
        <f>IF(B298="","",IFERROR(VLOOKUP($B298,'S4'!$B:$C,2,0),""))</f>
        <v/>
      </c>
      <c r="D298" s="124"/>
      <c r="E298" s="125"/>
      <c r="F298" s="439" t="str">
        <f>IFERROR(VLOOKUP(E298,選択肢①!$F$44:$G$51,2,0),"")</f>
        <v/>
      </c>
      <c r="G298" s="125"/>
      <c r="H298" s="340"/>
      <c r="I298" s="104"/>
      <c r="J298" s="712"/>
      <c r="K298" s="125"/>
      <c r="L298" s="421" t="str">
        <f>IF(J298&lt;&gt;"",ROUNDDOWN(IF(AND(OR(E298=選択肢①!$F$49,E298=選択肢①!$F$50),K298="kWh"),SA!J298*選択肢①!$E$55,SA!J298),0),"")</f>
        <v/>
      </c>
      <c r="M298" s="717"/>
    </row>
    <row r="299" spans="2:13">
      <c r="B299" s="583"/>
      <c r="C299" s="351" t="str">
        <f>IF(B299="","",IFERROR(VLOOKUP($B299,'S4'!$B:$C,2,0),""))</f>
        <v/>
      </c>
      <c r="D299" s="124"/>
      <c r="E299" s="125"/>
      <c r="F299" s="439" t="str">
        <f>IFERROR(VLOOKUP(E299,選択肢①!$F$44:$G$51,2,0),"")</f>
        <v/>
      </c>
      <c r="G299" s="125"/>
      <c r="H299" s="340"/>
      <c r="I299" s="104"/>
      <c r="J299" s="712"/>
      <c r="K299" s="125"/>
      <c r="L299" s="421" t="str">
        <f>IF(J299&lt;&gt;"",ROUNDDOWN(IF(AND(OR(E299=選択肢①!$F$49,E299=選択肢①!$F$50),K299="kWh"),SA!J299*選択肢①!$E$55,SA!J299),0),"")</f>
        <v/>
      </c>
      <c r="M299" s="717"/>
    </row>
    <row r="300" spans="2:13">
      <c r="B300" s="583"/>
      <c r="C300" s="351" t="str">
        <f>IF(B300="","",IFERROR(VLOOKUP($B300,'S4'!$B:$C,2,0),""))</f>
        <v/>
      </c>
      <c r="D300" s="124"/>
      <c r="E300" s="125"/>
      <c r="F300" s="439" t="str">
        <f>IFERROR(VLOOKUP(E300,選択肢①!$F$44:$G$51,2,0),"")</f>
        <v/>
      </c>
      <c r="G300" s="125"/>
      <c r="H300" s="340"/>
      <c r="I300" s="104"/>
      <c r="J300" s="712"/>
      <c r="K300" s="125"/>
      <c r="L300" s="421" t="str">
        <f>IF(J300&lt;&gt;"",ROUNDDOWN(IF(AND(OR(E300=選択肢①!$F$49,E300=選択肢①!$F$50),K300="kWh"),SA!J300*選択肢①!$E$55,SA!J300),0),"")</f>
        <v/>
      </c>
      <c r="M300" s="717"/>
    </row>
    <row r="301" spans="2:13">
      <c r="B301" s="583"/>
      <c r="C301" s="351" t="str">
        <f>IF(B301="","",IFERROR(VLOOKUP($B301,'S4'!$B:$C,2,0),""))</f>
        <v/>
      </c>
      <c r="D301" s="124"/>
      <c r="E301" s="125"/>
      <c r="F301" s="439" t="str">
        <f>IFERROR(VLOOKUP(E301,選択肢①!$F$44:$G$51,2,0),"")</f>
        <v/>
      </c>
      <c r="G301" s="125"/>
      <c r="H301" s="340"/>
      <c r="I301" s="104"/>
      <c r="J301" s="712"/>
      <c r="K301" s="125"/>
      <c r="L301" s="421" t="str">
        <f>IF(J301&lt;&gt;"",ROUNDDOWN(IF(AND(OR(E301=選択肢①!$F$49,E301=選択肢①!$F$50),K301="kWh"),SA!J301*選択肢①!$E$55,SA!J301),0),"")</f>
        <v/>
      </c>
      <c r="M301" s="717"/>
    </row>
    <row r="302" spans="2:13">
      <c r="B302" s="583"/>
      <c r="C302" s="351" t="str">
        <f>IF(B302="","",IFERROR(VLOOKUP($B302,'S4'!$B:$C,2,0),""))</f>
        <v/>
      </c>
      <c r="D302" s="124"/>
      <c r="E302" s="125"/>
      <c r="F302" s="439" t="str">
        <f>IFERROR(VLOOKUP(E302,選択肢①!$F$44:$G$51,2,0),"")</f>
        <v/>
      </c>
      <c r="G302" s="125"/>
      <c r="H302" s="340"/>
      <c r="I302" s="104"/>
      <c r="J302" s="712"/>
      <c r="K302" s="125"/>
      <c r="L302" s="421" t="str">
        <f>IF(J302&lt;&gt;"",ROUNDDOWN(IF(AND(OR(E302=選択肢①!$F$49,E302=選択肢①!$F$50),K302="kWh"),SA!J302*選択肢①!$E$55,SA!J302),0),"")</f>
        <v/>
      </c>
      <c r="M302" s="717"/>
    </row>
    <row r="303" spans="2:13">
      <c r="B303" s="583"/>
      <c r="C303" s="351" t="str">
        <f>IF(B303="","",IFERROR(VLOOKUP($B303,'S4'!$B:$C,2,0),""))</f>
        <v/>
      </c>
      <c r="D303" s="124"/>
      <c r="E303" s="125"/>
      <c r="F303" s="439" t="str">
        <f>IFERROR(VLOOKUP(E303,選択肢①!$F$44:$G$51,2,0),"")</f>
        <v/>
      </c>
      <c r="G303" s="125"/>
      <c r="H303" s="340"/>
      <c r="I303" s="104"/>
      <c r="J303" s="712"/>
      <c r="K303" s="125"/>
      <c r="L303" s="421" t="str">
        <f>IF(J303&lt;&gt;"",ROUNDDOWN(IF(AND(OR(E303=選択肢①!$F$49,E303=選択肢①!$F$50),K303="kWh"),SA!J303*選択肢①!$E$55,SA!J303),0),"")</f>
        <v/>
      </c>
      <c r="M303" s="717"/>
    </row>
    <row r="304" spans="2:13">
      <c r="B304" s="583"/>
      <c r="C304" s="351" t="str">
        <f>IF(B304="","",IFERROR(VLOOKUP($B304,'S4'!$B:$C,2,0),""))</f>
        <v/>
      </c>
      <c r="D304" s="124"/>
      <c r="E304" s="125"/>
      <c r="F304" s="439" t="str">
        <f>IFERROR(VLOOKUP(E304,選択肢①!$F$44:$G$51,2,0),"")</f>
        <v/>
      </c>
      <c r="G304" s="125"/>
      <c r="H304" s="340"/>
      <c r="I304" s="104"/>
      <c r="J304" s="712"/>
      <c r="K304" s="125"/>
      <c r="L304" s="421" t="str">
        <f>IF(J304&lt;&gt;"",ROUNDDOWN(IF(AND(OR(E304=選択肢①!$F$49,E304=選択肢①!$F$50),K304="kWh"),SA!J304*選択肢①!$E$55,SA!J304),0),"")</f>
        <v/>
      </c>
      <c r="M304" s="717"/>
    </row>
    <row r="305" spans="2:13">
      <c r="B305" s="583"/>
      <c r="C305" s="351" t="str">
        <f>IF(B305="","",IFERROR(VLOOKUP($B305,'S4'!$B:$C,2,0),""))</f>
        <v/>
      </c>
      <c r="D305" s="124"/>
      <c r="E305" s="125"/>
      <c r="F305" s="439" t="str">
        <f>IFERROR(VLOOKUP(E305,選択肢①!$F$44:$G$51,2,0),"")</f>
        <v/>
      </c>
      <c r="G305" s="125"/>
      <c r="H305" s="340"/>
      <c r="I305" s="104"/>
      <c r="J305" s="712"/>
      <c r="K305" s="125"/>
      <c r="L305" s="421" t="str">
        <f>IF(J305&lt;&gt;"",ROUNDDOWN(IF(AND(OR(E305=選択肢①!$F$49,E305=選択肢①!$F$50),K305="kWh"),SA!J305*選択肢①!$E$55,SA!J305),0),"")</f>
        <v/>
      </c>
      <c r="M305" s="717"/>
    </row>
    <row r="306" spans="2:13">
      <c r="B306" s="583"/>
      <c r="C306" s="351" t="str">
        <f>IF(B306="","",IFERROR(VLOOKUP($B306,'S4'!$B:$C,2,0),""))</f>
        <v/>
      </c>
      <c r="D306" s="124"/>
      <c r="E306" s="125"/>
      <c r="F306" s="439" t="str">
        <f>IFERROR(VLOOKUP(E306,選択肢①!$F$44:$G$51,2,0),"")</f>
        <v/>
      </c>
      <c r="G306" s="125"/>
      <c r="H306" s="340"/>
      <c r="I306" s="104"/>
      <c r="J306" s="712"/>
      <c r="K306" s="125"/>
      <c r="L306" s="421" t="str">
        <f>IF(J306&lt;&gt;"",ROUNDDOWN(IF(AND(OR(E306=選択肢①!$F$49,E306=選択肢①!$F$50),K306="kWh"),SA!J306*選択肢①!$E$55,SA!J306),0),"")</f>
        <v/>
      </c>
      <c r="M306" s="717"/>
    </row>
    <row r="307" spans="2:13" ht="19.5" thickBot="1">
      <c r="B307" s="584"/>
      <c r="C307" s="352" t="str">
        <f>IF(B307="","",IFERROR(VLOOKUP($B307,'S4'!$B:$C,2,0),""))</f>
        <v/>
      </c>
      <c r="D307" s="126"/>
      <c r="E307" s="127"/>
      <c r="F307" s="447" t="str">
        <f>IFERROR(VLOOKUP(E307,選択肢①!$F$44:$G$51,2,0),"")</f>
        <v/>
      </c>
      <c r="G307" s="127"/>
      <c r="H307" s="341"/>
      <c r="I307" s="105"/>
      <c r="J307" s="713"/>
      <c r="K307" s="127"/>
      <c r="L307" s="426" t="str">
        <f>IF(J307&lt;&gt;"",ROUNDDOWN(IF(AND(OR(E307=選択肢①!$F$49,E307=選択肢①!$F$50),K307="kWh"),SA!J307*選択肢①!$E$55,SA!J307),0),"")</f>
        <v/>
      </c>
      <c r="M307" s="718"/>
    </row>
  </sheetData>
  <sheetProtection algorithmName="SHA-512" hashValue="YYBD4GOkJtIoYEluhNeo5jIusTg1PjMoTqrAj1Jkdk+fpjmSajnIOTRfFvh9ZkoZ3ByhzcjPShUkL+YL6DHYvw==" saltValue="xc0ME+q0TGVQdW92RPUSzw==" spinCount="100000" sheet="1" scenarios="1" formatCells="0" formatColumns="0" formatRows="0" sort="0" autoFilter="0"/>
  <mergeCells count="1">
    <mergeCell ref="J6:K6"/>
  </mergeCells>
  <phoneticPr fontId="4"/>
  <dataValidations count="3">
    <dataValidation type="date" allowBlank="1" showInputMessage="1" showErrorMessage="1" sqref="H8:H307" xr:uid="{17DF5E7F-AA2C-404C-919E-36CB44D69281}">
      <formula1>44896</formula1>
      <formula2>48579</formula2>
    </dataValidation>
    <dataValidation type="list" allowBlank="1" showInputMessage="1" showErrorMessage="1" sqref="E8:E307" xr:uid="{B49BA451-6941-461B-BEB2-53E2C6E92D06}">
      <formula1>INDIRECT($D8&amp;"クレ")</formula1>
    </dataValidation>
    <dataValidation type="list" allowBlank="1" showInputMessage="1" showErrorMessage="1" sqref="G8:G307" xr:uid="{99DA6E6C-F3AF-4B3D-8A46-8DA9CCE1F927}">
      <formula1>IF(RIGHT($E8,5)="非化石証書",INDIRECT("選択肢①!$J$45"),INDIRECT("選択肢①!$J$45:$J$46"))</formula1>
    </dataValidation>
  </dataValidations>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6055" id="{7F54DCDF-5B18-4052-ADF0-08D36202BE72}">
            <xm:f>$G8=選択肢①!$J$45</xm:f>
            <x14:dxf>
              <fill>
                <patternFill>
                  <bgColor theme="0" tint="-0.34998626667073579"/>
                </patternFill>
              </fill>
            </x14:dxf>
          </x14:cfRule>
          <xm:sqref>M8:M307</xm:sqref>
        </x14:conditionalFormatting>
        <x14:conditionalFormatting xmlns:xm="http://schemas.microsoft.com/office/excel/2006/main">
          <x14:cfRule type="expression" priority="6056" id="{DF1588E8-E913-4ABC-8F27-47B3D3B052E4}">
            <xm:f>$G8=選択肢①!$J$46</xm:f>
            <x14:dxf>
              <fill>
                <patternFill>
                  <bgColor theme="0" tint="-0.34998626667073579"/>
                </patternFill>
              </fill>
            </x14:dxf>
          </x14:cfRule>
          <xm:sqref>J8:L307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8996B3F-DE27-4FF0-AA24-1D14611EEDF1}">
          <x14:formula1>
            <xm:f>選択肢①!$D$45:$D$46</xm:f>
          </x14:formula1>
          <xm:sqref>D8:D307</xm:sqref>
        </x14:dataValidation>
        <x14:dataValidation type="list" allowBlank="1" showInputMessage="1" showErrorMessage="1" xr:uid="{6ADE3C46-0764-4993-B747-82CCFA388E77}">
          <x14:formula1>
            <xm:f>_xlfn.ANCHORARRAY('S4'!$B$8)</xm:f>
          </x14:formula1>
          <xm:sqref>B8:B307</xm:sqref>
        </x14:dataValidation>
        <x14:dataValidation type="list" allowBlank="1" showInputMessage="1" showErrorMessage="1" xr:uid="{48DF6C24-ABFF-4B66-B9BD-7D86333F9157}">
          <x14:formula1>
            <xm:f>IF(OR(E8=選択肢①!$F$49,E8=選択肢①!$F$50),選択肢①!$L$45:$L$46,選択肢①!$L$46)</xm:f>
          </x14:formula1>
          <xm:sqref>K8:K307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CB5B-1C94-4291-887C-97E68998F408}">
  <sheetPr codeName="Sheet17">
    <tabColor rgb="FF0070C0"/>
  </sheetPr>
  <dimension ref="B2:E307"/>
  <sheetViews>
    <sheetView showGridLines="0" zoomScale="115" zoomScaleNormal="115" workbookViewId="0">
      <pane ySplit="6" topLeftCell="A7" activePane="bottomLeft" state="frozen"/>
      <selection activeCell="M8" sqref="M8"/>
      <selection pane="bottomLeft" activeCell="B8" sqref="B8:B11"/>
    </sheetView>
  </sheetViews>
  <sheetFormatPr defaultRowHeight="18.75"/>
  <cols>
    <col min="1" max="1" width="3.125" customWidth="1"/>
    <col min="2" max="3" width="17.375" style="75" customWidth="1"/>
    <col min="4" max="4" width="24" style="116" bestFit="1" customWidth="1"/>
    <col min="5" max="5" width="24" style="75" bestFit="1" customWidth="1"/>
  </cols>
  <sheetData>
    <row r="2" spans="2:5" ht="19.5" thickBot="1">
      <c r="B2" s="200" t="s">
        <v>1442</v>
      </c>
      <c r="C2" s="91"/>
    </row>
    <row r="3" spans="2:5" ht="19.5" thickBot="1">
      <c r="B3" s="92" t="s">
        <v>1453</v>
      </c>
      <c r="C3" s="202">
        <f>'S1'!H8</f>
        <v>0</v>
      </c>
    </row>
    <row r="4" spans="2:5" ht="19.5" thickBot="1">
      <c r="B4" s="93" t="s">
        <v>403</v>
      </c>
      <c r="C4" s="208">
        <f>'S1'!H10</f>
        <v>0</v>
      </c>
    </row>
    <row r="5" spans="2:5" ht="19.5" thickBot="1">
      <c r="B5" s="106"/>
      <c r="C5" s="106"/>
    </row>
    <row r="6" spans="2:5">
      <c r="B6" s="118" t="s">
        <v>404</v>
      </c>
      <c r="C6" s="118" t="s">
        <v>415</v>
      </c>
      <c r="D6" s="128" t="s">
        <v>1344</v>
      </c>
      <c r="E6" s="129" t="s">
        <v>1345</v>
      </c>
    </row>
    <row r="7" spans="2:5" ht="19.5" thickBot="1">
      <c r="B7" s="130"/>
      <c r="C7" s="130"/>
      <c r="D7" s="131" t="s">
        <v>1346</v>
      </c>
      <c r="E7" s="132" t="s">
        <v>1359</v>
      </c>
    </row>
    <row r="8" spans="2:5">
      <c r="B8" s="122"/>
      <c r="C8" s="205">
        <f ca="1">IFERROR(VLOOKUP($B8,'S4'!$B:$C,2,0),"")</f>
        <v>0</v>
      </c>
      <c r="D8" s="343"/>
      <c r="E8" s="344"/>
    </row>
    <row r="9" spans="2:5">
      <c r="B9" s="124"/>
      <c r="C9" s="206">
        <f ca="1">IFERROR(VLOOKUP($B9,'S4'!$B:$C,2,0),"")</f>
        <v>0</v>
      </c>
      <c r="D9" s="345"/>
      <c r="E9" s="346"/>
    </row>
    <row r="10" spans="2:5">
      <c r="B10" s="124"/>
      <c r="C10" s="206">
        <f ca="1">IFERROR(VLOOKUP($B10,'S4'!$B:$C,2,0),"")</f>
        <v>0</v>
      </c>
      <c r="D10" s="345"/>
      <c r="E10" s="346"/>
    </row>
    <row r="11" spans="2:5">
      <c r="B11" s="124"/>
      <c r="C11" s="206">
        <f ca="1">IFERROR(VLOOKUP($B11,'S4'!$B:$C,2,0),"")</f>
        <v>0</v>
      </c>
      <c r="D11" s="345"/>
      <c r="E11" s="346"/>
    </row>
    <row r="12" spans="2:5">
      <c r="B12" s="124"/>
      <c r="C12" s="206">
        <f ca="1">IFERROR(VLOOKUP($B12,'S4'!$B:$C,2,0),"")</f>
        <v>0</v>
      </c>
      <c r="D12" s="345"/>
      <c r="E12" s="346"/>
    </row>
    <row r="13" spans="2:5">
      <c r="B13" s="124"/>
      <c r="C13" s="206">
        <f ca="1">IFERROR(VLOOKUP($B13,'S4'!$B:$C,2,0),"")</f>
        <v>0</v>
      </c>
      <c r="D13" s="345"/>
      <c r="E13" s="346"/>
    </row>
    <row r="14" spans="2:5">
      <c r="B14" s="124"/>
      <c r="C14" s="206">
        <f ca="1">IFERROR(VLOOKUP($B14,'S4'!$B:$C,2,0),"")</f>
        <v>0</v>
      </c>
      <c r="D14" s="345"/>
      <c r="E14" s="346"/>
    </row>
    <row r="15" spans="2:5">
      <c r="B15" s="124"/>
      <c r="C15" s="206">
        <f ca="1">IFERROR(VLOOKUP($B15,'S4'!$B:$C,2,0),"")</f>
        <v>0</v>
      </c>
      <c r="D15" s="345"/>
      <c r="E15" s="346"/>
    </row>
    <row r="16" spans="2:5">
      <c r="B16" s="124"/>
      <c r="C16" s="206">
        <f ca="1">IFERROR(VLOOKUP($B16,'S4'!$B:$C,2,0),"")</f>
        <v>0</v>
      </c>
      <c r="D16" s="345"/>
      <c r="E16" s="346"/>
    </row>
    <row r="17" spans="2:5">
      <c r="B17" s="124"/>
      <c r="C17" s="206">
        <f ca="1">IFERROR(VLOOKUP($B17,'S4'!$B:$C,2,0),"")</f>
        <v>0</v>
      </c>
      <c r="D17" s="345"/>
      <c r="E17" s="346"/>
    </row>
    <row r="18" spans="2:5">
      <c r="B18" s="124"/>
      <c r="C18" s="206">
        <f ca="1">IFERROR(VLOOKUP($B18,'S4'!$B:$C,2,0),"")</f>
        <v>0</v>
      </c>
      <c r="D18" s="345"/>
      <c r="E18" s="346"/>
    </row>
    <row r="19" spans="2:5">
      <c r="B19" s="124"/>
      <c r="C19" s="206">
        <f ca="1">IFERROR(VLOOKUP($B19,'S4'!$B:$C,2,0),"")</f>
        <v>0</v>
      </c>
      <c r="D19" s="345"/>
      <c r="E19" s="346"/>
    </row>
    <row r="20" spans="2:5">
      <c r="B20" s="124"/>
      <c r="C20" s="206">
        <f ca="1">IFERROR(VLOOKUP($B20,'S4'!$B:$C,2,0),"")</f>
        <v>0</v>
      </c>
      <c r="D20" s="345"/>
      <c r="E20" s="346"/>
    </row>
    <row r="21" spans="2:5">
      <c r="B21" s="124"/>
      <c r="C21" s="206">
        <f ca="1">IFERROR(VLOOKUP($B21,'S4'!$B:$C,2,0),"")</f>
        <v>0</v>
      </c>
      <c r="D21" s="345"/>
      <c r="E21" s="346"/>
    </row>
    <row r="22" spans="2:5">
      <c r="B22" s="124"/>
      <c r="C22" s="206">
        <f ca="1">IFERROR(VLOOKUP($B22,'S4'!$B:$C,2,0),"")</f>
        <v>0</v>
      </c>
      <c r="D22" s="345"/>
      <c r="E22" s="346"/>
    </row>
    <row r="23" spans="2:5">
      <c r="B23" s="124"/>
      <c r="C23" s="206">
        <f ca="1">IFERROR(VLOOKUP($B23,'S4'!$B:$C,2,0),"")</f>
        <v>0</v>
      </c>
      <c r="D23" s="345"/>
      <c r="E23" s="346"/>
    </row>
    <row r="24" spans="2:5">
      <c r="B24" s="124"/>
      <c r="C24" s="206">
        <f ca="1">IFERROR(VLOOKUP($B24,'S4'!$B:$C,2,0),"")</f>
        <v>0</v>
      </c>
      <c r="D24" s="345"/>
      <c r="E24" s="346"/>
    </row>
    <row r="25" spans="2:5">
      <c r="B25" s="124"/>
      <c r="C25" s="206">
        <f ca="1">IFERROR(VLOOKUP($B25,'S4'!$B:$C,2,0),"")</f>
        <v>0</v>
      </c>
      <c r="D25" s="345"/>
      <c r="E25" s="346"/>
    </row>
    <row r="26" spans="2:5">
      <c r="B26" s="124"/>
      <c r="C26" s="206">
        <f ca="1">IFERROR(VLOOKUP($B26,'S4'!$B:$C,2,0),"")</f>
        <v>0</v>
      </c>
      <c r="D26" s="345"/>
      <c r="E26" s="346"/>
    </row>
    <row r="27" spans="2:5">
      <c r="B27" s="124"/>
      <c r="C27" s="206">
        <f ca="1">IFERROR(VLOOKUP($B27,'S4'!$B:$C,2,0),"")</f>
        <v>0</v>
      </c>
      <c r="D27" s="345"/>
      <c r="E27" s="346"/>
    </row>
    <row r="28" spans="2:5">
      <c r="B28" s="124"/>
      <c r="C28" s="206">
        <f ca="1">IFERROR(VLOOKUP($B28,'S4'!$B:$C,2,0),"")</f>
        <v>0</v>
      </c>
      <c r="D28" s="345"/>
      <c r="E28" s="346"/>
    </row>
    <row r="29" spans="2:5">
      <c r="B29" s="124"/>
      <c r="C29" s="206">
        <f ca="1">IFERROR(VLOOKUP($B29,'S4'!$B:$C,2,0),"")</f>
        <v>0</v>
      </c>
      <c r="D29" s="345"/>
      <c r="E29" s="346"/>
    </row>
    <row r="30" spans="2:5">
      <c r="B30" s="124"/>
      <c r="C30" s="206">
        <f ca="1">IFERROR(VLOOKUP($B30,'S4'!$B:$C,2,0),"")</f>
        <v>0</v>
      </c>
      <c r="D30" s="345"/>
      <c r="E30" s="346"/>
    </row>
    <row r="31" spans="2:5">
      <c r="B31" s="124"/>
      <c r="C31" s="206">
        <f ca="1">IFERROR(VLOOKUP($B31,'S4'!$B:$C,2,0),"")</f>
        <v>0</v>
      </c>
      <c r="D31" s="345"/>
      <c r="E31" s="346"/>
    </row>
    <row r="32" spans="2:5">
      <c r="B32" s="124"/>
      <c r="C32" s="206">
        <f ca="1">IFERROR(VLOOKUP($B32,'S4'!$B:$C,2,0),"")</f>
        <v>0</v>
      </c>
      <c r="D32" s="345"/>
      <c r="E32" s="346"/>
    </row>
    <row r="33" spans="2:5">
      <c r="B33" s="124"/>
      <c r="C33" s="206">
        <f ca="1">IFERROR(VLOOKUP($B33,'S4'!$B:$C,2,0),"")</f>
        <v>0</v>
      </c>
      <c r="D33" s="345"/>
      <c r="E33" s="346"/>
    </row>
    <row r="34" spans="2:5">
      <c r="B34" s="124"/>
      <c r="C34" s="206">
        <f ca="1">IFERROR(VLOOKUP($B34,'S4'!$B:$C,2,0),"")</f>
        <v>0</v>
      </c>
      <c r="D34" s="345"/>
      <c r="E34" s="346"/>
    </row>
    <row r="35" spans="2:5">
      <c r="B35" s="124"/>
      <c r="C35" s="206">
        <f ca="1">IFERROR(VLOOKUP($B35,'S4'!$B:$C,2,0),"")</f>
        <v>0</v>
      </c>
      <c r="D35" s="345"/>
      <c r="E35" s="346"/>
    </row>
    <row r="36" spans="2:5">
      <c r="B36" s="124"/>
      <c r="C36" s="206">
        <f ca="1">IFERROR(VLOOKUP($B36,'S4'!$B:$C,2,0),"")</f>
        <v>0</v>
      </c>
      <c r="D36" s="345"/>
      <c r="E36" s="346"/>
    </row>
    <row r="37" spans="2:5">
      <c r="B37" s="124"/>
      <c r="C37" s="206">
        <f ca="1">IFERROR(VLOOKUP($B37,'S4'!$B:$C,2,0),"")</f>
        <v>0</v>
      </c>
      <c r="D37" s="345"/>
      <c r="E37" s="346"/>
    </row>
    <row r="38" spans="2:5">
      <c r="B38" s="124"/>
      <c r="C38" s="206">
        <f ca="1">IFERROR(VLOOKUP($B38,'S4'!$B:$C,2,0),"")</f>
        <v>0</v>
      </c>
      <c r="D38" s="345"/>
      <c r="E38" s="346"/>
    </row>
    <row r="39" spans="2:5">
      <c r="B39" s="124"/>
      <c r="C39" s="206">
        <f ca="1">IFERROR(VLOOKUP($B39,'S4'!$B:$C,2,0),"")</f>
        <v>0</v>
      </c>
      <c r="D39" s="345"/>
      <c r="E39" s="346"/>
    </row>
    <row r="40" spans="2:5">
      <c r="B40" s="124"/>
      <c r="C40" s="206">
        <f ca="1">IFERROR(VLOOKUP($B40,'S4'!$B:$C,2,0),"")</f>
        <v>0</v>
      </c>
      <c r="D40" s="345"/>
      <c r="E40" s="346"/>
    </row>
    <row r="41" spans="2:5">
      <c r="B41" s="124"/>
      <c r="C41" s="206">
        <f ca="1">IFERROR(VLOOKUP($B41,'S4'!$B:$C,2,0),"")</f>
        <v>0</v>
      </c>
      <c r="D41" s="345"/>
      <c r="E41" s="346"/>
    </row>
    <row r="42" spans="2:5">
      <c r="B42" s="124"/>
      <c r="C42" s="206">
        <f ca="1">IFERROR(VLOOKUP($B42,'S4'!$B:$C,2,0),"")</f>
        <v>0</v>
      </c>
      <c r="D42" s="345"/>
      <c r="E42" s="346"/>
    </row>
    <row r="43" spans="2:5">
      <c r="B43" s="124"/>
      <c r="C43" s="206">
        <f ca="1">IFERROR(VLOOKUP($B43,'S4'!$B:$C,2,0),"")</f>
        <v>0</v>
      </c>
      <c r="D43" s="345"/>
      <c r="E43" s="346"/>
    </row>
    <row r="44" spans="2:5">
      <c r="B44" s="124"/>
      <c r="C44" s="206">
        <f ca="1">IFERROR(VLOOKUP($B44,'S4'!$B:$C,2,0),"")</f>
        <v>0</v>
      </c>
      <c r="D44" s="345"/>
      <c r="E44" s="346"/>
    </row>
    <row r="45" spans="2:5">
      <c r="B45" s="124"/>
      <c r="C45" s="206">
        <f ca="1">IFERROR(VLOOKUP($B45,'S4'!$B:$C,2,0),"")</f>
        <v>0</v>
      </c>
      <c r="D45" s="345"/>
      <c r="E45" s="346"/>
    </row>
    <row r="46" spans="2:5">
      <c r="B46" s="124"/>
      <c r="C46" s="206">
        <f ca="1">IFERROR(VLOOKUP($B46,'S4'!$B:$C,2,0),"")</f>
        <v>0</v>
      </c>
      <c r="D46" s="345"/>
      <c r="E46" s="346"/>
    </row>
    <row r="47" spans="2:5">
      <c r="B47" s="124"/>
      <c r="C47" s="206">
        <f ca="1">IFERROR(VLOOKUP($B47,'S4'!$B:$C,2,0),"")</f>
        <v>0</v>
      </c>
      <c r="D47" s="345"/>
      <c r="E47" s="346"/>
    </row>
    <row r="48" spans="2:5">
      <c r="B48" s="124"/>
      <c r="C48" s="206">
        <f ca="1">IFERROR(VLOOKUP($B48,'S4'!$B:$C,2,0),"")</f>
        <v>0</v>
      </c>
      <c r="D48" s="345"/>
      <c r="E48" s="346"/>
    </row>
    <row r="49" spans="2:5">
      <c r="B49" s="124"/>
      <c r="C49" s="206">
        <f ca="1">IFERROR(VLOOKUP($B49,'S4'!$B:$C,2,0),"")</f>
        <v>0</v>
      </c>
      <c r="D49" s="345"/>
      <c r="E49" s="346"/>
    </row>
    <row r="50" spans="2:5">
      <c r="B50" s="124"/>
      <c r="C50" s="206">
        <f ca="1">IFERROR(VLOOKUP($B50,'S4'!$B:$C,2,0),"")</f>
        <v>0</v>
      </c>
      <c r="D50" s="345"/>
      <c r="E50" s="346"/>
    </row>
    <row r="51" spans="2:5">
      <c r="B51" s="124"/>
      <c r="C51" s="206">
        <f ca="1">IFERROR(VLOOKUP($B51,'S4'!$B:$C,2,0),"")</f>
        <v>0</v>
      </c>
      <c r="D51" s="345"/>
      <c r="E51" s="346"/>
    </row>
    <row r="52" spans="2:5">
      <c r="B52" s="124"/>
      <c r="C52" s="206">
        <f ca="1">IFERROR(VLOOKUP($B52,'S4'!$B:$C,2,0),"")</f>
        <v>0</v>
      </c>
      <c r="D52" s="345"/>
      <c r="E52" s="346"/>
    </row>
    <row r="53" spans="2:5">
      <c r="B53" s="124"/>
      <c r="C53" s="206">
        <f ca="1">IFERROR(VLOOKUP($B53,'S4'!$B:$C,2,0),"")</f>
        <v>0</v>
      </c>
      <c r="D53" s="345"/>
      <c r="E53" s="346"/>
    </row>
    <row r="54" spans="2:5">
      <c r="B54" s="124"/>
      <c r="C54" s="206">
        <f ca="1">IFERROR(VLOOKUP($B54,'S4'!$B:$C,2,0),"")</f>
        <v>0</v>
      </c>
      <c r="D54" s="345"/>
      <c r="E54" s="346"/>
    </row>
    <row r="55" spans="2:5">
      <c r="B55" s="124"/>
      <c r="C55" s="206">
        <f ca="1">IFERROR(VLOOKUP($B55,'S4'!$B:$C,2,0),"")</f>
        <v>0</v>
      </c>
      <c r="D55" s="345"/>
      <c r="E55" s="346"/>
    </row>
    <row r="56" spans="2:5">
      <c r="B56" s="124"/>
      <c r="C56" s="206">
        <f ca="1">IFERROR(VLOOKUP($B56,'S4'!$B:$C,2,0),"")</f>
        <v>0</v>
      </c>
      <c r="D56" s="345"/>
      <c r="E56" s="346"/>
    </row>
    <row r="57" spans="2:5">
      <c r="B57" s="124"/>
      <c r="C57" s="206">
        <f ca="1">IFERROR(VLOOKUP($B57,'S4'!$B:$C,2,0),"")</f>
        <v>0</v>
      </c>
      <c r="D57" s="345"/>
      <c r="E57" s="346"/>
    </row>
    <row r="58" spans="2:5">
      <c r="B58" s="124"/>
      <c r="C58" s="206">
        <f ca="1">IFERROR(VLOOKUP($B58,'S4'!$B:$C,2,0),"")</f>
        <v>0</v>
      </c>
      <c r="D58" s="345"/>
      <c r="E58" s="346"/>
    </row>
    <row r="59" spans="2:5">
      <c r="B59" s="124"/>
      <c r="C59" s="206">
        <f ca="1">IFERROR(VLOOKUP($B59,'S4'!$B:$C,2,0),"")</f>
        <v>0</v>
      </c>
      <c r="D59" s="345"/>
      <c r="E59" s="346"/>
    </row>
    <row r="60" spans="2:5">
      <c r="B60" s="124"/>
      <c r="C60" s="206">
        <f ca="1">IFERROR(VLOOKUP($B60,'S4'!$B:$C,2,0),"")</f>
        <v>0</v>
      </c>
      <c r="D60" s="345"/>
      <c r="E60" s="346"/>
    </row>
    <row r="61" spans="2:5">
      <c r="B61" s="124"/>
      <c r="C61" s="206">
        <f ca="1">IFERROR(VLOOKUP($B61,'S4'!$B:$C,2,0),"")</f>
        <v>0</v>
      </c>
      <c r="D61" s="345"/>
      <c r="E61" s="346"/>
    </row>
    <row r="62" spans="2:5">
      <c r="B62" s="124"/>
      <c r="C62" s="206">
        <f ca="1">IFERROR(VLOOKUP($B62,'S4'!$B:$C,2,0),"")</f>
        <v>0</v>
      </c>
      <c r="D62" s="345"/>
      <c r="E62" s="346"/>
    </row>
    <row r="63" spans="2:5">
      <c r="B63" s="124"/>
      <c r="C63" s="206">
        <f ca="1">IFERROR(VLOOKUP($B63,'S4'!$B:$C,2,0),"")</f>
        <v>0</v>
      </c>
      <c r="D63" s="345"/>
      <c r="E63" s="346"/>
    </row>
    <row r="64" spans="2:5">
      <c r="B64" s="124"/>
      <c r="C64" s="206">
        <f ca="1">IFERROR(VLOOKUP($B64,'S4'!$B:$C,2,0),"")</f>
        <v>0</v>
      </c>
      <c r="D64" s="345"/>
      <c r="E64" s="346"/>
    </row>
    <row r="65" spans="2:5">
      <c r="B65" s="124"/>
      <c r="C65" s="206">
        <f ca="1">IFERROR(VLOOKUP($B65,'S4'!$B:$C,2,0),"")</f>
        <v>0</v>
      </c>
      <c r="D65" s="345"/>
      <c r="E65" s="346"/>
    </row>
    <row r="66" spans="2:5">
      <c r="B66" s="124"/>
      <c r="C66" s="206">
        <f ca="1">IFERROR(VLOOKUP($B66,'S4'!$B:$C,2,0),"")</f>
        <v>0</v>
      </c>
      <c r="D66" s="345"/>
      <c r="E66" s="346"/>
    </row>
    <row r="67" spans="2:5">
      <c r="B67" s="124"/>
      <c r="C67" s="206">
        <f ca="1">IFERROR(VLOOKUP($B67,'S4'!$B:$C,2,0),"")</f>
        <v>0</v>
      </c>
      <c r="D67" s="345"/>
      <c r="E67" s="346"/>
    </row>
    <row r="68" spans="2:5">
      <c r="B68" s="124"/>
      <c r="C68" s="206">
        <f ca="1">IFERROR(VLOOKUP($B68,'S4'!$B:$C,2,0),"")</f>
        <v>0</v>
      </c>
      <c r="D68" s="345"/>
      <c r="E68" s="346"/>
    </row>
    <row r="69" spans="2:5">
      <c r="B69" s="124"/>
      <c r="C69" s="206">
        <f ca="1">IFERROR(VLOOKUP($B69,'S4'!$B:$C,2,0),"")</f>
        <v>0</v>
      </c>
      <c r="D69" s="345"/>
      <c r="E69" s="346"/>
    </row>
    <row r="70" spans="2:5">
      <c r="B70" s="124"/>
      <c r="C70" s="206">
        <f ca="1">IFERROR(VLOOKUP($B70,'S4'!$B:$C,2,0),"")</f>
        <v>0</v>
      </c>
      <c r="D70" s="345"/>
      <c r="E70" s="346"/>
    </row>
    <row r="71" spans="2:5">
      <c r="B71" s="124"/>
      <c r="C71" s="206">
        <f ca="1">IFERROR(VLOOKUP($B71,'S4'!$B:$C,2,0),"")</f>
        <v>0</v>
      </c>
      <c r="D71" s="345"/>
      <c r="E71" s="346"/>
    </row>
    <row r="72" spans="2:5">
      <c r="B72" s="124"/>
      <c r="C72" s="206">
        <f ca="1">IFERROR(VLOOKUP($B72,'S4'!$B:$C,2,0),"")</f>
        <v>0</v>
      </c>
      <c r="D72" s="345"/>
      <c r="E72" s="346"/>
    </row>
    <row r="73" spans="2:5">
      <c r="B73" s="124"/>
      <c r="C73" s="206">
        <f ca="1">IFERROR(VLOOKUP($B73,'S4'!$B:$C,2,0),"")</f>
        <v>0</v>
      </c>
      <c r="D73" s="345"/>
      <c r="E73" s="346"/>
    </row>
    <row r="74" spans="2:5">
      <c r="B74" s="124"/>
      <c r="C74" s="206">
        <f ca="1">IFERROR(VLOOKUP($B74,'S4'!$B:$C,2,0),"")</f>
        <v>0</v>
      </c>
      <c r="D74" s="345"/>
      <c r="E74" s="346"/>
    </row>
    <row r="75" spans="2:5">
      <c r="B75" s="124"/>
      <c r="C75" s="206">
        <f ca="1">IFERROR(VLOOKUP($B75,'S4'!$B:$C,2,0),"")</f>
        <v>0</v>
      </c>
      <c r="D75" s="345"/>
      <c r="E75" s="346"/>
    </row>
    <row r="76" spans="2:5">
      <c r="B76" s="124"/>
      <c r="C76" s="206">
        <f ca="1">IFERROR(VLOOKUP($B76,'S4'!$B:$C,2,0),"")</f>
        <v>0</v>
      </c>
      <c r="D76" s="345"/>
      <c r="E76" s="346"/>
    </row>
    <row r="77" spans="2:5">
      <c r="B77" s="124"/>
      <c r="C77" s="206">
        <f ca="1">IFERROR(VLOOKUP($B77,'S4'!$B:$C,2,0),"")</f>
        <v>0</v>
      </c>
      <c r="D77" s="345"/>
      <c r="E77" s="346"/>
    </row>
    <row r="78" spans="2:5">
      <c r="B78" s="124"/>
      <c r="C78" s="206">
        <f ca="1">IFERROR(VLOOKUP($B78,'S4'!$B:$C,2,0),"")</f>
        <v>0</v>
      </c>
      <c r="D78" s="345"/>
      <c r="E78" s="346"/>
    </row>
    <row r="79" spans="2:5">
      <c r="B79" s="124"/>
      <c r="C79" s="206">
        <f ca="1">IFERROR(VLOOKUP($B79,'S4'!$B:$C,2,0),"")</f>
        <v>0</v>
      </c>
      <c r="D79" s="345"/>
      <c r="E79" s="346"/>
    </row>
    <row r="80" spans="2:5">
      <c r="B80" s="124"/>
      <c r="C80" s="206">
        <f ca="1">IFERROR(VLOOKUP($B80,'S4'!$B:$C,2,0),"")</f>
        <v>0</v>
      </c>
      <c r="D80" s="345"/>
      <c r="E80" s="346"/>
    </row>
    <row r="81" spans="2:5">
      <c r="B81" s="124"/>
      <c r="C81" s="206">
        <f ca="1">IFERROR(VLOOKUP($B81,'S4'!$B:$C,2,0),"")</f>
        <v>0</v>
      </c>
      <c r="D81" s="345"/>
      <c r="E81" s="346"/>
    </row>
    <row r="82" spans="2:5">
      <c r="B82" s="124"/>
      <c r="C82" s="206">
        <f ca="1">IFERROR(VLOOKUP($B82,'S4'!$B:$C,2,0),"")</f>
        <v>0</v>
      </c>
      <c r="D82" s="345"/>
      <c r="E82" s="346"/>
    </row>
    <row r="83" spans="2:5">
      <c r="B83" s="124"/>
      <c r="C83" s="206">
        <f ca="1">IFERROR(VLOOKUP($B83,'S4'!$B:$C,2,0),"")</f>
        <v>0</v>
      </c>
      <c r="D83" s="345"/>
      <c r="E83" s="346"/>
    </row>
    <row r="84" spans="2:5">
      <c r="B84" s="124"/>
      <c r="C84" s="206">
        <f ca="1">IFERROR(VLOOKUP($B84,'S4'!$B:$C,2,0),"")</f>
        <v>0</v>
      </c>
      <c r="D84" s="345"/>
      <c r="E84" s="346"/>
    </row>
    <row r="85" spans="2:5">
      <c r="B85" s="124"/>
      <c r="C85" s="206">
        <f ca="1">IFERROR(VLOOKUP($B85,'S4'!$B:$C,2,0),"")</f>
        <v>0</v>
      </c>
      <c r="D85" s="345"/>
      <c r="E85" s="346"/>
    </row>
    <row r="86" spans="2:5">
      <c r="B86" s="124"/>
      <c r="C86" s="206">
        <f ca="1">IFERROR(VLOOKUP($B86,'S4'!$B:$C,2,0),"")</f>
        <v>0</v>
      </c>
      <c r="D86" s="345"/>
      <c r="E86" s="346"/>
    </row>
    <row r="87" spans="2:5">
      <c r="B87" s="124"/>
      <c r="C87" s="206">
        <f ca="1">IFERROR(VLOOKUP($B87,'S4'!$B:$C,2,0),"")</f>
        <v>0</v>
      </c>
      <c r="D87" s="345"/>
      <c r="E87" s="346"/>
    </row>
    <row r="88" spans="2:5">
      <c r="B88" s="124"/>
      <c r="C88" s="206">
        <f ca="1">IFERROR(VLOOKUP($B88,'S4'!$B:$C,2,0),"")</f>
        <v>0</v>
      </c>
      <c r="D88" s="345"/>
      <c r="E88" s="346"/>
    </row>
    <row r="89" spans="2:5">
      <c r="B89" s="124"/>
      <c r="C89" s="206">
        <f ca="1">IFERROR(VLOOKUP($B89,'S4'!$B:$C,2,0),"")</f>
        <v>0</v>
      </c>
      <c r="D89" s="345"/>
      <c r="E89" s="346"/>
    </row>
    <row r="90" spans="2:5">
      <c r="B90" s="124"/>
      <c r="C90" s="206">
        <f ca="1">IFERROR(VLOOKUP($B90,'S4'!$B:$C,2,0),"")</f>
        <v>0</v>
      </c>
      <c r="D90" s="345"/>
      <c r="E90" s="346"/>
    </row>
    <row r="91" spans="2:5">
      <c r="B91" s="124"/>
      <c r="C91" s="206">
        <f ca="1">IFERROR(VLOOKUP($B91,'S4'!$B:$C,2,0),"")</f>
        <v>0</v>
      </c>
      <c r="D91" s="345"/>
      <c r="E91" s="346"/>
    </row>
    <row r="92" spans="2:5">
      <c r="B92" s="124"/>
      <c r="C92" s="206">
        <f ca="1">IFERROR(VLOOKUP($B92,'S4'!$B:$C,2,0),"")</f>
        <v>0</v>
      </c>
      <c r="D92" s="345"/>
      <c r="E92" s="346"/>
    </row>
    <row r="93" spans="2:5">
      <c r="B93" s="124"/>
      <c r="C93" s="206">
        <f ca="1">IFERROR(VLOOKUP($B93,'S4'!$B:$C,2,0),"")</f>
        <v>0</v>
      </c>
      <c r="D93" s="345"/>
      <c r="E93" s="346"/>
    </row>
    <row r="94" spans="2:5">
      <c r="B94" s="124"/>
      <c r="C94" s="206">
        <f ca="1">IFERROR(VLOOKUP($B94,'S4'!$B:$C,2,0),"")</f>
        <v>0</v>
      </c>
      <c r="D94" s="345"/>
      <c r="E94" s="346"/>
    </row>
    <row r="95" spans="2:5">
      <c r="B95" s="124"/>
      <c r="C95" s="206">
        <f ca="1">IFERROR(VLOOKUP($B95,'S4'!$B:$C,2,0),"")</f>
        <v>0</v>
      </c>
      <c r="D95" s="345"/>
      <c r="E95" s="346"/>
    </row>
    <row r="96" spans="2:5">
      <c r="B96" s="124"/>
      <c r="C96" s="206">
        <f ca="1">IFERROR(VLOOKUP($B96,'S4'!$B:$C,2,0),"")</f>
        <v>0</v>
      </c>
      <c r="D96" s="345"/>
      <c r="E96" s="346"/>
    </row>
    <row r="97" spans="2:5">
      <c r="B97" s="124"/>
      <c r="C97" s="206">
        <f ca="1">IFERROR(VLOOKUP($B97,'S4'!$B:$C,2,0),"")</f>
        <v>0</v>
      </c>
      <c r="D97" s="345"/>
      <c r="E97" s="346"/>
    </row>
    <row r="98" spans="2:5">
      <c r="B98" s="124"/>
      <c r="C98" s="206">
        <f ca="1">IFERROR(VLOOKUP($B98,'S4'!$B:$C,2,0),"")</f>
        <v>0</v>
      </c>
      <c r="D98" s="345"/>
      <c r="E98" s="346"/>
    </row>
    <row r="99" spans="2:5">
      <c r="B99" s="124"/>
      <c r="C99" s="206">
        <f ca="1">IFERROR(VLOOKUP($B99,'S4'!$B:$C,2,0),"")</f>
        <v>0</v>
      </c>
      <c r="D99" s="345"/>
      <c r="E99" s="346"/>
    </row>
    <row r="100" spans="2:5">
      <c r="B100" s="124"/>
      <c r="C100" s="206">
        <f ca="1">IFERROR(VLOOKUP($B100,'S4'!$B:$C,2,0),"")</f>
        <v>0</v>
      </c>
      <c r="D100" s="345"/>
      <c r="E100" s="346"/>
    </row>
    <row r="101" spans="2:5">
      <c r="B101" s="124"/>
      <c r="C101" s="206">
        <f ca="1">IFERROR(VLOOKUP($B101,'S4'!$B:$C,2,0),"")</f>
        <v>0</v>
      </c>
      <c r="D101" s="345"/>
      <c r="E101" s="346"/>
    </row>
    <row r="102" spans="2:5">
      <c r="B102" s="124"/>
      <c r="C102" s="206">
        <f ca="1">IFERROR(VLOOKUP($B102,'S4'!$B:$C,2,0),"")</f>
        <v>0</v>
      </c>
      <c r="D102" s="345"/>
      <c r="E102" s="346"/>
    </row>
    <row r="103" spans="2:5">
      <c r="B103" s="124"/>
      <c r="C103" s="206">
        <f ca="1">IFERROR(VLOOKUP($B103,'S4'!$B:$C,2,0),"")</f>
        <v>0</v>
      </c>
      <c r="D103" s="345"/>
      <c r="E103" s="346"/>
    </row>
    <row r="104" spans="2:5">
      <c r="B104" s="124"/>
      <c r="C104" s="206">
        <f ca="1">IFERROR(VLOOKUP($B104,'S4'!$B:$C,2,0),"")</f>
        <v>0</v>
      </c>
      <c r="D104" s="345"/>
      <c r="E104" s="346"/>
    </row>
    <row r="105" spans="2:5">
      <c r="B105" s="124"/>
      <c r="C105" s="206">
        <f ca="1">IFERROR(VLOOKUP($B105,'S4'!$B:$C,2,0),"")</f>
        <v>0</v>
      </c>
      <c r="D105" s="345"/>
      <c r="E105" s="346"/>
    </row>
    <row r="106" spans="2:5">
      <c r="B106" s="124"/>
      <c r="C106" s="206">
        <f ca="1">IFERROR(VLOOKUP($B106,'S4'!$B:$C,2,0),"")</f>
        <v>0</v>
      </c>
      <c r="D106" s="345"/>
      <c r="E106" s="346"/>
    </row>
    <row r="107" spans="2:5">
      <c r="B107" s="124"/>
      <c r="C107" s="206">
        <f ca="1">IFERROR(VLOOKUP($B107,'S4'!$B:$C,2,0),"")</f>
        <v>0</v>
      </c>
      <c r="D107" s="345"/>
      <c r="E107" s="346"/>
    </row>
    <row r="108" spans="2:5">
      <c r="B108" s="124"/>
      <c r="C108" s="206">
        <f ca="1">IFERROR(VLOOKUP($B108,'S4'!$B:$C,2,0),"")</f>
        <v>0</v>
      </c>
      <c r="D108" s="345"/>
      <c r="E108" s="346"/>
    </row>
    <row r="109" spans="2:5">
      <c r="B109" s="124"/>
      <c r="C109" s="206">
        <f ca="1">IFERROR(VLOOKUP($B109,'S4'!$B:$C,2,0),"")</f>
        <v>0</v>
      </c>
      <c r="D109" s="345"/>
      <c r="E109" s="346"/>
    </row>
    <row r="110" spans="2:5">
      <c r="B110" s="124"/>
      <c r="C110" s="206">
        <f ca="1">IFERROR(VLOOKUP($B110,'S4'!$B:$C,2,0),"")</f>
        <v>0</v>
      </c>
      <c r="D110" s="345"/>
      <c r="E110" s="346"/>
    </row>
    <row r="111" spans="2:5">
      <c r="B111" s="124"/>
      <c r="C111" s="206">
        <f ca="1">IFERROR(VLOOKUP($B111,'S4'!$B:$C,2,0),"")</f>
        <v>0</v>
      </c>
      <c r="D111" s="345"/>
      <c r="E111" s="346"/>
    </row>
    <row r="112" spans="2:5">
      <c r="B112" s="124"/>
      <c r="C112" s="206">
        <f ca="1">IFERROR(VLOOKUP($B112,'S4'!$B:$C,2,0),"")</f>
        <v>0</v>
      </c>
      <c r="D112" s="345"/>
      <c r="E112" s="346"/>
    </row>
    <row r="113" spans="2:5">
      <c r="B113" s="124"/>
      <c r="C113" s="206">
        <f ca="1">IFERROR(VLOOKUP($B113,'S4'!$B:$C,2,0),"")</f>
        <v>0</v>
      </c>
      <c r="D113" s="345"/>
      <c r="E113" s="346"/>
    </row>
    <row r="114" spans="2:5">
      <c r="B114" s="124"/>
      <c r="C114" s="206">
        <f ca="1">IFERROR(VLOOKUP($B114,'S4'!$B:$C,2,0),"")</f>
        <v>0</v>
      </c>
      <c r="D114" s="345"/>
      <c r="E114" s="346"/>
    </row>
    <row r="115" spans="2:5">
      <c r="B115" s="124"/>
      <c r="C115" s="206">
        <f ca="1">IFERROR(VLOOKUP($B115,'S4'!$B:$C,2,0),"")</f>
        <v>0</v>
      </c>
      <c r="D115" s="345"/>
      <c r="E115" s="346"/>
    </row>
    <row r="116" spans="2:5">
      <c r="B116" s="124"/>
      <c r="C116" s="206">
        <f ca="1">IFERROR(VLOOKUP($B116,'S4'!$B:$C,2,0),"")</f>
        <v>0</v>
      </c>
      <c r="D116" s="345"/>
      <c r="E116" s="346"/>
    </row>
    <row r="117" spans="2:5">
      <c r="B117" s="124"/>
      <c r="C117" s="206">
        <f ca="1">IFERROR(VLOOKUP($B117,'S4'!$B:$C,2,0),"")</f>
        <v>0</v>
      </c>
      <c r="D117" s="345"/>
      <c r="E117" s="346"/>
    </row>
    <row r="118" spans="2:5">
      <c r="B118" s="124"/>
      <c r="C118" s="206">
        <f ca="1">IFERROR(VLOOKUP($B118,'S4'!$B:$C,2,0),"")</f>
        <v>0</v>
      </c>
      <c r="D118" s="345"/>
      <c r="E118" s="346"/>
    </row>
    <row r="119" spans="2:5">
      <c r="B119" s="124"/>
      <c r="C119" s="206">
        <f ca="1">IFERROR(VLOOKUP($B119,'S4'!$B:$C,2,0),"")</f>
        <v>0</v>
      </c>
      <c r="D119" s="345"/>
      <c r="E119" s="346"/>
    </row>
    <row r="120" spans="2:5">
      <c r="B120" s="124"/>
      <c r="C120" s="206">
        <f ca="1">IFERROR(VLOOKUP($B120,'S4'!$B:$C,2,0),"")</f>
        <v>0</v>
      </c>
      <c r="D120" s="345"/>
      <c r="E120" s="346"/>
    </row>
    <row r="121" spans="2:5">
      <c r="B121" s="124"/>
      <c r="C121" s="206">
        <f ca="1">IFERROR(VLOOKUP($B121,'S4'!$B:$C,2,0),"")</f>
        <v>0</v>
      </c>
      <c r="D121" s="345"/>
      <c r="E121" s="346"/>
    </row>
    <row r="122" spans="2:5">
      <c r="B122" s="124"/>
      <c r="C122" s="206">
        <f ca="1">IFERROR(VLOOKUP($B122,'S4'!$B:$C,2,0),"")</f>
        <v>0</v>
      </c>
      <c r="D122" s="345"/>
      <c r="E122" s="346"/>
    </row>
    <row r="123" spans="2:5">
      <c r="B123" s="124"/>
      <c r="C123" s="206">
        <f ca="1">IFERROR(VLOOKUP($B123,'S4'!$B:$C,2,0),"")</f>
        <v>0</v>
      </c>
      <c r="D123" s="345"/>
      <c r="E123" s="346"/>
    </row>
    <row r="124" spans="2:5">
      <c r="B124" s="124"/>
      <c r="C124" s="206">
        <f ca="1">IFERROR(VLOOKUP($B124,'S4'!$B:$C,2,0),"")</f>
        <v>0</v>
      </c>
      <c r="D124" s="345"/>
      <c r="E124" s="346"/>
    </row>
    <row r="125" spans="2:5">
      <c r="B125" s="124"/>
      <c r="C125" s="206">
        <f ca="1">IFERROR(VLOOKUP($B125,'S4'!$B:$C,2,0),"")</f>
        <v>0</v>
      </c>
      <c r="D125" s="345"/>
      <c r="E125" s="346"/>
    </row>
    <row r="126" spans="2:5">
      <c r="B126" s="124"/>
      <c r="C126" s="206">
        <f ca="1">IFERROR(VLOOKUP($B126,'S4'!$B:$C,2,0),"")</f>
        <v>0</v>
      </c>
      <c r="D126" s="345"/>
      <c r="E126" s="346"/>
    </row>
    <row r="127" spans="2:5">
      <c r="B127" s="124"/>
      <c r="C127" s="206">
        <f ca="1">IFERROR(VLOOKUP($B127,'S4'!$B:$C,2,0),"")</f>
        <v>0</v>
      </c>
      <c r="D127" s="345"/>
      <c r="E127" s="346"/>
    </row>
    <row r="128" spans="2:5">
      <c r="B128" s="124"/>
      <c r="C128" s="206">
        <f ca="1">IFERROR(VLOOKUP($B128,'S4'!$B:$C,2,0),"")</f>
        <v>0</v>
      </c>
      <c r="D128" s="345"/>
      <c r="E128" s="346"/>
    </row>
    <row r="129" spans="2:5">
      <c r="B129" s="124"/>
      <c r="C129" s="206">
        <f ca="1">IFERROR(VLOOKUP($B129,'S4'!$B:$C,2,0),"")</f>
        <v>0</v>
      </c>
      <c r="D129" s="345"/>
      <c r="E129" s="346"/>
    </row>
    <row r="130" spans="2:5">
      <c r="B130" s="124"/>
      <c r="C130" s="206">
        <f ca="1">IFERROR(VLOOKUP($B130,'S4'!$B:$C,2,0),"")</f>
        <v>0</v>
      </c>
      <c r="D130" s="345"/>
      <c r="E130" s="346"/>
    </row>
    <row r="131" spans="2:5">
      <c r="B131" s="124"/>
      <c r="C131" s="206">
        <f ca="1">IFERROR(VLOOKUP($B131,'S4'!$B:$C,2,0),"")</f>
        <v>0</v>
      </c>
      <c r="D131" s="345"/>
      <c r="E131" s="346"/>
    </row>
    <row r="132" spans="2:5">
      <c r="B132" s="124"/>
      <c r="C132" s="206">
        <f ca="1">IFERROR(VLOOKUP($B132,'S4'!$B:$C,2,0),"")</f>
        <v>0</v>
      </c>
      <c r="D132" s="345"/>
      <c r="E132" s="346"/>
    </row>
    <row r="133" spans="2:5">
      <c r="B133" s="124"/>
      <c r="C133" s="206">
        <f ca="1">IFERROR(VLOOKUP($B133,'S4'!$B:$C,2,0),"")</f>
        <v>0</v>
      </c>
      <c r="D133" s="345"/>
      <c r="E133" s="346"/>
    </row>
    <row r="134" spans="2:5">
      <c r="B134" s="124"/>
      <c r="C134" s="206">
        <f ca="1">IFERROR(VLOOKUP($B134,'S4'!$B:$C,2,0),"")</f>
        <v>0</v>
      </c>
      <c r="D134" s="345"/>
      <c r="E134" s="346"/>
    </row>
    <row r="135" spans="2:5">
      <c r="B135" s="124"/>
      <c r="C135" s="206">
        <f ca="1">IFERROR(VLOOKUP($B135,'S4'!$B:$C,2,0),"")</f>
        <v>0</v>
      </c>
      <c r="D135" s="345"/>
      <c r="E135" s="346"/>
    </row>
    <row r="136" spans="2:5">
      <c r="B136" s="124"/>
      <c r="C136" s="206">
        <f ca="1">IFERROR(VLOOKUP($B136,'S4'!$B:$C,2,0),"")</f>
        <v>0</v>
      </c>
      <c r="D136" s="345"/>
      <c r="E136" s="346"/>
    </row>
    <row r="137" spans="2:5">
      <c r="B137" s="124"/>
      <c r="C137" s="206">
        <f ca="1">IFERROR(VLOOKUP($B137,'S4'!$B:$C,2,0),"")</f>
        <v>0</v>
      </c>
      <c r="D137" s="345"/>
      <c r="E137" s="346"/>
    </row>
    <row r="138" spans="2:5">
      <c r="B138" s="124"/>
      <c r="C138" s="206">
        <f ca="1">IFERROR(VLOOKUP($B138,'S4'!$B:$C,2,0),"")</f>
        <v>0</v>
      </c>
      <c r="D138" s="345"/>
      <c r="E138" s="346"/>
    </row>
    <row r="139" spans="2:5">
      <c r="B139" s="124"/>
      <c r="C139" s="206">
        <f ca="1">IFERROR(VLOOKUP($B139,'S4'!$B:$C,2,0),"")</f>
        <v>0</v>
      </c>
      <c r="D139" s="345"/>
      <c r="E139" s="346"/>
    </row>
    <row r="140" spans="2:5">
      <c r="B140" s="124"/>
      <c r="C140" s="206">
        <f ca="1">IFERROR(VLOOKUP($B140,'S4'!$B:$C,2,0),"")</f>
        <v>0</v>
      </c>
      <c r="D140" s="345"/>
      <c r="E140" s="346"/>
    </row>
    <row r="141" spans="2:5">
      <c r="B141" s="124"/>
      <c r="C141" s="206">
        <f ca="1">IFERROR(VLOOKUP($B141,'S4'!$B:$C,2,0),"")</f>
        <v>0</v>
      </c>
      <c r="D141" s="345"/>
      <c r="E141" s="346"/>
    </row>
    <row r="142" spans="2:5">
      <c r="B142" s="124"/>
      <c r="C142" s="206">
        <f ca="1">IFERROR(VLOOKUP($B142,'S4'!$B:$C,2,0),"")</f>
        <v>0</v>
      </c>
      <c r="D142" s="345"/>
      <c r="E142" s="346"/>
    </row>
    <row r="143" spans="2:5">
      <c r="B143" s="124"/>
      <c r="C143" s="206">
        <f ca="1">IFERROR(VLOOKUP($B143,'S4'!$B:$C,2,0),"")</f>
        <v>0</v>
      </c>
      <c r="D143" s="345"/>
      <c r="E143" s="346"/>
    </row>
    <row r="144" spans="2:5">
      <c r="B144" s="124"/>
      <c r="C144" s="206">
        <f ca="1">IFERROR(VLOOKUP($B144,'S4'!$B:$C,2,0),"")</f>
        <v>0</v>
      </c>
      <c r="D144" s="345"/>
      <c r="E144" s="346"/>
    </row>
    <row r="145" spans="2:5">
      <c r="B145" s="124"/>
      <c r="C145" s="206">
        <f ca="1">IFERROR(VLOOKUP($B145,'S4'!$B:$C,2,0),"")</f>
        <v>0</v>
      </c>
      <c r="D145" s="345"/>
      <c r="E145" s="346"/>
    </row>
    <row r="146" spans="2:5">
      <c r="B146" s="124"/>
      <c r="C146" s="206">
        <f ca="1">IFERROR(VLOOKUP($B146,'S4'!$B:$C,2,0),"")</f>
        <v>0</v>
      </c>
      <c r="D146" s="345"/>
      <c r="E146" s="346"/>
    </row>
    <row r="147" spans="2:5">
      <c r="B147" s="124"/>
      <c r="C147" s="206">
        <f ca="1">IFERROR(VLOOKUP($B147,'S4'!$B:$C,2,0),"")</f>
        <v>0</v>
      </c>
      <c r="D147" s="345"/>
      <c r="E147" s="346"/>
    </row>
    <row r="148" spans="2:5">
      <c r="B148" s="124"/>
      <c r="C148" s="206">
        <f ca="1">IFERROR(VLOOKUP($B148,'S4'!$B:$C,2,0),"")</f>
        <v>0</v>
      </c>
      <c r="D148" s="345"/>
      <c r="E148" s="346"/>
    </row>
    <row r="149" spans="2:5">
      <c r="B149" s="124"/>
      <c r="C149" s="206">
        <f ca="1">IFERROR(VLOOKUP($B149,'S4'!$B:$C,2,0),"")</f>
        <v>0</v>
      </c>
      <c r="D149" s="345"/>
      <c r="E149" s="346"/>
    </row>
    <row r="150" spans="2:5">
      <c r="B150" s="124"/>
      <c r="C150" s="206">
        <f ca="1">IFERROR(VLOOKUP($B150,'S4'!$B:$C,2,0),"")</f>
        <v>0</v>
      </c>
      <c r="D150" s="345"/>
      <c r="E150" s="346"/>
    </row>
    <row r="151" spans="2:5">
      <c r="B151" s="124"/>
      <c r="C151" s="206">
        <f ca="1">IFERROR(VLOOKUP($B151,'S4'!$B:$C,2,0),"")</f>
        <v>0</v>
      </c>
      <c r="D151" s="345"/>
      <c r="E151" s="346"/>
    </row>
    <row r="152" spans="2:5">
      <c r="B152" s="124"/>
      <c r="C152" s="206">
        <f ca="1">IFERROR(VLOOKUP($B152,'S4'!$B:$C,2,0),"")</f>
        <v>0</v>
      </c>
      <c r="D152" s="345"/>
      <c r="E152" s="346"/>
    </row>
    <row r="153" spans="2:5">
      <c r="B153" s="124"/>
      <c r="C153" s="206">
        <f ca="1">IFERROR(VLOOKUP($B153,'S4'!$B:$C,2,0),"")</f>
        <v>0</v>
      </c>
      <c r="D153" s="345"/>
      <c r="E153" s="346"/>
    </row>
    <row r="154" spans="2:5">
      <c r="B154" s="124"/>
      <c r="C154" s="206">
        <f ca="1">IFERROR(VLOOKUP($B154,'S4'!$B:$C,2,0),"")</f>
        <v>0</v>
      </c>
      <c r="D154" s="345"/>
      <c r="E154" s="346"/>
    </row>
    <row r="155" spans="2:5">
      <c r="B155" s="124"/>
      <c r="C155" s="206">
        <f ca="1">IFERROR(VLOOKUP($B155,'S4'!$B:$C,2,0),"")</f>
        <v>0</v>
      </c>
      <c r="D155" s="345"/>
      <c r="E155" s="346"/>
    </row>
    <row r="156" spans="2:5">
      <c r="B156" s="124"/>
      <c r="C156" s="206">
        <f ca="1">IFERROR(VLOOKUP($B156,'S4'!$B:$C,2,0),"")</f>
        <v>0</v>
      </c>
      <c r="D156" s="345"/>
      <c r="E156" s="346"/>
    </row>
    <row r="157" spans="2:5">
      <c r="B157" s="124"/>
      <c r="C157" s="206">
        <f ca="1">IFERROR(VLOOKUP($B157,'S4'!$B:$C,2,0),"")</f>
        <v>0</v>
      </c>
      <c r="D157" s="345"/>
      <c r="E157" s="346"/>
    </row>
    <row r="158" spans="2:5">
      <c r="B158" s="124"/>
      <c r="C158" s="206">
        <f ca="1">IFERROR(VLOOKUP($B158,'S4'!$B:$C,2,0),"")</f>
        <v>0</v>
      </c>
      <c r="D158" s="345"/>
      <c r="E158" s="346"/>
    </row>
    <row r="159" spans="2:5">
      <c r="B159" s="124"/>
      <c r="C159" s="206">
        <f ca="1">IFERROR(VLOOKUP($B159,'S4'!$B:$C,2,0),"")</f>
        <v>0</v>
      </c>
      <c r="D159" s="345"/>
      <c r="E159" s="346"/>
    </row>
    <row r="160" spans="2:5">
      <c r="B160" s="124"/>
      <c r="C160" s="206">
        <f ca="1">IFERROR(VLOOKUP($B160,'S4'!$B:$C,2,0),"")</f>
        <v>0</v>
      </c>
      <c r="D160" s="345"/>
      <c r="E160" s="346"/>
    </row>
    <row r="161" spans="2:5">
      <c r="B161" s="124"/>
      <c r="C161" s="206">
        <f ca="1">IFERROR(VLOOKUP($B161,'S4'!$B:$C,2,0),"")</f>
        <v>0</v>
      </c>
      <c r="D161" s="345"/>
      <c r="E161" s="346"/>
    </row>
    <row r="162" spans="2:5">
      <c r="B162" s="124"/>
      <c r="C162" s="206">
        <f ca="1">IFERROR(VLOOKUP($B162,'S4'!$B:$C,2,0),"")</f>
        <v>0</v>
      </c>
      <c r="D162" s="345"/>
      <c r="E162" s="346"/>
    </row>
    <row r="163" spans="2:5">
      <c r="B163" s="124"/>
      <c r="C163" s="206">
        <f ca="1">IFERROR(VLOOKUP($B163,'S4'!$B:$C,2,0),"")</f>
        <v>0</v>
      </c>
      <c r="D163" s="345"/>
      <c r="E163" s="346"/>
    </row>
    <row r="164" spans="2:5">
      <c r="B164" s="124"/>
      <c r="C164" s="206">
        <f ca="1">IFERROR(VLOOKUP($B164,'S4'!$B:$C,2,0),"")</f>
        <v>0</v>
      </c>
      <c r="D164" s="345"/>
      <c r="E164" s="346"/>
    </row>
    <row r="165" spans="2:5">
      <c r="B165" s="124"/>
      <c r="C165" s="206">
        <f ca="1">IFERROR(VLOOKUP($B165,'S4'!$B:$C,2,0),"")</f>
        <v>0</v>
      </c>
      <c r="D165" s="345"/>
      <c r="E165" s="346"/>
    </row>
    <row r="166" spans="2:5">
      <c r="B166" s="124"/>
      <c r="C166" s="206">
        <f ca="1">IFERROR(VLOOKUP($B166,'S4'!$B:$C,2,0),"")</f>
        <v>0</v>
      </c>
      <c r="D166" s="345"/>
      <c r="E166" s="346"/>
    </row>
    <row r="167" spans="2:5">
      <c r="B167" s="124"/>
      <c r="C167" s="206">
        <f ca="1">IFERROR(VLOOKUP($B167,'S4'!$B:$C,2,0),"")</f>
        <v>0</v>
      </c>
      <c r="D167" s="345"/>
      <c r="E167" s="346"/>
    </row>
    <row r="168" spans="2:5">
      <c r="B168" s="124"/>
      <c r="C168" s="206">
        <f ca="1">IFERROR(VLOOKUP($B168,'S4'!$B:$C,2,0),"")</f>
        <v>0</v>
      </c>
      <c r="D168" s="345"/>
      <c r="E168" s="346"/>
    </row>
    <row r="169" spans="2:5">
      <c r="B169" s="124"/>
      <c r="C169" s="206">
        <f ca="1">IFERROR(VLOOKUP($B169,'S4'!$B:$C,2,0),"")</f>
        <v>0</v>
      </c>
      <c r="D169" s="345"/>
      <c r="E169" s="346"/>
    </row>
    <row r="170" spans="2:5">
      <c r="B170" s="124"/>
      <c r="C170" s="206">
        <f ca="1">IFERROR(VLOOKUP($B170,'S4'!$B:$C,2,0),"")</f>
        <v>0</v>
      </c>
      <c r="D170" s="345"/>
      <c r="E170" s="346"/>
    </row>
    <row r="171" spans="2:5">
      <c r="B171" s="124"/>
      <c r="C171" s="206">
        <f ca="1">IFERROR(VLOOKUP($B171,'S4'!$B:$C,2,0),"")</f>
        <v>0</v>
      </c>
      <c r="D171" s="345"/>
      <c r="E171" s="346"/>
    </row>
    <row r="172" spans="2:5">
      <c r="B172" s="124"/>
      <c r="C172" s="206">
        <f ca="1">IFERROR(VLOOKUP($B172,'S4'!$B:$C,2,0),"")</f>
        <v>0</v>
      </c>
      <c r="D172" s="345"/>
      <c r="E172" s="346"/>
    </row>
    <row r="173" spans="2:5">
      <c r="B173" s="124"/>
      <c r="C173" s="206">
        <f ca="1">IFERROR(VLOOKUP($B173,'S4'!$B:$C,2,0),"")</f>
        <v>0</v>
      </c>
      <c r="D173" s="345"/>
      <c r="E173" s="346"/>
    </row>
    <row r="174" spans="2:5">
      <c r="B174" s="124"/>
      <c r="C174" s="206">
        <f ca="1">IFERROR(VLOOKUP($B174,'S4'!$B:$C,2,0),"")</f>
        <v>0</v>
      </c>
      <c r="D174" s="345"/>
      <c r="E174" s="346"/>
    </row>
    <row r="175" spans="2:5">
      <c r="B175" s="124"/>
      <c r="C175" s="206">
        <f ca="1">IFERROR(VLOOKUP($B175,'S4'!$B:$C,2,0),"")</f>
        <v>0</v>
      </c>
      <c r="D175" s="345"/>
      <c r="E175" s="346"/>
    </row>
    <row r="176" spans="2:5">
      <c r="B176" s="124"/>
      <c r="C176" s="206">
        <f ca="1">IFERROR(VLOOKUP($B176,'S4'!$B:$C,2,0),"")</f>
        <v>0</v>
      </c>
      <c r="D176" s="345"/>
      <c r="E176" s="346"/>
    </row>
    <row r="177" spans="2:5">
      <c r="B177" s="124"/>
      <c r="C177" s="206">
        <f ca="1">IFERROR(VLOOKUP($B177,'S4'!$B:$C,2,0),"")</f>
        <v>0</v>
      </c>
      <c r="D177" s="345"/>
      <c r="E177" s="346"/>
    </row>
    <row r="178" spans="2:5">
      <c r="B178" s="124"/>
      <c r="C178" s="206">
        <f ca="1">IFERROR(VLOOKUP($B178,'S4'!$B:$C,2,0),"")</f>
        <v>0</v>
      </c>
      <c r="D178" s="345"/>
      <c r="E178" s="346"/>
    </row>
    <row r="179" spans="2:5">
      <c r="B179" s="124"/>
      <c r="C179" s="206">
        <f ca="1">IFERROR(VLOOKUP($B179,'S4'!$B:$C,2,0),"")</f>
        <v>0</v>
      </c>
      <c r="D179" s="345"/>
      <c r="E179" s="346"/>
    </row>
    <row r="180" spans="2:5">
      <c r="B180" s="124"/>
      <c r="C180" s="206">
        <f ca="1">IFERROR(VLOOKUP($B180,'S4'!$B:$C,2,0),"")</f>
        <v>0</v>
      </c>
      <c r="D180" s="345"/>
      <c r="E180" s="346"/>
    </row>
    <row r="181" spans="2:5">
      <c r="B181" s="124"/>
      <c r="C181" s="206">
        <f ca="1">IFERROR(VLOOKUP($B181,'S4'!$B:$C,2,0),"")</f>
        <v>0</v>
      </c>
      <c r="D181" s="345"/>
      <c r="E181" s="346"/>
    </row>
    <row r="182" spans="2:5">
      <c r="B182" s="124"/>
      <c r="C182" s="206">
        <f ca="1">IFERROR(VLOOKUP($B182,'S4'!$B:$C,2,0),"")</f>
        <v>0</v>
      </c>
      <c r="D182" s="345"/>
      <c r="E182" s="346"/>
    </row>
    <row r="183" spans="2:5">
      <c r="B183" s="124"/>
      <c r="C183" s="206">
        <f ca="1">IFERROR(VLOOKUP($B183,'S4'!$B:$C,2,0),"")</f>
        <v>0</v>
      </c>
      <c r="D183" s="345"/>
      <c r="E183" s="346"/>
    </row>
    <row r="184" spans="2:5">
      <c r="B184" s="124"/>
      <c r="C184" s="206">
        <f ca="1">IFERROR(VLOOKUP($B184,'S4'!$B:$C,2,0),"")</f>
        <v>0</v>
      </c>
      <c r="D184" s="345"/>
      <c r="E184" s="346"/>
    </row>
    <row r="185" spans="2:5">
      <c r="B185" s="124"/>
      <c r="C185" s="206">
        <f ca="1">IFERROR(VLOOKUP($B185,'S4'!$B:$C,2,0),"")</f>
        <v>0</v>
      </c>
      <c r="D185" s="345"/>
      <c r="E185" s="346"/>
    </row>
    <row r="186" spans="2:5">
      <c r="B186" s="124"/>
      <c r="C186" s="206">
        <f ca="1">IFERROR(VLOOKUP($B186,'S4'!$B:$C,2,0),"")</f>
        <v>0</v>
      </c>
      <c r="D186" s="345"/>
      <c r="E186" s="346"/>
    </row>
    <row r="187" spans="2:5">
      <c r="B187" s="124"/>
      <c r="C187" s="206">
        <f ca="1">IFERROR(VLOOKUP($B187,'S4'!$B:$C,2,0),"")</f>
        <v>0</v>
      </c>
      <c r="D187" s="345"/>
      <c r="E187" s="346"/>
    </row>
    <row r="188" spans="2:5">
      <c r="B188" s="124"/>
      <c r="C188" s="206">
        <f ca="1">IFERROR(VLOOKUP($B188,'S4'!$B:$C,2,0),"")</f>
        <v>0</v>
      </c>
      <c r="D188" s="345"/>
      <c r="E188" s="346"/>
    </row>
    <row r="189" spans="2:5">
      <c r="B189" s="124"/>
      <c r="C189" s="206">
        <f ca="1">IFERROR(VLOOKUP($B189,'S4'!$B:$C,2,0),"")</f>
        <v>0</v>
      </c>
      <c r="D189" s="345"/>
      <c r="E189" s="346"/>
    </row>
    <row r="190" spans="2:5">
      <c r="B190" s="124"/>
      <c r="C190" s="206">
        <f ca="1">IFERROR(VLOOKUP($B190,'S4'!$B:$C,2,0),"")</f>
        <v>0</v>
      </c>
      <c r="D190" s="345"/>
      <c r="E190" s="346"/>
    </row>
    <row r="191" spans="2:5">
      <c r="B191" s="124"/>
      <c r="C191" s="206">
        <f ca="1">IFERROR(VLOOKUP($B191,'S4'!$B:$C,2,0),"")</f>
        <v>0</v>
      </c>
      <c r="D191" s="345"/>
      <c r="E191" s="346"/>
    </row>
    <row r="192" spans="2:5">
      <c r="B192" s="124"/>
      <c r="C192" s="206">
        <f ca="1">IFERROR(VLOOKUP($B192,'S4'!$B:$C,2,0),"")</f>
        <v>0</v>
      </c>
      <c r="D192" s="345"/>
      <c r="E192" s="346"/>
    </row>
    <row r="193" spans="2:5">
      <c r="B193" s="124"/>
      <c r="C193" s="206">
        <f ca="1">IFERROR(VLOOKUP($B193,'S4'!$B:$C,2,0),"")</f>
        <v>0</v>
      </c>
      <c r="D193" s="345"/>
      <c r="E193" s="346"/>
    </row>
    <row r="194" spans="2:5">
      <c r="B194" s="124"/>
      <c r="C194" s="206">
        <f ca="1">IFERROR(VLOOKUP($B194,'S4'!$B:$C,2,0),"")</f>
        <v>0</v>
      </c>
      <c r="D194" s="345"/>
      <c r="E194" s="346"/>
    </row>
    <row r="195" spans="2:5">
      <c r="B195" s="124"/>
      <c r="C195" s="206">
        <f ca="1">IFERROR(VLOOKUP($B195,'S4'!$B:$C,2,0),"")</f>
        <v>0</v>
      </c>
      <c r="D195" s="345"/>
      <c r="E195" s="346"/>
    </row>
    <row r="196" spans="2:5">
      <c r="B196" s="124"/>
      <c r="C196" s="206">
        <f ca="1">IFERROR(VLOOKUP($B196,'S4'!$B:$C,2,0),"")</f>
        <v>0</v>
      </c>
      <c r="D196" s="345"/>
      <c r="E196" s="346"/>
    </row>
    <row r="197" spans="2:5">
      <c r="B197" s="124"/>
      <c r="C197" s="206">
        <f ca="1">IFERROR(VLOOKUP($B197,'S4'!$B:$C,2,0),"")</f>
        <v>0</v>
      </c>
      <c r="D197" s="345"/>
      <c r="E197" s="346"/>
    </row>
    <row r="198" spans="2:5">
      <c r="B198" s="124"/>
      <c r="C198" s="206">
        <f ca="1">IFERROR(VLOOKUP($B198,'S4'!$B:$C,2,0),"")</f>
        <v>0</v>
      </c>
      <c r="D198" s="345"/>
      <c r="E198" s="346"/>
    </row>
    <row r="199" spans="2:5">
      <c r="B199" s="124"/>
      <c r="C199" s="206">
        <f ca="1">IFERROR(VLOOKUP($B199,'S4'!$B:$C,2,0),"")</f>
        <v>0</v>
      </c>
      <c r="D199" s="345"/>
      <c r="E199" s="346"/>
    </row>
    <row r="200" spans="2:5">
      <c r="B200" s="124"/>
      <c r="C200" s="206">
        <f ca="1">IFERROR(VLOOKUP($B200,'S4'!$B:$C,2,0),"")</f>
        <v>0</v>
      </c>
      <c r="D200" s="345"/>
      <c r="E200" s="346"/>
    </row>
    <row r="201" spans="2:5">
      <c r="B201" s="124"/>
      <c r="C201" s="206">
        <f ca="1">IFERROR(VLOOKUP($B201,'S4'!$B:$C,2,0),"")</f>
        <v>0</v>
      </c>
      <c r="D201" s="345"/>
      <c r="E201" s="346"/>
    </row>
    <row r="202" spans="2:5">
      <c r="B202" s="124"/>
      <c r="C202" s="206">
        <f ca="1">IFERROR(VLOOKUP($B202,'S4'!$B:$C,2,0),"")</f>
        <v>0</v>
      </c>
      <c r="D202" s="345"/>
      <c r="E202" s="346"/>
    </row>
    <row r="203" spans="2:5">
      <c r="B203" s="124"/>
      <c r="C203" s="206">
        <f ca="1">IFERROR(VLOOKUP($B203,'S4'!$B:$C,2,0),"")</f>
        <v>0</v>
      </c>
      <c r="D203" s="345"/>
      <c r="E203" s="346"/>
    </row>
    <row r="204" spans="2:5">
      <c r="B204" s="124"/>
      <c r="C204" s="206">
        <f ca="1">IFERROR(VLOOKUP($B204,'S4'!$B:$C,2,0),"")</f>
        <v>0</v>
      </c>
      <c r="D204" s="345"/>
      <c r="E204" s="346"/>
    </row>
    <row r="205" spans="2:5">
      <c r="B205" s="124"/>
      <c r="C205" s="206">
        <f ca="1">IFERROR(VLOOKUP($B205,'S4'!$B:$C,2,0),"")</f>
        <v>0</v>
      </c>
      <c r="D205" s="345"/>
      <c r="E205" s="346"/>
    </row>
    <row r="206" spans="2:5">
      <c r="B206" s="124"/>
      <c r="C206" s="206">
        <f ca="1">IFERROR(VLOOKUP($B206,'S4'!$B:$C,2,0),"")</f>
        <v>0</v>
      </c>
      <c r="D206" s="345"/>
      <c r="E206" s="346"/>
    </row>
    <row r="207" spans="2:5">
      <c r="B207" s="124"/>
      <c r="C207" s="206">
        <f ca="1">IFERROR(VLOOKUP($B207,'S4'!$B:$C,2,0),"")</f>
        <v>0</v>
      </c>
      <c r="D207" s="345"/>
      <c r="E207" s="346"/>
    </row>
    <row r="208" spans="2:5">
      <c r="B208" s="124"/>
      <c r="C208" s="206">
        <f ca="1">IFERROR(VLOOKUP($B208,'S4'!$B:$C,2,0),"")</f>
        <v>0</v>
      </c>
      <c r="D208" s="345"/>
      <c r="E208" s="346"/>
    </row>
    <row r="209" spans="2:5">
      <c r="B209" s="124"/>
      <c r="C209" s="206">
        <f ca="1">IFERROR(VLOOKUP($B209,'S4'!$B:$C,2,0),"")</f>
        <v>0</v>
      </c>
      <c r="D209" s="345"/>
      <c r="E209" s="346"/>
    </row>
    <row r="210" spans="2:5">
      <c r="B210" s="124"/>
      <c r="C210" s="206">
        <f ca="1">IFERROR(VLOOKUP($B210,'S4'!$B:$C,2,0),"")</f>
        <v>0</v>
      </c>
      <c r="D210" s="345"/>
      <c r="E210" s="346"/>
    </row>
    <row r="211" spans="2:5">
      <c r="B211" s="124"/>
      <c r="C211" s="206">
        <f ca="1">IFERROR(VLOOKUP($B211,'S4'!$B:$C,2,0),"")</f>
        <v>0</v>
      </c>
      <c r="D211" s="345"/>
      <c r="E211" s="346"/>
    </row>
    <row r="212" spans="2:5">
      <c r="B212" s="124"/>
      <c r="C212" s="206">
        <f ca="1">IFERROR(VLOOKUP($B212,'S4'!$B:$C,2,0),"")</f>
        <v>0</v>
      </c>
      <c r="D212" s="345"/>
      <c r="E212" s="346"/>
    </row>
    <row r="213" spans="2:5">
      <c r="B213" s="124"/>
      <c r="C213" s="206">
        <f ca="1">IFERROR(VLOOKUP($B213,'S4'!$B:$C,2,0),"")</f>
        <v>0</v>
      </c>
      <c r="D213" s="345"/>
      <c r="E213" s="346"/>
    </row>
    <row r="214" spans="2:5">
      <c r="B214" s="124"/>
      <c r="C214" s="206">
        <f ca="1">IFERROR(VLOOKUP($B214,'S4'!$B:$C,2,0),"")</f>
        <v>0</v>
      </c>
      <c r="D214" s="345"/>
      <c r="E214" s="346"/>
    </row>
    <row r="215" spans="2:5">
      <c r="B215" s="124"/>
      <c r="C215" s="206">
        <f ca="1">IFERROR(VLOOKUP($B215,'S4'!$B:$C,2,0),"")</f>
        <v>0</v>
      </c>
      <c r="D215" s="345"/>
      <c r="E215" s="346"/>
    </row>
    <row r="216" spans="2:5">
      <c r="B216" s="124"/>
      <c r="C216" s="206">
        <f ca="1">IFERROR(VLOOKUP($B216,'S4'!$B:$C,2,0),"")</f>
        <v>0</v>
      </c>
      <c r="D216" s="345"/>
      <c r="E216" s="346"/>
    </row>
    <row r="217" spans="2:5">
      <c r="B217" s="124"/>
      <c r="C217" s="206">
        <f ca="1">IFERROR(VLOOKUP($B217,'S4'!$B:$C,2,0),"")</f>
        <v>0</v>
      </c>
      <c r="D217" s="345"/>
      <c r="E217" s="346"/>
    </row>
    <row r="218" spans="2:5">
      <c r="B218" s="124"/>
      <c r="C218" s="206">
        <f ca="1">IFERROR(VLOOKUP($B218,'S4'!$B:$C,2,0),"")</f>
        <v>0</v>
      </c>
      <c r="D218" s="345"/>
      <c r="E218" s="346"/>
    </row>
    <row r="219" spans="2:5">
      <c r="B219" s="124"/>
      <c r="C219" s="206">
        <f ca="1">IFERROR(VLOOKUP($B219,'S4'!$B:$C,2,0),"")</f>
        <v>0</v>
      </c>
      <c r="D219" s="345"/>
      <c r="E219" s="346"/>
    </row>
    <row r="220" spans="2:5">
      <c r="B220" s="124"/>
      <c r="C220" s="206">
        <f ca="1">IFERROR(VLOOKUP($B220,'S4'!$B:$C,2,0),"")</f>
        <v>0</v>
      </c>
      <c r="D220" s="345"/>
      <c r="E220" s="346"/>
    </row>
    <row r="221" spans="2:5">
      <c r="B221" s="124"/>
      <c r="C221" s="206">
        <f ca="1">IFERROR(VLOOKUP($B221,'S4'!$B:$C,2,0),"")</f>
        <v>0</v>
      </c>
      <c r="D221" s="345"/>
      <c r="E221" s="346"/>
    </row>
    <row r="222" spans="2:5">
      <c r="B222" s="124"/>
      <c r="C222" s="206">
        <f ca="1">IFERROR(VLOOKUP($B222,'S4'!$B:$C,2,0),"")</f>
        <v>0</v>
      </c>
      <c r="D222" s="345"/>
      <c r="E222" s="346"/>
    </row>
    <row r="223" spans="2:5">
      <c r="B223" s="124"/>
      <c r="C223" s="206">
        <f ca="1">IFERROR(VLOOKUP($B223,'S4'!$B:$C,2,0),"")</f>
        <v>0</v>
      </c>
      <c r="D223" s="345"/>
      <c r="E223" s="346"/>
    </row>
    <row r="224" spans="2:5">
      <c r="B224" s="124"/>
      <c r="C224" s="206">
        <f ca="1">IFERROR(VLOOKUP($B224,'S4'!$B:$C,2,0),"")</f>
        <v>0</v>
      </c>
      <c r="D224" s="345"/>
      <c r="E224" s="346"/>
    </row>
    <row r="225" spans="2:5">
      <c r="B225" s="124"/>
      <c r="C225" s="206">
        <f ca="1">IFERROR(VLOOKUP($B225,'S4'!$B:$C,2,0),"")</f>
        <v>0</v>
      </c>
      <c r="D225" s="345"/>
      <c r="E225" s="346"/>
    </row>
    <row r="226" spans="2:5">
      <c r="B226" s="124"/>
      <c r="C226" s="206">
        <f ca="1">IFERROR(VLOOKUP($B226,'S4'!$B:$C,2,0),"")</f>
        <v>0</v>
      </c>
      <c r="D226" s="345"/>
      <c r="E226" s="346"/>
    </row>
    <row r="227" spans="2:5">
      <c r="B227" s="124"/>
      <c r="C227" s="206">
        <f ca="1">IFERROR(VLOOKUP($B227,'S4'!$B:$C,2,0),"")</f>
        <v>0</v>
      </c>
      <c r="D227" s="345"/>
      <c r="E227" s="346"/>
    </row>
    <row r="228" spans="2:5">
      <c r="B228" s="124"/>
      <c r="C228" s="206">
        <f ca="1">IFERROR(VLOOKUP($B228,'S4'!$B:$C,2,0),"")</f>
        <v>0</v>
      </c>
      <c r="D228" s="345"/>
      <c r="E228" s="346"/>
    </row>
    <row r="229" spans="2:5">
      <c r="B229" s="124"/>
      <c r="C229" s="206">
        <f ca="1">IFERROR(VLOOKUP($B229,'S4'!$B:$C,2,0),"")</f>
        <v>0</v>
      </c>
      <c r="D229" s="345"/>
      <c r="E229" s="346"/>
    </row>
    <row r="230" spans="2:5">
      <c r="B230" s="124"/>
      <c r="C230" s="206">
        <f ca="1">IFERROR(VLOOKUP($B230,'S4'!$B:$C,2,0),"")</f>
        <v>0</v>
      </c>
      <c r="D230" s="345"/>
      <c r="E230" s="346"/>
    </row>
    <row r="231" spans="2:5">
      <c r="B231" s="124"/>
      <c r="C231" s="206">
        <f ca="1">IFERROR(VLOOKUP($B231,'S4'!$B:$C,2,0),"")</f>
        <v>0</v>
      </c>
      <c r="D231" s="345"/>
      <c r="E231" s="346"/>
    </row>
    <row r="232" spans="2:5">
      <c r="B232" s="124"/>
      <c r="C232" s="206">
        <f ca="1">IFERROR(VLOOKUP($B232,'S4'!$B:$C,2,0),"")</f>
        <v>0</v>
      </c>
      <c r="D232" s="345"/>
      <c r="E232" s="346"/>
    </row>
    <row r="233" spans="2:5">
      <c r="B233" s="124"/>
      <c r="C233" s="206">
        <f ca="1">IFERROR(VLOOKUP($B233,'S4'!$B:$C,2,0),"")</f>
        <v>0</v>
      </c>
      <c r="D233" s="345"/>
      <c r="E233" s="346"/>
    </row>
    <row r="234" spans="2:5">
      <c r="B234" s="124"/>
      <c r="C234" s="206">
        <f ca="1">IFERROR(VLOOKUP($B234,'S4'!$B:$C,2,0),"")</f>
        <v>0</v>
      </c>
      <c r="D234" s="345"/>
      <c r="E234" s="346"/>
    </row>
    <row r="235" spans="2:5">
      <c r="B235" s="124"/>
      <c r="C235" s="206">
        <f ca="1">IFERROR(VLOOKUP($B235,'S4'!$B:$C,2,0),"")</f>
        <v>0</v>
      </c>
      <c r="D235" s="345"/>
      <c r="E235" s="346"/>
    </row>
    <row r="236" spans="2:5">
      <c r="B236" s="124"/>
      <c r="C236" s="206">
        <f ca="1">IFERROR(VLOOKUP($B236,'S4'!$B:$C,2,0),"")</f>
        <v>0</v>
      </c>
      <c r="D236" s="345"/>
      <c r="E236" s="346"/>
    </row>
    <row r="237" spans="2:5">
      <c r="B237" s="124"/>
      <c r="C237" s="206">
        <f ca="1">IFERROR(VLOOKUP($B237,'S4'!$B:$C,2,0),"")</f>
        <v>0</v>
      </c>
      <c r="D237" s="345"/>
      <c r="E237" s="346"/>
    </row>
    <row r="238" spans="2:5">
      <c r="B238" s="124"/>
      <c r="C238" s="206">
        <f ca="1">IFERROR(VLOOKUP($B238,'S4'!$B:$C,2,0),"")</f>
        <v>0</v>
      </c>
      <c r="D238" s="345"/>
      <c r="E238" s="346"/>
    </row>
    <row r="239" spans="2:5">
      <c r="B239" s="124"/>
      <c r="C239" s="206">
        <f ca="1">IFERROR(VLOOKUP($B239,'S4'!$B:$C,2,0),"")</f>
        <v>0</v>
      </c>
      <c r="D239" s="345"/>
      <c r="E239" s="346"/>
    </row>
    <row r="240" spans="2:5">
      <c r="B240" s="124"/>
      <c r="C240" s="206">
        <f ca="1">IFERROR(VLOOKUP($B240,'S4'!$B:$C,2,0),"")</f>
        <v>0</v>
      </c>
      <c r="D240" s="345"/>
      <c r="E240" s="346"/>
    </row>
    <row r="241" spans="2:5">
      <c r="B241" s="124"/>
      <c r="C241" s="206">
        <f ca="1">IFERROR(VLOOKUP($B241,'S4'!$B:$C,2,0),"")</f>
        <v>0</v>
      </c>
      <c r="D241" s="345"/>
      <c r="E241" s="346"/>
    </row>
    <row r="242" spans="2:5">
      <c r="B242" s="124"/>
      <c r="C242" s="206">
        <f ca="1">IFERROR(VLOOKUP($B242,'S4'!$B:$C,2,0),"")</f>
        <v>0</v>
      </c>
      <c r="D242" s="345"/>
      <c r="E242" s="346"/>
    </row>
    <row r="243" spans="2:5">
      <c r="B243" s="124"/>
      <c r="C243" s="206">
        <f ca="1">IFERROR(VLOOKUP($B243,'S4'!$B:$C,2,0),"")</f>
        <v>0</v>
      </c>
      <c r="D243" s="345"/>
      <c r="E243" s="346"/>
    </row>
    <row r="244" spans="2:5">
      <c r="B244" s="124"/>
      <c r="C244" s="206">
        <f ca="1">IFERROR(VLOOKUP($B244,'S4'!$B:$C,2,0),"")</f>
        <v>0</v>
      </c>
      <c r="D244" s="345"/>
      <c r="E244" s="346"/>
    </row>
    <row r="245" spans="2:5">
      <c r="B245" s="124"/>
      <c r="C245" s="206">
        <f ca="1">IFERROR(VLOOKUP($B245,'S4'!$B:$C,2,0),"")</f>
        <v>0</v>
      </c>
      <c r="D245" s="345"/>
      <c r="E245" s="346"/>
    </row>
    <row r="246" spans="2:5">
      <c r="B246" s="124"/>
      <c r="C246" s="206">
        <f ca="1">IFERROR(VLOOKUP($B246,'S4'!$B:$C,2,0),"")</f>
        <v>0</v>
      </c>
      <c r="D246" s="345"/>
      <c r="E246" s="346"/>
    </row>
    <row r="247" spans="2:5">
      <c r="B247" s="124"/>
      <c r="C247" s="206">
        <f ca="1">IFERROR(VLOOKUP($B247,'S4'!$B:$C,2,0),"")</f>
        <v>0</v>
      </c>
      <c r="D247" s="345"/>
      <c r="E247" s="346"/>
    </row>
    <row r="248" spans="2:5">
      <c r="B248" s="124"/>
      <c r="C248" s="206">
        <f ca="1">IFERROR(VLOOKUP($B248,'S4'!$B:$C,2,0),"")</f>
        <v>0</v>
      </c>
      <c r="D248" s="345"/>
      <c r="E248" s="346"/>
    </row>
    <row r="249" spans="2:5">
      <c r="B249" s="124"/>
      <c r="C249" s="206">
        <f ca="1">IFERROR(VLOOKUP($B249,'S4'!$B:$C,2,0),"")</f>
        <v>0</v>
      </c>
      <c r="D249" s="345"/>
      <c r="E249" s="346"/>
    </row>
    <row r="250" spans="2:5">
      <c r="B250" s="124"/>
      <c r="C250" s="206">
        <f ca="1">IFERROR(VLOOKUP($B250,'S4'!$B:$C,2,0),"")</f>
        <v>0</v>
      </c>
      <c r="D250" s="345"/>
      <c r="E250" s="346"/>
    </row>
    <row r="251" spans="2:5">
      <c r="B251" s="124"/>
      <c r="C251" s="206">
        <f ca="1">IFERROR(VLOOKUP($B251,'S4'!$B:$C,2,0),"")</f>
        <v>0</v>
      </c>
      <c r="D251" s="345"/>
      <c r="E251" s="346"/>
    </row>
    <row r="252" spans="2:5">
      <c r="B252" s="124"/>
      <c r="C252" s="206">
        <f ca="1">IFERROR(VLOOKUP($B252,'S4'!$B:$C,2,0),"")</f>
        <v>0</v>
      </c>
      <c r="D252" s="345"/>
      <c r="E252" s="346"/>
    </row>
    <row r="253" spans="2:5">
      <c r="B253" s="124"/>
      <c r="C253" s="206">
        <f ca="1">IFERROR(VLOOKUP($B253,'S4'!$B:$C,2,0),"")</f>
        <v>0</v>
      </c>
      <c r="D253" s="345"/>
      <c r="E253" s="346"/>
    </row>
    <row r="254" spans="2:5">
      <c r="B254" s="124"/>
      <c r="C254" s="206">
        <f ca="1">IFERROR(VLOOKUP($B254,'S4'!$B:$C,2,0),"")</f>
        <v>0</v>
      </c>
      <c r="D254" s="345"/>
      <c r="E254" s="346"/>
    </row>
    <row r="255" spans="2:5">
      <c r="B255" s="124"/>
      <c r="C255" s="206">
        <f ca="1">IFERROR(VLOOKUP($B255,'S4'!$B:$C,2,0),"")</f>
        <v>0</v>
      </c>
      <c r="D255" s="345"/>
      <c r="E255" s="346"/>
    </row>
    <row r="256" spans="2:5">
      <c r="B256" s="124"/>
      <c r="C256" s="206">
        <f ca="1">IFERROR(VLOOKUP($B256,'S4'!$B:$C,2,0),"")</f>
        <v>0</v>
      </c>
      <c r="D256" s="345"/>
      <c r="E256" s="346"/>
    </row>
    <row r="257" spans="2:5">
      <c r="B257" s="124"/>
      <c r="C257" s="206">
        <f ca="1">IFERROR(VLOOKUP($B257,'S4'!$B:$C,2,0),"")</f>
        <v>0</v>
      </c>
      <c r="D257" s="345"/>
      <c r="E257" s="346"/>
    </row>
    <row r="258" spans="2:5">
      <c r="B258" s="124"/>
      <c r="C258" s="206">
        <f ca="1">IFERROR(VLOOKUP($B258,'S4'!$B:$C,2,0),"")</f>
        <v>0</v>
      </c>
      <c r="D258" s="345"/>
      <c r="E258" s="346"/>
    </row>
    <row r="259" spans="2:5">
      <c r="B259" s="124"/>
      <c r="C259" s="206">
        <f ca="1">IFERROR(VLOOKUP($B259,'S4'!$B:$C,2,0),"")</f>
        <v>0</v>
      </c>
      <c r="D259" s="345"/>
      <c r="E259" s="346"/>
    </row>
    <row r="260" spans="2:5">
      <c r="B260" s="124"/>
      <c r="C260" s="206">
        <f ca="1">IFERROR(VLOOKUP($B260,'S4'!$B:$C,2,0),"")</f>
        <v>0</v>
      </c>
      <c r="D260" s="345"/>
      <c r="E260" s="346"/>
    </row>
    <row r="261" spans="2:5">
      <c r="B261" s="124"/>
      <c r="C261" s="206">
        <f ca="1">IFERROR(VLOOKUP($B261,'S4'!$B:$C,2,0),"")</f>
        <v>0</v>
      </c>
      <c r="D261" s="345"/>
      <c r="E261" s="346"/>
    </row>
    <row r="262" spans="2:5">
      <c r="B262" s="124"/>
      <c r="C262" s="206">
        <f ca="1">IFERROR(VLOOKUP($B262,'S4'!$B:$C,2,0),"")</f>
        <v>0</v>
      </c>
      <c r="D262" s="345"/>
      <c r="E262" s="346"/>
    </row>
    <row r="263" spans="2:5">
      <c r="B263" s="124"/>
      <c r="C263" s="206">
        <f ca="1">IFERROR(VLOOKUP($B263,'S4'!$B:$C,2,0),"")</f>
        <v>0</v>
      </c>
      <c r="D263" s="345"/>
      <c r="E263" s="346"/>
    </row>
    <row r="264" spans="2:5">
      <c r="B264" s="124"/>
      <c r="C264" s="206">
        <f ca="1">IFERROR(VLOOKUP($B264,'S4'!$B:$C,2,0),"")</f>
        <v>0</v>
      </c>
      <c r="D264" s="345"/>
      <c r="E264" s="346"/>
    </row>
    <row r="265" spans="2:5">
      <c r="B265" s="124"/>
      <c r="C265" s="206">
        <f ca="1">IFERROR(VLOOKUP($B265,'S4'!$B:$C,2,0),"")</f>
        <v>0</v>
      </c>
      <c r="D265" s="345"/>
      <c r="E265" s="346"/>
    </row>
    <row r="266" spans="2:5">
      <c r="B266" s="124"/>
      <c r="C266" s="206">
        <f ca="1">IFERROR(VLOOKUP($B266,'S4'!$B:$C,2,0),"")</f>
        <v>0</v>
      </c>
      <c r="D266" s="345"/>
      <c r="E266" s="346"/>
    </row>
    <row r="267" spans="2:5">
      <c r="B267" s="124"/>
      <c r="C267" s="206">
        <f ca="1">IFERROR(VLOOKUP($B267,'S4'!$B:$C,2,0),"")</f>
        <v>0</v>
      </c>
      <c r="D267" s="345"/>
      <c r="E267" s="346"/>
    </row>
    <row r="268" spans="2:5">
      <c r="B268" s="124"/>
      <c r="C268" s="206">
        <f ca="1">IFERROR(VLOOKUP($B268,'S4'!$B:$C,2,0),"")</f>
        <v>0</v>
      </c>
      <c r="D268" s="345"/>
      <c r="E268" s="346"/>
    </row>
    <row r="269" spans="2:5">
      <c r="B269" s="124"/>
      <c r="C269" s="206">
        <f ca="1">IFERROR(VLOOKUP($B269,'S4'!$B:$C,2,0),"")</f>
        <v>0</v>
      </c>
      <c r="D269" s="345"/>
      <c r="E269" s="346"/>
    </row>
    <row r="270" spans="2:5">
      <c r="B270" s="124"/>
      <c r="C270" s="206">
        <f ca="1">IFERROR(VLOOKUP($B270,'S4'!$B:$C,2,0),"")</f>
        <v>0</v>
      </c>
      <c r="D270" s="345"/>
      <c r="E270" s="346"/>
    </row>
    <row r="271" spans="2:5">
      <c r="B271" s="124"/>
      <c r="C271" s="206">
        <f ca="1">IFERROR(VLOOKUP($B271,'S4'!$B:$C,2,0),"")</f>
        <v>0</v>
      </c>
      <c r="D271" s="345"/>
      <c r="E271" s="346"/>
    </row>
    <row r="272" spans="2:5">
      <c r="B272" s="124"/>
      <c r="C272" s="206">
        <f ca="1">IFERROR(VLOOKUP($B272,'S4'!$B:$C,2,0),"")</f>
        <v>0</v>
      </c>
      <c r="D272" s="345"/>
      <c r="E272" s="346"/>
    </row>
    <row r="273" spans="2:5">
      <c r="B273" s="124"/>
      <c r="C273" s="206">
        <f ca="1">IFERROR(VLOOKUP($B273,'S4'!$B:$C,2,0),"")</f>
        <v>0</v>
      </c>
      <c r="D273" s="345"/>
      <c r="E273" s="346"/>
    </row>
    <row r="274" spans="2:5">
      <c r="B274" s="124"/>
      <c r="C274" s="206">
        <f ca="1">IFERROR(VLOOKUP($B274,'S4'!$B:$C,2,0),"")</f>
        <v>0</v>
      </c>
      <c r="D274" s="345"/>
      <c r="E274" s="346"/>
    </row>
    <row r="275" spans="2:5">
      <c r="B275" s="124"/>
      <c r="C275" s="206">
        <f ca="1">IFERROR(VLOOKUP($B275,'S4'!$B:$C,2,0),"")</f>
        <v>0</v>
      </c>
      <c r="D275" s="345"/>
      <c r="E275" s="346"/>
    </row>
    <row r="276" spans="2:5">
      <c r="B276" s="124"/>
      <c r="C276" s="206">
        <f ca="1">IFERROR(VLOOKUP($B276,'S4'!$B:$C,2,0),"")</f>
        <v>0</v>
      </c>
      <c r="D276" s="345"/>
      <c r="E276" s="346"/>
    </row>
    <row r="277" spans="2:5">
      <c r="B277" s="124"/>
      <c r="C277" s="206">
        <f ca="1">IFERROR(VLOOKUP($B277,'S4'!$B:$C,2,0),"")</f>
        <v>0</v>
      </c>
      <c r="D277" s="345"/>
      <c r="E277" s="346"/>
    </row>
    <row r="278" spans="2:5">
      <c r="B278" s="124"/>
      <c r="C278" s="206">
        <f ca="1">IFERROR(VLOOKUP($B278,'S4'!$B:$C,2,0),"")</f>
        <v>0</v>
      </c>
      <c r="D278" s="345"/>
      <c r="E278" s="346"/>
    </row>
    <row r="279" spans="2:5">
      <c r="B279" s="124"/>
      <c r="C279" s="206">
        <f ca="1">IFERROR(VLOOKUP($B279,'S4'!$B:$C,2,0),"")</f>
        <v>0</v>
      </c>
      <c r="D279" s="345"/>
      <c r="E279" s="346"/>
    </row>
    <row r="280" spans="2:5">
      <c r="B280" s="124"/>
      <c r="C280" s="206">
        <f ca="1">IFERROR(VLOOKUP($B280,'S4'!$B:$C,2,0),"")</f>
        <v>0</v>
      </c>
      <c r="D280" s="345"/>
      <c r="E280" s="346"/>
    </row>
    <row r="281" spans="2:5">
      <c r="B281" s="124"/>
      <c r="C281" s="206">
        <f ca="1">IFERROR(VLOOKUP($B281,'S4'!$B:$C,2,0),"")</f>
        <v>0</v>
      </c>
      <c r="D281" s="345"/>
      <c r="E281" s="346"/>
    </row>
    <row r="282" spans="2:5">
      <c r="B282" s="124"/>
      <c r="C282" s="206">
        <f ca="1">IFERROR(VLOOKUP($B282,'S4'!$B:$C,2,0),"")</f>
        <v>0</v>
      </c>
      <c r="D282" s="345"/>
      <c r="E282" s="346"/>
    </row>
    <row r="283" spans="2:5">
      <c r="B283" s="124"/>
      <c r="C283" s="206">
        <f ca="1">IFERROR(VLOOKUP($B283,'S4'!$B:$C,2,0),"")</f>
        <v>0</v>
      </c>
      <c r="D283" s="345"/>
      <c r="E283" s="346"/>
    </row>
    <row r="284" spans="2:5">
      <c r="B284" s="124"/>
      <c r="C284" s="206">
        <f ca="1">IFERROR(VLOOKUP($B284,'S4'!$B:$C,2,0),"")</f>
        <v>0</v>
      </c>
      <c r="D284" s="345"/>
      <c r="E284" s="346"/>
    </row>
    <row r="285" spans="2:5">
      <c r="B285" s="124"/>
      <c r="C285" s="206">
        <f ca="1">IFERROR(VLOOKUP($B285,'S4'!$B:$C,2,0),"")</f>
        <v>0</v>
      </c>
      <c r="D285" s="345"/>
      <c r="E285" s="346"/>
    </row>
    <row r="286" spans="2:5">
      <c r="B286" s="124"/>
      <c r="C286" s="206">
        <f ca="1">IFERROR(VLOOKUP($B286,'S4'!$B:$C,2,0),"")</f>
        <v>0</v>
      </c>
      <c r="D286" s="345"/>
      <c r="E286" s="346"/>
    </row>
    <row r="287" spans="2:5">
      <c r="B287" s="124"/>
      <c r="C287" s="206">
        <f ca="1">IFERROR(VLOOKUP($B287,'S4'!$B:$C,2,0),"")</f>
        <v>0</v>
      </c>
      <c r="D287" s="345"/>
      <c r="E287" s="346"/>
    </row>
    <row r="288" spans="2:5">
      <c r="B288" s="124"/>
      <c r="C288" s="206">
        <f ca="1">IFERROR(VLOOKUP($B288,'S4'!$B:$C,2,0),"")</f>
        <v>0</v>
      </c>
      <c r="D288" s="345"/>
      <c r="E288" s="346"/>
    </row>
    <row r="289" spans="2:5">
      <c r="B289" s="124"/>
      <c r="C289" s="206">
        <f ca="1">IFERROR(VLOOKUP($B289,'S4'!$B:$C,2,0),"")</f>
        <v>0</v>
      </c>
      <c r="D289" s="345"/>
      <c r="E289" s="346"/>
    </row>
    <row r="290" spans="2:5">
      <c r="B290" s="124"/>
      <c r="C290" s="206">
        <f ca="1">IFERROR(VLOOKUP($B290,'S4'!$B:$C,2,0),"")</f>
        <v>0</v>
      </c>
      <c r="D290" s="345"/>
      <c r="E290" s="346"/>
    </row>
    <row r="291" spans="2:5">
      <c r="B291" s="124"/>
      <c r="C291" s="206">
        <f ca="1">IFERROR(VLOOKUP($B291,'S4'!$B:$C,2,0),"")</f>
        <v>0</v>
      </c>
      <c r="D291" s="345"/>
      <c r="E291" s="346"/>
    </row>
    <row r="292" spans="2:5">
      <c r="B292" s="124"/>
      <c r="C292" s="206">
        <f ca="1">IFERROR(VLOOKUP($B292,'S4'!$B:$C,2,0),"")</f>
        <v>0</v>
      </c>
      <c r="D292" s="345"/>
      <c r="E292" s="346"/>
    </row>
    <row r="293" spans="2:5">
      <c r="B293" s="124"/>
      <c r="C293" s="206">
        <f ca="1">IFERROR(VLOOKUP($B293,'S4'!$B:$C,2,0),"")</f>
        <v>0</v>
      </c>
      <c r="D293" s="345"/>
      <c r="E293" s="346"/>
    </row>
    <row r="294" spans="2:5">
      <c r="B294" s="124"/>
      <c r="C294" s="206">
        <f ca="1">IFERROR(VLOOKUP($B294,'S4'!$B:$C,2,0),"")</f>
        <v>0</v>
      </c>
      <c r="D294" s="345"/>
      <c r="E294" s="346"/>
    </row>
    <row r="295" spans="2:5">
      <c r="B295" s="124"/>
      <c r="C295" s="206">
        <f ca="1">IFERROR(VLOOKUP($B295,'S4'!$B:$C,2,0),"")</f>
        <v>0</v>
      </c>
      <c r="D295" s="345"/>
      <c r="E295" s="346"/>
    </row>
    <row r="296" spans="2:5">
      <c r="B296" s="124"/>
      <c r="C296" s="206">
        <f ca="1">IFERROR(VLOOKUP($B296,'S4'!$B:$C,2,0),"")</f>
        <v>0</v>
      </c>
      <c r="D296" s="345"/>
      <c r="E296" s="346"/>
    </row>
    <row r="297" spans="2:5">
      <c r="B297" s="124"/>
      <c r="C297" s="206">
        <f ca="1">IFERROR(VLOOKUP($B297,'S4'!$B:$C,2,0),"")</f>
        <v>0</v>
      </c>
      <c r="D297" s="345"/>
      <c r="E297" s="346"/>
    </row>
    <row r="298" spans="2:5">
      <c r="B298" s="124"/>
      <c r="C298" s="206">
        <f ca="1">IFERROR(VLOOKUP($B298,'S4'!$B:$C,2,0),"")</f>
        <v>0</v>
      </c>
      <c r="D298" s="345"/>
      <c r="E298" s="346"/>
    </row>
    <row r="299" spans="2:5">
      <c r="B299" s="124"/>
      <c r="C299" s="206">
        <f ca="1">IFERROR(VLOOKUP($B299,'S4'!$B:$C,2,0),"")</f>
        <v>0</v>
      </c>
      <c r="D299" s="345"/>
      <c r="E299" s="346"/>
    </row>
    <row r="300" spans="2:5">
      <c r="B300" s="124"/>
      <c r="C300" s="206">
        <f ca="1">IFERROR(VLOOKUP($B300,'S4'!$B:$C,2,0),"")</f>
        <v>0</v>
      </c>
      <c r="D300" s="345"/>
      <c r="E300" s="346"/>
    </row>
    <row r="301" spans="2:5">
      <c r="B301" s="124"/>
      <c r="C301" s="206">
        <f ca="1">IFERROR(VLOOKUP($B301,'S4'!$B:$C,2,0),"")</f>
        <v>0</v>
      </c>
      <c r="D301" s="345"/>
      <c r="E301" s="346"/>
    </row>
    <row r="302" spans="2:5">
      <c r="B302" s="124"/>
      <c r="C302" s="206">
        <f ca="1">IFERROR(VLOOKUP($B302,'S4'!$B:$C,2,0),"")</f>
        <v>0</v>
      </c>
      <c r="D302" s="345"/>
      <c r="E302" s="346"/>
    </row>
    <row r="303" spans="2:5">
      <c r="B303" s="124"/>
      <c r="C303" s="206">
        <f ca="1">IFERROR(VLOOKUP($B303,'S4'!$B:$C,2,0),"")</f>
        <v>0</v>
      </c>
      <c r="D303" s="345"/>
      <c r="E303" s="346"/>
    </row>
    <row r="304" spans="2:5">
      <c r="B304" s="124"/>
      <c r="C304" s="206">
        <f ca="1">IFERROR(VLOOKUP($B304,'S4'!$B:$C,2,0),"")</f>
        <v>0</v>
      </c>
      <c r="D304" s="345"/>
      <c r="E304" s="346"/>
    </row>
    <row r="305" spans="2:5">
      <c r="B305" s="124"/>
      <c r="C305" s="206">
        <f ca="1">IFERROR(VLOOKUP($B305,'S4'!$B:$C,2,0),"")</f>
        <v>0</v>
      </c>
      <c r="D305" s="345"/>
      <c r="E305" s="346"/>
    </row>
    <row r="306" spans="2:5">
      <c r="B306" s="124"/>
      <c r="C306" s="206">
        <f ca="1">IFERROR(VLOOKUP($B306,'S4'!$B:$C,2,0),"")</f>
        <v>0</v>
      </c>
      <c r="D306" s="345"/>
      <c r="E306" s="346"/>
    </row>
    <row r="307" spans="2:5" ht="19.5" thickBot="1">
      <c r="B307" s="126"/>
      <c r="C307" s="207">
        <f ca="1">IFERROR(VLOOKUP($B307,'S4'!$B:$C,2,0),"")</f>
        <v>0</v>
      </c>
      <c r="D307" s="347"/>
      <c r="E307" s="348"/>
    </row>
  </sheetData>
  <sheetProtection algorithmName="SHA-512" hashValue="tnXAWn7FKUxJ2ylHf72O0iq3Su2sUcBWDe2r8CWE5kyJtd0sojaWEjCyRpYZSU9QpBqlciGfB/OxfRvYrTENDA==" saltValue="tShwCWtEFWfZAFs2lOMvUg==" spinCount="100000" sheet="1" scenarios="1" formatCells="0" formatColumns="0" formatRows="0" sort="0" autoFilter="0"/>
  <phoneticPr fontId="4"/>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E597FDC8-6DD4-4898-9ACA-DA8C09D4E287}">
          <x14:formula1>
            <xm:f>_xlfn.ANCHORARRAY('S4'!$B$8)</xm:f>
          </x14:formula1>
          <xm:sqref>B8:B307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428B-4353-46A0-8DB9-FF1F1E22EEBC}">
  <sheetPr codeName="Sheet12">
    <tabColor theme="5" tint="0.59999389629810485"/>
  </sheetPr>
  <dimension ref="A1:AM117"/>
  <sheetViews>
    <sheetView showGridLines="0" zoomScale="55" zoomScaleNormal="55" workbookViewId="0">
      <selection activeCell="Y20" sqref="Y20"/>
    </sheetView>
  </sheetViews>
  <sheetFormatPr defaultRowHeight="18.75"/>
  <cols>
    <col min="1" max="1" width="4.75" style="66" customWidth="1"/>
    <col min="2" max="2" width="9.75" style="94" customWidth="1"/>
    <col min="3" max="4" width="2.75" style="94" customWidth="1"/>
    <col min="5" max="16" width="3.375" style="94" customWidth="1"/>
    <col min="17" max="17" width="7.625" style="97" bestFit="1" customWidth="1"/>
    <col min="18" max="18" width="12.75" style="94" customWidth="1"/>
    <col min="19" max="19" width="12.75" style="66" customWidth="1"/>
    <col min="20" max="39" width="12.5" style="66" customWidth="1"/>
    <col min="40" max="16384" width="9" style="66"/>
  </cols>
  <sheetData>
    <row r="1" spans="2:39" s="162" customFormat="1" ht="25.5">
      <c r="B1" s="133"/>
      <c r="C1" s="133"/>
      <c r="D1" s="133"/>
      <c r="E1" s="133"/>
      <c r="F1" s="133"/>
      <c r="G1" s="133"/>
      <c r="H1" s="133"/>
      <c r="I1" s="133"/>
      <c r="J1" s="133"/>
      <c r="K1" s="133"/>
      <c r="L1" s="133"/>
      <c r="M1" s="133"/>
      <c r="N1" s="133"/>
      <c r="O1" s="133"/>
      <c r="P1" s="133"/>
      <c r="Q1" s="134"/>
      <c r="R1" s="133"/>
    </row>
    <row r="2" spans="2:39" ht="19.5" thickBot="1">
      <c r="B2" s="135" t="s">
        <v>1123</v>
      </c>
    </row>
    <row r="3" spans="2:39">
      <c r="B3" s="171"/>
      <c r="C3" s="140"/>
      <c r="D3" s="141"/>
      <c r="E3" s="141"/>
      <c r="F3" s="141"/>
      <c r="G3" s="141"/>
      <c r="H3" s="141"/>
      <c r="I3" s="141"/>
      <c r="J3" s="141"/>
      <c r="K3" s="141"/>
      <c r="L3" s="141"/>
      <c r="M3" s="141"/>
      <c r="N3" s="141"/>
      <c r="O3" s="141"/>
      <c r="P3" s="141"/>
      <c r="Q3" s="96"/>
      <c r="R3" s="192" t="s">
        <v>28</v>
      </c>
      <c r="S3" s="195"/>
      <c r="T3" s="196"/>
      <c r="U3" s="197"/>
      <c r="V3" s="196"/>
      <c r="W3" s="198"/>
      <c r="X3" s="196"/>
      <c r="Y3" s="197"/>
      <c r="Z3" s="196"/>
      <c r="AA3" s="197"/>
      <c r="AB3" s="196"/>
      <c r="AC3" s="197"/>
      <c r="AD3" s="196"/>
      <c r="AE3" s="197"/>
      <c r="AF3" s="196"/>
      <c r="AG3" s="197"/>
      <c r="AH3" s="196"/>
      <c r="AI3" s="197"/>
      <c r="AJ3" s="196"/>
      <c r="AK3" s="197"/>
      <c r="AL3" s="196"/>
      <c r="AM3" s="188"/>
    </row>
    <row r="4" spans="2:39">
      <c r="B4" s="928"/>
      <c r="C4" s="928" t="s">
        <v>1124</v>
      </c>
      <c r="D4" s="928"/>
      <c r="E4" s="928"/>
      <c r="F4" s="928"/>
      <c r="G4" s="928"/>
      <c r="H4" s="928"/>
      <c r="I4" s="928"/>
      <c r="J4" s="928"/>
      <c r="K4" s="928"/>
      <c r="L4" s="928"/>
      <c r="M4" s="928"/>
      <c r="N4" s="928"/>
      <c r="O4" s="928"/>
      <c r="P4" s="930"/>
      <c r="Q4" s="186"/>
      <c r="R4" s="193"/>
      <c r="S4" s="194"/>
      <c r="T4" s="209" cm="1">
        <f t="array" aca="1" ref="T4" ca="1">INDIRECT("'S4'!B"&amp;COLUMN()/2-2)</f>
        <v>0</v>
      </c>
      <c r="U4" s="210"/>
      <c r="V4" s="209" cm="1">
        <f t="array" aca="1" ref="V4" ca="1">INDIRECT("'S4'!B"&amp;COLUMN()/2-2)</f>
        <v>0</v>
      </c>
      <c r="W4" s="210"/>
      <c r="X4" s="209" cm="1">
        <f t="array" aca="1" ref="X4" ca="1">INDIRECT("'S4'!B"&amp;COLUMN()/2-2)</f>
        <v>0</v>
      </c>
      <c r="Y4" s="210"/>
      <c r="Z4" s="209" cm="1">
        <f t="array" aca="1" ref="Z4" ca="1">INDIRECT("'S4'!B"&amp;COLUMN()/2-2)</f>
        <v>0</v>
      </c>
      <c r="AA4" s="210"/>
      <c r="AB4" s="209" cm="1">
        <f t="array" aca="1" ref="AB4" ca="1">INDIRECT("'S4'!B"&amp;COLUMN()/2-2)</f>
        <v>0</v>
      </c>
      <c r="AC4" s="210"/>
      <c r="AD4" s="209" cm="1">
        <f t="array" aca="1" ref="AD4" ca="1">INDIRECT("'S4'!B"&amp;COLUMN()/2-2)</f>
        <v>0</v>
      </c>
      <c r="AE4" s="210"/>
      <c r="AF4" s="209" cm="1">
        <f t="array" aca="1" ref="AF4" ca="1">INDIRECT("'S4'!B"&amp;COLUMN()/2-2)</f>
        <v>0</v>
      </c>
      <c r="AG4" s="210"/>
      <c r="AH4" s="209" cm="1">
        <f t="array" aca="1" ref="AH4" ca="1">INDIRECT("'S4'!B"&amp;COLUMN()/2-2)</f>
        <v>0</v>
      </c>
      <c r="AI4" s="210"/>
      <c r="AJ4" s="209" cm="1">
        <f t="array" aca="1" ref="AJ4" ca="1">INDIRECT("'S4'!B"&amp;COLUMN()/2-2)</f>
        <v>0</v>
      </c>
      <c r="AK4" s="210"/>
      <c r="AL4" s="209" cm="1">
        <f t="array" aca="1" ref="AL4" ca="1">INDIRECT("'S4'!B"&amp;COLUMN()/2-2)</f>
        <v>0</v>
      </c>
      <c r="AM4" s="211"/>
    </row>
    <row r="5" spans="2:39">
      <c r="B5" s="928"/>
      <c r="C5" s="928"/>
      <c r="D5" s="928"/>
      <c r="E5" s="928"/>
      <c r="F5" s="928"/>
      <c r="G5" s="928"/>
      <c r="H5" s="928"/>
      <c r="I5" s="928"/>
      <c r="J5" s="928"/>
      <c r="K5" s="928"/>
      <c r="L5" s="928"/>
      <c r="M5" s="928"/>
      <c r="N5" s="928"/>
      <c r="O5" s="928"/>
      <c r="P5" s="930"/>
      <c r="Q5" s="187"/>
      <c r="R5" s="189" t="s">
        <v>155</v>
      </c>
      <c r="S5" s="190"/>
      <c r="T5" s="209" t="s">
        <v>155</v>
      </c>
      <c r="U5" s="210"/>
      <c r="V5" s="209" t="s">
        <v>155</v>
      </c>
      <c r="W5" s="210"/>
      <c r="X5" s="209" t="s">
        <v>155</v>
      </c>
      <c r="Y5" s="210"/>
      <c r="Z5" s="209" t="s">
        <v>155</v>
      </c>
      <c r="AA5" s="210"/>
      <c r="AB5" s="209" t="s">
        <v>155</v>
      </c>
      <c r="AC5" s="210"/>
      <c r="AD5" s="209" t="s">
        <v>155</v>
      </c>
      <c r="AE5" s="210"/>
      <c r="AF5" s="209" t="s">
        <v>155</v>
      </c>
      <c r="AG5" s="210"/>
      <c r="AH5" s="209" t="s">
        <v>155</v>
      </c>
      <c r="AI5" s="210"/>
      <c r="AJ5" s="209" t="s">
        <v>155</v>
      </c>
      <c r="AK5" s="210"/>
      <c r="AL5" s="209" t="s">
        <v>155</v>
      </c>
      <c r="AM5" s="211"/>
    </row>
    <row r="6" spans="2:39" ht="19.5" thickBot="1">
      <c r="B6" s="929"/>
      <c r="C6" s="929"/>
      <c r="D6" s="929"/>
      <c r="E6" s="929"/>
      <c r="F6" s="929"/>
      <c r="G6" s="929"/>
      <c r="H6" s="929"/>
      <c r="I6" s="929"/>
      <c r="J6" s="929"/>
      <c r="K6" s="929"/>
      <c r="L6" s="929"/>
      <c r="M6" s="929"/>
      <c r="N6" s="929"/>
      <c r="O6" s="929"/>
      <c r="P6" s="931"/>
      <c r="Q6" s="169" t="s">
        <v>23</v>
      </c>
      <c r="R6" s="191" t="s">
        <v>1125</v>
      </c>
      <c r="S6" s="163" t="s">
        <v>1126</v>
      </c>
      <c r="T6" s="212" t="s">
        <v>1125</v>
      </c>
      <c r="U6" s="212" t="s">
        <v>1126</v>
      </c>
      <c r="V6" s="212" t="s">
        <v>1125</v>
      </c>
      <c r="W6" s="212" t="s">
        <v>1126</v>
      </c>
      <c r="X6" s="212" t="s">
        <v>1125</v>
      </c>
      <c r="Y6" s="212" t="s">
        <v>1126</v>
      </c>
      <c r="Z6" s="212" t="s">
        <v>1125</v>
      </c>
      <c r="AA6" s="212" t="s">
        <v>1126</v>
      </c>
      <c r="AB6" s="212" t="s">
        <v>1125</v>
      </c>
      <c r="AC6" s="212" t="s">
        <v>1126</v>
      </c>
      <c r="AD6" s="212" t="s">
        <v>1125</v>
      </c>
      <c r="AE6" s="212" t="s">
        <v>1126</v>
      </c>
      <c r="AF6" s="212" t="s">
        <v>1125</v>
      </c>
      <c r="AG6" s="212" t="s">
        <v>1126</v>
      </c>
      <c r="AH6" s="212" t="s">
        <v>1125</v>
      </c>
      <c r="AI6" s="212" t="s">
        <v>1126</v>
      </c>
      <c r="AJ6" s="212" t="s">
        <v>1125</v>
      </c>
      <c r="AK6" s="212" t="s">
        <v>1126</v>
      </c>
      <c r="AL6" s="212" t="s">
        <v>1125</v>
      </c>
      <c r="AM6" s="213" t="s">
        <v>1126</v>
      </c>
    </row>
    <row r="7" spans="2:39" ht="18" customHeight="1">
      <c r="B7" s="1009" t="s">
        <v>1127</v>
      </c>
      <c r="C7" s="977" t="s">
        <v>1430</v>
      </c>
      <c r="D7" s="978"/>
      <c r="E7" s="983" t="s">
        <v>1129</v>
      </c>
      <c r="F7" s="983"/>
      <c r="G7" s="983"/>
      <c r="H7" s="983"/>
      <c r="I7" s="983"/>
      <c r="J7" s="983"/>
      <c r="K7" s="983"/>
      <c r="L7" s="983"/>
      <c r="M7" s="983"/>
      <c r="N7" s="983"/>
      <c r="O7" s="983"/>
      <c r="P7" s="983"/>
      <c r="Q7" s="145" t="s">
        <v>381</v>
      </c>
      <c r="R7" s="214">
        <f t="shared" ref="R7:S35" ca="1" si="0">SUMIF($T$6:$XFD$6,R$6,$T7:$XFD7)</f>
        <v>0</v>
      </c>
      <c r="S7" s="215">
        <f t="shared" ca="1" si="0"/>
        <v>0</v>
      </c>
      <c r="T7" s="216">
        <f ca="1">IFERROR(SUMIF('階層3 使用量'!$3:$3,'階層1.2 使用量'!T$4,'階層3 使用量'!8:8),"-")</f>
        <v>0</v>
      </c>
      <c r="U7" s="217">
        <f ca="1">IFERROR(SUMIF('階層3 使用量'!$3:$3,'階層1.2 使用量'!T$4&amp;"C",'階層3 使用量'!8:8),"-")</f>
        <v>0</v>
      </c>
      <c r="V7" s="216">
        <f ca="1">IFERROR(SUMIF('階層3 使用量'!$3:$3,'階層1.2 使用量'!V$4,'階層3 使用量'!8:8),"-")</f>
        <v>0</v>
      </c>
      <c r="W7" s="217">
        <f ca="1">IFERROR(SUMIF('階層3 使用量'!$3:$3,'階層1.2 使用量'!V$4&amp;"C",'階層3 使用量'!8:8),"-")</f>
        <v>0</v>
      </c>
      <c r="X7" s="216">
        <f ca="1">IFERROR(SUMIF('階層3 使用量'!$3:$3,'階層1.2 使用量'!X$4,'階層3 使用量'!8:8),"-")</f>
        <v>0</v>
      </c>
      <c r="Y7" s="217">
        <f ca="1">IFERROR(SUMIF('階層3 使用量'!$3:$3,'階層1.2 使用量'!X$4&amp;"C",'階層3 使用量'!8:8),"-")</f>
        <v>0</v>
      </c>
      <c r="Z7" s="216">
        <f ca="1">IFERROR(SUMIF('階層3 使用量'!$3:$3,'階層1.2 使用量'!Z$4,'階層3 使用量'!8:8),"-")</f>
        <v>0</v>
      </c>
      <c r="AA7" s="217">
        <f ca="1">IFERROR(SUMIF('階層3 使用量'!$3:$3,'階層1.2 使用量'!Z$4&amp;"C",'階層3 使用量'!8:8),"-")</f>
        <v>0</v>
      </c>
      <c r="AB7" s="216">
        <f ca="1">IFERROR(SUMIF('階層3 使用量'!$3:$3,'階層1.2 使用量'!AB$4,'階層3 使用量'!8:8),"-")</f>
        <v>0</v>
      </c>
      <c r="AC7" s="217">
        <f ca="1">IFERROR(SUMIF('階層3 使用量'!$3:$3,'階層1.2 使用量'!AB$4&amp;"C",'階層3 使用量'!8:8),"-")</f>
        <v>0</v>
      </c>
      <c r="AD7" s="216">
        <f ca="1">IFERROR(SUMIF('階層3 使用量'!$3:$3,'階層1.2 使用量'!AD$4,'階層3 使用量'!8:8),"-")</f>
        <v>0</v>
      </c>
      <c r="AE7" s="217">
        <f ca="1">IFERROR(SUMIF('階層3 使用量'!$3:$3,'階層1.2 使用量'!AD$4&amp;"C",'階層3 使用量'!8:8),"-")</f>
        <v>0</v>
      </c>
      <c r="AF7" s="216">
        <f ca="1">IFERROR(SUMIF('階層3 使用量'!$3:$3,'階層1.2 使用量'!AF$4,'階層3 使用量'!8:8),"-")</f>
        <v>0</v>
      </c>
      <c r="AG7" s="217">
        <f ca="1">IFERROR(SUMIF('階層3 使用量'!$3:$3,'階層1.2 使用量'!AF$4&amp;"C",'階層3 使用量'!8:8),"-")</f>
        <v>0</v>
      </c>
      <c r="AH7" s="216">
        <f ca="1">IFERROR(SUMIF('階層3 使用量'!$3:$3,'階層1.2 使用量'!AH$4,'階層3 使用量'!8:8),"-")</f>
        <v>0</v>
      </c>
      <c r="AI7" s="217">
        <f ca="1">IFERROR(SUMIF('階層3 使用量'!$3:$3,'階層1.2 使用量'!AH$4&amp;"C",'階層3 使用量'!8:8),"-")</f>
        <v>0</v>
      </c>
      <c r="AJ7" s="216">
        <f ca="1">IFERROR(SUMIF('階層3 使用量'!$3:$3,'階層1.2 使用量'!AJ$4,'階層3 使用量'!8:8),"-")</f>
        <v>0</v>
      </c>
      <c r="AK7" s="217">
        <f ca="1">IFERROR(SUMIF('階層3 使用量'!$3:$3,'階層1.2 使用量'!AJ$4&amp;"C",'階層3 使用量'!8:8),"-")</f>
        <v>0</v>
      </c>
      <c r="AL7" s="216">
        <f ca="1">IFERROR(SUMIF('階層3 使用量'!$3:$3,'階層1.2 使用量'!AL$4,'階層3 使用量'!8:8),"-")</f>
        <v>0</v>
      </c>
      <c r="AM7" s="218">
        <f ca="1">IFERROR(SUMIF('階層3 使用量'!$3:$3,'階層1.2 使用量'!AL$4&amp;"C",'階層3 使用量'!8:8),"-")</f>
        <v>0</v>
      </c>
    </row>
    <row r="8" spans="2:39">
      <c r="B8" s="1010"/>
      <c r="C8" s="979"/>
      <c r="D8" s="980"/>
      <c r="E8" s="984" t="s">
        <v>1130</v>
      </c>
      <c r="F8" s="984"/>
      <c r="G8" s="984"/>
      <c r="H8" s="984"/>
      <c r="I8" s="984"/>
      <c r="J8" s="984"/>
      <c r="K8" s="984"/>
      <c r="L8" s="984"/>
      <c r="M8" s="984"/>
      <c r="N8" s="984"/>
      <c r="O8" s="984"/>
      <c r="P8" s="984"/>
      <c r="Q8" s="146" t="s">
        <v>381</v>
      </c>
      <c r="R8" s="219">
        <f t="shared" ca="1" si="0"/>
        <v>0</v>
      </c>
      <c r="S8" s="220">
        <f t="shared" ca="1" si="0"/>
        <v>0</v>
      </c>
      <c r="T8" s="221">
        <f ca="1">IFERROR(SUMIF('階層3 使用量'!$3:$3,'階層1.2 使用量'!T$4,'階層3 使用量'!9:9),"-")</f>
        <v>0</v>
      </c>
      <c r="U8" s="222">
        <f ca="1">IFERROR(SUMIF('階層3 使用量'!$3:$3,'階層1.2 使用量'!T$4&amp;"C",'階層3 使用量'!9:9),"-")</f>
        <v>0</v>
      </c>
      <c r="V8" s="221">
        <f ca="1">IFERROR(SUMIF('階層3 使用量'!$3:$3,'階層1.2 使用量'!V$4,'階層3 使用量'!9:9),"-")</f>
        <v>0</v>
      </c>
      <c r="W8" s="222">
        <f ca="1">IFERROR(SUMIF('階層3 使用量'!$3:$3,'階層1.2 使用量'!V$4&amp;"C",'階層3 使用量'!9:9),"-")</f>
        <v>0</v>
      </c>
      <c r="X8" s="221">
        <f ca="1">IFERROR(SUMIF('階層3 使用量'!$3:$3,'階層1.2 使用量'!X$4,'階層3 使用量'!9:9),"-")</f>
        <v>0</v>
      </c>
      <c r="Y8" s="222">
        <f ca="1">IFERROR(SUMIF('階層3 使用量'!$3:$3,'階層1.2 使用量'!X$4&amp;"C",'階層3 使用量'!9:9),"-")</f>
        <v>0</v>
      </c>
      <c r="Z8" s="221">
        <f ca="1">IFERROR(SUMIF('階層3 使用量'!$3:$3,'階層1.2 使用量'!Z$4,'階層3 使用量'!9:9),"-")</f>
        <v>0</v>
      </c>
      <c r="AA8" s="222">
        <f ca="1">IFERROR(SUMIF('階層3 使用量'!$3:$3,'階層1.2 使用量'!Z$4&amp;"C",'階層3 使用量'!9:9),"-")</f>
        <v>0</v>
      </c>
      <c r="AB8" s="221">
        <f ca="1">IFERROR(SUMIF('階層3 使用量'!$3:$3,'階層1.2 使用量'!AB$4,'階層3 使用量'!9:9),"-")</f>
        <v>0</v>
      </c>
      <c r="AC8" s="222">
        <f ca="1">IFERROR(SUMIF('階層3 使用量'!$3:$3,'階層1.2 使用量'!AB$4&amp;"C",'階層3 使用量'!9:9),"-")</f>
        <v>0</v>
      </c>
      <c r="AD8" s="221">
        <f ca="1">IFERROR(SUMIF('階層3 使用量'!$3:$3,'階層1.2 使用量'!AD$4,'階層3 使用量'!9:9),"-")</f>
        <v>0</v>
      </c>
      <c r="AE8" s="222">
        <f ca="1">IFERROR(SUMIF('階層3 使用量'!$3:$3,'階層1.2 使用量'!AD$4&amp;"C",'階層3 使用量'!9:9),"-")</f>
        <v>0</v>
      </c>
      <c r="AF8" s="221">
        <f ca="1">IFERROR(SUMIF('階層3 使用量'!$3:$3,'階層1.2 使用量'!AF$4,'階層3 使用量'!9:9),"-")</f>
        <v>0</v>
      </c>
      <c r="AG8" s="222">
        <f ca="1">IFERROR(SUMIF('階層3 使用量'!$3:$3,'階層1.2 使用量'!AF$4&amp;"C",'階層3 使用量'!9:9),"-")</f>
        <v>0</v>
      </c>
      <c r="AH8" s="221">
        <f ca="1">IFERROR(SUMIF('階層3 使用量'!$3:$3,'階層1.2 使用量'!AH$4,'階層3 使用量'!9:9),"-")</f>
        <v>0</v>
      </c>
      <c r="AI8" s="222">
        <f ca="1">IFERROR(SUMIF('階層3 使用量'!$3:$3,'階層1.2 使用量'!AH$4&amp;"C",'階層3 使用量'!9:9),"-")</f>
        <v>0</v>
      </c>
      <c r="AJ8" s="221">
        <f ca="1">IFERROR(SUMIF('階層3 使用量'!$3:$3,'階層1.2 使用量'!AJ$4,'階層3 使用量'!9:9),"-")</f>
        <v>0</v>
      </c>
      <c r="AK8" s="222">
        <f ca="1">IFERROR(SUMIF('階層3 使用量'!$3:$3,'階層1.2 使用量'!AJ$4&amp;"C",'階層3 使用量'!9:9),"-")</f>
        <v>0</v>
      </c>
      <c r="AL8" s="221">
        <f ca="1">IFERROR(SUMIF('階層3 使用量'!$3:$3,'階層1.2 使用量'!AL$4,'階層3 使用量'!9:9),"-")</f>
        <v>0</v>
      </c>
      <c r="AM8" s="223">
        <f ca="1">IFERROR(SUMIF('階層3 使用量'!$3:$3,'階層1.2 使用量'!AL$4&amp;"C",'階層3 使用量'!9:9),"-")</f>
        <v>0</v>
      </c>
    </row>
    <row r="9" spans="2:39">
      <c r="B9" s="1010"/>
      <c r="C9" s="979"/>
      <c r="D9" s="980"/>
      <c r="E9" s="984" t="s">
        <v>1131</v>
      </c>
      <c r="F9" s="984"/>
      <c r="G9" s="984"/>
      <c r="H9" s="984"/>
      <c r="I9" s="984"/>
      <c r="J9" s="984"/>
      <c r="K9" s="984"/>
      <c r="L9" s="984"/>
      <c r="M9" s="984"/>
      <c r="N9" s="984"/>
      <c r="O9" s="984"/>
      <c r="P9" s="984"/>
      <c r="Q9" s="146" t="s">
        <v>381</v>
      </c>
      <c r="R9" s="219">
        <f t="shared" ca="1" si="0"/>
        <v>0</v>
      </c>
      <c r="S9" s="220">
        <f t="shared" ca="1" si="0"/>
        <v>0</v>
      </c>
      <c r="T9" s="221">
        <f ca="1">IFERROR(SUMIF('階層3 使用量'!$3:$3,'階層1.2 使用量'!T$4,'階層3 使用量'!10:10),"-")</f>
        <v>0</v>
      </c>
      <c r="U9" s="222">
        <f ca="1">IFERROR(SUMIF('階層3 使用量'!$3:$3,'階層1.2 使用量'!T$4&amp;"C",'階層3 使用量'!10:10),"-")</f>
        <v>0</v>
      </c>
      <c r="V9" s="221">
        <f ca="1">IFERROR(SUMIF('階層3 使用量'!$3:$3,'階層1.2 使用量'!V$4,'階層3 使用量'!10:10),"-")</f>
        <v>0</v>
      </c>
      <c r="W9" s="222">
        <f ca="1">IFERROR(SUMIF('階層3 使用量'!$3:$3,'階層1.2 使用量'!V$4&amp;"C",'階層3 使用量'!10:10),"-")</f>
        <v>0</v>
      </c>
      <c r="X9" s="221">
        <f ca="1">IFERROR(SUMIF('階層3 使用量'!$3:$3,'階層1.2 使用量'!X$4,'階層3 使用量'!10:10),"-")</f>
        <v>0</v>
      </c>
      <c r="Y9" s="222">
        <f ca="1">IFERROR(SUMIF('階層3 使用量'!$3:$3,'階層1.2 使用量'!X$4&amp;"C",'階層3 使用量'!10:10),"-")</f>
        <v>0</v>
      </c>
      <c r="Z9" s="221">
        <f ca="1">IFERROR(SUMIF('階層3 使用量'!$3:$3,'階層1.2 使用量'!Z$4,'階層3 使用量'!10:10),"-")</f>
        <v>0</v>
      </c>
      <c r="AA9" s="222">
        <f ca="1">IFERROR(SUMIF('階層3 使用量'!$3:$3,'階層1.2 使用量'!Z$4&amp;"C",'階層3 使用量'!10:10),"-")</f>
        <v>0</v>
      </c>
      <c r="AB9" s="221">
        <f ca="1">IFERROR(SUMIF('階層3 使用量'!$3:$3,'階層1.2 使用量'!AB$4,'階層3 使用量'!10:10),"-")</f>
        <v>0</v>
      </c>
      <c r="AC9" s="222">
        <f ca="1">IFERROR(SUMIF('階層3 使用量'!$3:$3,'階層1.2 使用量'!AB$4&amp;"C",'階層3 使用量'!10:10),"-")</f>
        <v>0</v>
      </c>
      <c r="AD9" s="221">
        <f ca="1">IFERROR(SUMIF('階層3 使用量'!$3:$3,'階層1.2 使用量'!AD$4,'階層3 使用量'!10:10),"-")</f>
        <v>0</v>
      </c>
      <c r="AE9" s="222">
        <f ca="1">IFERROR(SUMIF('階層3 使用量'!$3:$3,'階層1.2 使用量'!AD$4&amp;"C",'階層3 使用量'!10:10),"-")</f>
        <v>0</v>
      </c>
      <c r="AF9" s="221">
        <f ca="1">IFERROR(SUMIF('階層3 使用量'!$3:$3,'階層1.2 使用量'!AF$4,'階層3 使用量'!10:10),"-")</f>
        <v>0</v>
      </c>
      <c r="AG9" s="222">
        <f ca="1">IFERROR(SUMIF('階層3 使用量'!$3:$3,'階層1.2 使用量'!AF$4&amp;"C",'階層3 使用量'!10:10),"-")</f>
        <v>0</v>
      </c>
      <c r="AH9" s="221">
        <f ca="1">IFERROR(SUMIF('階層3 使用量'!$3:$3,'階層1.2 使用量'!AH$4,'階層3 使用量'!10:10),"-")</f>
        <v>0</v>
      </c>
      <c r="AI9" s="222">
        <f ca="1">IFERROR(SUMIF('階層3 使用量'!$3:$3,'階層1.2 使用量'!AH$4&amp;"C",'階層3 使用量'!10:10),"-")</f>
        <v>0</v>
      </c>
      <c r="AJ9" s="221">
        <f ca="1">IFERROR(SUMIF('階層3 使用量'!$3:$3,'階層1.2 使用量'!AJ$4,'階層3 使用量'!10:10),"-")</f>
        <v>0</v>
      </c>
      <c r="AK9" s="222">
        <f ca="1">IFERROR(SUMIF('階層3 使用量'!$3:$3,'階層1.2 使用量'!AJ$4&amp;"C",'階層3 使用量'!10:10),"-")</f>
        <v>0</v>
      </c>
      <c r="AL9" s="221">
        <f ca="1">IFERROR(SUMIF('階層3 使用量'!$3:$3,'階層1.2 使用量'!AL$4,'階層3 使用量'!10:10),"-")</f>
        <v>0</v>
      </c>
      <c r="AM9" s="223">
        <f ca="1">IFERROR(SUMIF('階層3 使用量'!$3:$3,'階層1.2 使用量'!AL$4&amp;"C",'階層3 使用量'!10:10),"-")</f>
        <v>0</v>
      </c>
    </row>
    <row r="10" spans="2:39">
      <c r="B10" s="1010"/>
      <c r="C10" s="979"/>
      <c r="D10" s="980"/>
      <c r="E10" s="984" t="s">
        <v>138</v>
      </c>
      <c r="F10" s="984"/>
      <c r="G10" s="984"/>
      <c r="H10" s="984"/>
      <c r="I10" s="984"/>
      <c r="J10" s="984"/>
      <c r="K10" s="984"/>
      <c r="L10" s="984"/>
      <c r="M10" s="984"/>
      <c r="N10" s="984"/>
      <c r="O10" s="984"/>
      <c r="P10" s="984"/>
      <c r="Q10" s="146" t="s">
        <v>381</v>
      </c>
      <c r="R10" s="219">
        <f t="shared" ca="1" si="0"/>
        <v>0</v>
      </c>
      <c r="S10" s="220">
        <f t="shared" ca="1" si="0"/>
        <v>0</v>
      </c>
      <c r="T10" s="221">
        <f ca="1">IFERROR(SUMIF('階層3 使用量'!$3:$3,'階層1.2 使用量'!T$4,'階層3 使用量'!11:11),"-")</f>
        <v>0</v>
      </c>
      <c r="U10" s="222">
        <f ca="1">IFERROR(SUMIF('階層3 使用量'!$3:$3,'階層1.2 使用量'!T$4&amp;"C",'階層3 使用量'!11:11),"-")</f>
        <v>0</v>
      </c>
      <c r="V10" s="221">
        <f ca="1">IFERROR(SUMIF('階層3 使用量'!$3:$3,'階層1.2 使用量'!V$4,'階層3 使用量'!11:11),"-")</f>
        <v>0</v>
      </c>
      <c r="W10" s="222">
        <f ca="1">IFERROR(SUMIF('階層3 使用量'!$3:$3,'階層1.2 使用量'!V$4&amp;"C",'階層3 使用量'!11:11),"-")</f>
        <v>0</v>
      </c>
      <c r="X10" s="221">
        <f ca="1">IFERROR(SUMIF('階層3 使用量'!$3:$3,'階層1.2 使用量'!X$4,'階層3 使用量'!11:11),"-")</f>
        <v>0</v>
      </c>
      <c r="Y10" s="222">
        <f ca="1">IFERROR(SUMIF('階層3 使用量'!$3:$3,'階層1.2 使用量'!X$4&amp;"C",'階層3 使用量'!11:11),"-")</f>
        <v>0</v>
      </c>
      <c r="Z10" s="221">
        <f ca="1">IFERROR(SUMIF('階層3 使用量'!$3:$3,'階層1.2 使用量'!Z$4,'階層3 使用量'!11:11),"-")</f>
        <v>0</v>
      </c>
      <c r="AA10" s="222">
        <f ca="1">IFERROR(SUMIF('階層3 使用量'!$3:$3,'階層1.2 使用量'!Z$4&amp;"C",'階層3 使用量'!11:11),"-")</f>
        <v>0</v>
      </c>
      <c r="AB10" s="221">
        <f ca="1">IFERROR(SUMIF('階層3 使用量'!$3:$3,'階層1.2 使用量'!AB$4,'階層3 使用量'!11:11),"-")</f>
        <v>0</v>
      </c>
      <c r="AC10" s="222">
        <f ca="1">IFERROR(SUMIF('階層3 使用量'!$3:$3,'階層1.2 使用量'!AB$4&amp;"C",'階層3 使用量'!11:11),"-")</f>
        <v>0</v>
      </c>
      <c r="AD10" s="221">
        <f ca="1">IFERROR(SUMIF('階層3 使用量'!$3:$3,'階層1.2 使用量'!AD$4,'階層3 使用量'!11:11),"-")</f>
        <v>0</v>
      </c>
      <c r="AE10" s="222">
        <f ca="1">IFERROR(SUMIF('階層3 使用量'!$3:$3,'階層1.2 使用量'!AD$4&amp;"C",'階層3 使用量'!11:11),"-")</f>
        <v>0</v>
      </c>
      <c r="AF10" s="221">
        <f ca="1">IFERROR(SUMIF('階層3 使用量'!$3:$3,'階層1.2 使用量'!AF$4,'階層3 使用量'!11:11),"-")</f>
        <v>0</v>
      </c>
      <c r="AG10" s="222">
        <f ca="1">IFERROR(SUMIF('階層3 使用量'!$3:$3,'階層1.2 使用量'!AF$4&amp;"C",'階層3 使用量'!11:11),"-")</f>
        <v>0</v>
      </c>
      <c r="AH10" s="221">
        <f ca="1">IFERROR(SUMIF('階層3 使用量'!$3:$3,'階層1.2 使用量'!AH$4,'階層3 使用量'!11:11),"-")</f>
        <v>0</v>
      </c>
      <c r="AI10" s="222">
        <f ca="1">IFERROR(SUMIF('階層3 使用量'!$3:$3,'階層1.2 使用量'!AH$4&amp;"C",'階層3 使用量'!11:11),"-")</f>
        <v>0</v>
      </c>
      <c r="AJ10" s="221">
        <f ca="1">IFERROR(SUMIF('階層3 使用量'!$3:$3,'階層1.2 使用量'!AJ$4,'階層3 使用量'!11:11),"-")</f>
        <v>0</v>
      </c>
      <c r="AK10" s="222">
        <f ca="1">IFERROR(SUMIF('階層3 使用量'!$3:$3,'階層1.2 使用量'!AJ$4&amp;"C",'階層3 使用量'!11:11),"-")</f>
        <v>0</v>
      </c>
      <c r="AL10" s="221">
        <f ca="1">IFERROR(SUMIF('階層3 使用量'!$3:$3,'階層1.2 使用量'!AL$4,'階層3 使用量'!11:11),"-")</f>
        <v>0</v>
      </c>
      <c r="AM10" s="223">
        <f ca="1">IFERROR(SUMIF('階層3 使用量'!$3:$3,'階層1.2 使用量'!AL$4&amp;"C",'階層3 使用量'!11:11),"-")</f>
        <v>0</v>
      </c>
    </row>
    <row r="11" spans="2:39">
      <c r="B11" s="1010"/>
      <c r="C11" s="979"/>
      <c r="D11" s="980"/>
      <c r="E11" s="984" t="s">
        <v>1132</v>
      </c>
      <c r="F11" s="984"/>
      <c r="G11" s="984"/>
      <c r="H11" s="984"/>
      <c r="I11" s="984"/>
      <c r="J11" s="984"/>
      <c r="K11" s="984"/>
      <c r="L11" s="984"/>
      <c r="M11" s="984"/>
      <c r="N11" s="984"/>
      <c r="O11" s="984"/>
      <c r="P11" s="984"/>
      <c r="Q11" s="146" t="s">
        <v>381</v>
      </c>
      <c r="R11" s="219">
        <f t="shared" ca="1" si="0"/>
        <v>0</v>
      </c>
      <c r="S11" s="220">
        <f t="shared" ca="1" si="0"/>
        <v>0</v>
      </c>
      <c r="T11" s="221">
        <f ca="1">IFERROR(SUMIF('階層3 使用量'!$3:$3,'階層1.2 使用量'!T$4,'階層3 使用量'!12:12),"-")</f>
        <v>0</v>
      </c>
      <c r="U11" s="222">
        <f ca="1">IFERROR(SUMIF('階層3 使用量'!$3:$3,'階層1.2 使用量'!T$4&amp;"C",'階層3 使用量'!12:12),"-")</f>
        <v>0</v>
      </c>
      <c r="V11" s="221">
        <f ca="1">IFERROR(SUMIF('階層3 使用量'!$3:$3,'階層1.2 使用量'!V$4,'階層3 使用量'!12:12),"-")</f>
        <v>0</v>
      </c>
      <c r="W11" s="222">
        <f ca="1">IFERROR(SUMIF('階層3 使用量'!$3:$3,'階層1.2 使用量'!V$4&amp;"C",'階層3 使用量'!12:12),"-")</f>
        <v>0</v>
      </c>
      <c r="X11" s="221">
        <f ca="1">IFERROR(SUMIF('階層3 使用量'!$3:$3,'階層1.2 使用量'!X$4,'階層3 使用量'!12:12),"-")</f>
        <v>0</v>
      </c>
      <c r="Y11" s="222">
        <f ca="1">IFERROR(SUMIF('階層3 使用量'!$3:$3,'階層1.2 使用量'!X$4&amp;"C",'階層3 使用量'!12:12),"-")</f>
        <v>0</v>
      </c>
      <c r="Z11" s="221">
        <f ca="1">IFERROR(SUMIF('階層3 使用量'!$3:$3,'階層1.2 使用量'!Z$4,'階層3 使用量'!12:12),"-")</f>
        <v>0</v>
      </c>
      <c r="AA11" s="222">
        <f ca="1">IFERROR(SUMIF('階層3 使用量'!$3:$3,'階層1.2 使用量'!Z$4&amp;"C",'階層3 使用量'!12:12),"-")</f>
        <v>0</v>
      </c>
      <c r="AB11" s="221">
        <f ca="1">IFERROR(SUMIF('階層3 使用量'!$3:$3,'階層1.2 使用量'!AB$4,'階層3 使用量'!12:12),"-")</f>
        <v>0</v>
      </c>
      <c r="AC11" s="222">
        <f ca="1">IFERROR(SUMIF('階層3 使用量'!$3:$3,'階層1.2 使用量'!AB$4&amp;"C",'階層3 使用量'!12:12),"-")</f>
        <v>0</v>
      </c>
      <c r="AD11" s="221">
        <f ca="1">IFERROR(SUMIF('階層3 使用量'!$3:$3,'階層1.2 使用量'!AD$4,'階層3 使用量'!12:12),"-")</f>
        <v>0</v>
      </c>
      <c r="AE11" s="222">
        <f ca="1">IFERROR(SUMIF('階層3 使用量'!$3:$3,'階層1.2 使用量'!AD$4&amp;"C",'階層3 使用量'!12:12),"-")</f>
        <v>0</v>
      </c>
      <c r="AF11" s="221">
        <f ca="1">IFERROR(SUMIF('階層3 使用量'!$3:$3,'階層1.2 使用量'!AF$4,'階層3 使用量'!12:12),"-")</f>
        <v>0</v>
      </c>
      <c r="AG11" s="222">
        <f ca="1">IFERROR(SUMIF('階層3 使用量'!$3:$3,'階層1.2 使用量'!AF$4&amp;"C",'階層3 使用量'!12:12),"-")</f>
        <v>0</v>
      </c>
      <c r="AH11" s="221">
        <f ca="1">IFERROR(SUMIF('階層3 使用量'!$3:$3,'階層1.2 使用量'!AH$4,'階層3 使用量'!12:12),"-")</f>
        <v>0</v>
      </c>
      <c r="AI11" s="222">
        <f ca="1">IFERROR(SUMIF('階層3 使用量'!$3:$3,'階層1.2 使用量'!AH$4&amp;"C",'階層3 使用量'!12:12),"-")</f>
        <v>0</v>
      </c>
      <c r="AJ11" s="221">
        <f ca="1">IFERROR(SUMIF('階層3 使用量'!$3:$3,'階層1.2 使用量'!AJ$4,'階層3 使用量'!12:12),"-")</f>
        <v>0</v>
      </c>
      <c r="AK11" s="222">
        <f ca="1">IFERROR(SUMIF('階層3 使用量'!$3:$3,'階層1.2 使用量'!AJ$4&amp;"C",'階層3 使用量'!12:12),"-")</f>
        <v>0</v>
      </c>
      <c r="AL11" s="221">
        <f ca="1">IFERROR(SUMIF('階層3 使用量'!$3:$3,'階層1.2 使用量'!AL$4,'階層3 使用量'!12:12),"-")</f>
        <v>0</v>
      </c>
      <c r="AM11" s="223">
        <f ca="1">IFERROR(SUMIF('階層3 使用量'!$3:$3,'階層1.2 使用量'!AL$4&amp;"C",'階層3 使用量'!12:12),"-")</f>
        <v>0</v>
      </c>
    </row>
    <row r="12" spans="2:39">
      <c r="B12" s="1010"/>
      <c r="C12" s="979"/>
      <c r="D12" s="980"/>
      <c r="E12" s="984" t="s">
        <v>1133</v>
      </c>
      <c r="F12" s="984"/>
      <c r="G12" s="984"/>
      <c r="H12" s="984"/>
      <c r="I12" s="984"/>
      <c r="J12" s="984"/>
      <c r="K12" s="984"/>
      <c r="L12" s="984"/>
      <c r="M12" s="984"/>
      <c r="N12" s="984"/>
      <c r="O12" s="984"/>
      <c r="P12" s="984"/>
      <c r="Q12" s="146" t="s">
        <v>381</v>
      </c>
      <c r="R12" s="219">
        <f t="shared" ca="1" si="0"/>
        <v>0</v>
      </c>
      <c r="S12" s="220">
        <f t="shared" ca="1" si="0"/>
        <v>0</v>
      </c>
      <c r="T12" s="221">
        <f ca="1">IFERROR(SUMIF('階層3 使用量'!$3:$3,'階層1.2 使用量'!T$4,'階層3 使用量'!13:13),"-")</f>
        <v>0</v>
      </c>
      <c r="U12" s="222">
        <f ca="1">IFERROR(SUMIF('階層3 使用量'!$3:$3,'階層1.2 使用量'!T$4&amp;"C",'階層3 使用量'!13:13),"-")</f>
        <v>0</v>
      </c>
      <c r="V12" s="221">
        <f ca="1">IFERROR(SUMIF('階層3 使用量'!$3:$3,'階層1.2 使用量'!V$4,'階層3 使用量'!13:13),"-")</f>
        <v>0</v>
      </c>
      <c r="W12" s="222">
        <f ca="1">IFERROR(SUMIF('階層3 使用量'!$3:$3,'階層1.2 使用量'!V$4&amp;"C",'階層3 使用量'!13:13),"-")</f>
        <v>0</v>
      </c>
      <c r="X12" s="221">
        <f ca="1">IFERROR(SUMIF('階層3 使用量'!$3:$3,'階層1.2 使用量'!X$4,'階層3 使用量'!13:13),"-")</f>
        <v>0</v>
      </c>
      <c r="Y12" s="222">
        <f ca="1">IFERROR(SUMIF('階層3 使用量'!$3:$3,'階層1.2 使用量'!X$4&amp;"C",'階層3 使用量'!13:13),"-")</f>
        <v>0</v>
      </c>
      <c r="Z12" s="221">
        <f ca="1">IFERROR(SUMIF('階層3 使用量'!$3:$3,'階層1.2 使用量'!Z$4,'階層3 使用量'!13:13),"-")</f>
        <v>0</v>
      </c>
      <c r="AA12" s="222">
        <f ca="1">IFERROR(SUMIF('階層3 使用量'!$3:$3,'階層1.2 使用量'!Z$4&amp;"C",'階層3 使用量'!13:13),"-")</f>
        <v>0</v>
      </c>
      <c r="AB12" s="221">
        <f ca="1">IFERROR(SUMIF('階層3 使用量'!$3:$3,'階層1.2 使用量'!AB$4,'階層3 使用量'!13:13),"-")</f>
        <v>0</v>
      </c>
      <c r="AC12" s="222">
        <f ca="1">IFERROR(SUMIF('階層3 使用量'!$3:$3,'階層1.2 使用量'!AB$4&amp;"C",'階層3 使用量'!13:13),"-")</f>
        <v>0</v>
      </c>
      <c r="AD12" s="221">
        <f ca="1">IFERROR(SUMIF('階層3 使用量'!$3:$3,'階層1.2 使用量'!AD$4,'階層3 使用量'!13:13),"-")</f>
        <v>0</v>
      </c>
      <c r="AE12" s="222">
        <f ca="1">IFERROR(SUMIF('階層3 使用量'!$3:$3,'階層1.2 使用量'!AD$4&amp;"C",'階層3 使用量'!13:13),"-")</f>
        <v>0</v>
      </c>
      <c r="AF12" s="221">
        <f ca="1">IFERROR(SUMIF('階層3 使用量'!$3:$3,'階層1.2 使用量'!AF$4,'階層3 使用量'!13:13),"-")</f>
        <v>0</v>
      </c>
      <c r="AG12" s="222">
        <f ca="1">IFERROR(SUMIF('階層3 使用量'!$3:$3,'階層1.2 使用量'!AF$4&amp;"C",'階層3 使用量'!13:13),"-")</f>
        <v>0</v>
      </c>
      <c r="AH12" s="221">
        <f ca="1">IFERROR(SUMIF('階層3 使用量'!$3:$3,'階層1.2 使用量'!AH$4,'階層3 使用量'!13:13),"-")</f>
        <v>0</v>
      </c>
      <c r="AI12" s="222">
        <f ca="1">IFERROR(SUMIF('階層3 使用量'!$3:$3,'階層1.2 使用量'!AH$4&amp;"C",'階層3 使用量'!13:13),"-")</f>
        <v>0</v>
      </c>
      <c r="AJ12" s="221">
        <f ca="1">IFERROR(SUMIF('階層3 使用量'!$3:$3,'階層1.2 使用量'!AJ$4,'階層3 使用量'!13:13),"-")</f>
        <v>0</v>
      </c>
      <c r="AK12" s="222">
        <f ca="1">IFERROR(SUMIF('階層3 使用量'!$3:$3,'階層1.2 使用量'!AJ$4&amp;"C",'階層3 使用量'!13:13),"-")</f>
        <v>0</v>
      </c>
      <c r="AL12" s="221">
        <f ca="1">IFERROR(SUMIF('階層3 使用量'!$3:$3,'階層1.2 使用量'!AL$4,'階層3 使用量'!13:13),"-")</f>
        <v>0</v>
      </c>
      <c r="AM12" s="223">
        <f ca="1">IFERROR(SUMIF('階層3 使用量'!$3:$3,'階層1.2 使用量'!AL$4&amp;"C",'階層3 使用量'!13:13),"-")</f>
        <v>0</v>
      </c>
    </row>
    <row r="13" spans="2:39">
      <c r="B13" s="1010"/>
      <c r="C13" s="979"/>
      <c r="D13" s="980"/>
      <c r="E13" s="984" t="s">
        <v>135</v>
      </c>
      <c r="F13" s="984"/>
      <c r="G13" s="984"/>
      <c r="H13" s="984"/>
      <c r="I13" s="984"/>
      <c r="J13" s="984"/>
      <c r="K13" s="984"/>
      <c r="L13" s="984"/>
      <c r="M13" s="984"/>
      <c r="N13" s="984"/>
      <c r="O13" s="984"/>
      <c r="P13" s="984"/>
      <c r="Q13" s="146" t="s">
        <v>381</v>
      </c>
      <c r="R13" s="219">
        <f t="shared" ca="1" si="0"/>
        <v>0</v>
      </c>
      <c r="S13" s="220">
        <f t="shared" ca="1" si="0"/>
        <v>0</v>
      </c>
      <c r="T13" s="221">
        <f ca="1">IFERROR(SUMIF('階層3 使用量'!$3:$3,'階層1.2 使用量'!T$4,'階層3 使用量'!14:14),"-")</f>
        <v>0</v>
      </c>
      <c r="U13" s="222">
        <f ca="1">IFERROR(SUMIF('階層3 使用量'!$3:$3,'階層1.2 使用量'!T$4&amp;"C",'階層3 使用量'!14:14),"-")</f>
        <v>0</v>
      </c>
      <c r="V13" s="221">
        <f ca="1">IFERROR(SUMIF('階層3 使用量'!$3:$3,'階層1.2 使用量'!V$4,'階層3 使用量'!14:14),"-")</f>
        <v>0</v>
      </c>
      <c r="W13" s="222">
        <f ca="1">IFERROR(SUMIF('階層3 使用量'!$3:$3,'階層1.2 使用量'!V$4&amp;"C",'階層3 使用量'!14:14),"-")</f>
        <v>0</v>
      </c>
      <c r="X13" s="221">
        <f ca="1">IFERROR(SUMIF('階層3 使用量'!$3:$3,'階層1.2 使用量'!X$4,'階層3 使用量'!14:14),"-")</f>
        <v>0</v>
      </c>
      <c r="Y13" s="222">
        <f ca="1">IFERROR(SUMIF('階層3 使用量'!$3:$3,'階層1.2 使用量'!X$4&amp;"C",'階層3 使用量'!14:14),"-")</f>
        <v>0</v>
      </c>
      <c r="Z13" s="221">
        <f ca="1">IFERROR(SUMIF('階層3 使用量'!$3:$3,'階層1.2 使用量'!Z$4,'階層3 使用量'!14:14),"-")</f>
        <v>0</v>
      </c>
      <c r="AA13" s="222">
        <f ca="1">IFERROR(SUMIF('階層3 使用量'!$3:$3,'階層1.2 使用量'!Z$4&amp;"C",'階層3 使用量'!14:14),"-")</f>
        <v>0</v>
      </c>
      <c r="AB13" s="221">
        <f ca="1">IFERROR(SUMIF('階層3 使用量'!$3:$3,'階層1.2 使用量'!AB$4,'階層3 使用量'!14:14),"-")</f>
        <v>0</v>
      </c>
      <c r="AC13" s="222">
        <f ca="1">IFERROR(SUMIF('階層3 使用量'!$3:$3,'階層1.2 使用量'!AB$4&amp;"C",'階層3 使用量'!14:14),"-")</f>
        <v>0</v>
      </c>
      <c r="AD13" s="221">
        <f ca="1">IFERROR(SUMIF('階層3 使用量'!$3:$3,'階層1.2 使用量'!AD$4,'階層3 使用量'!14:14),"-")</f>
        <v>0</v>
      </c>
      <c r="AE13" s="222">
        <f ca="1">IFERROR(SUMIF('階層3 使用量'!$3:$3,'階層1.2 使用量'!AD$4&amp;"C",'階層3 使用量'!14:14),"-")</f>
        <v>0</v>
      </c>
      <c r="AF13" s="221">
        <f ca="1">IFERROR(SUMIF('階層3 使用量'!$3:$3,'階層1.2 使用量'!AF$4,'階層3 使用量'!14:14),"-")</f>
        <v>0</v>
      </c>
      <c r="AG13" s="222">
        <f ca="1">IFERROR(SUMIF('階層3 使用量'!$3:$3,'階層1.2 使用量'!AF$4&amp;"C",'階層3 使用量'!14:14),"-")</f>
        <v>0</v>
      </c>
      <c r="AH13" s="221">
        <f ca="1">IFERROR(SUMIF('階層3 使用量'!$3:$3,'階層1.2 使用量'!AH$4,'階層3 使用量'!14:14),"-")</f>
        <v>0</v>
      </c>
      <c r="AI13" s="222">
        <f ca="1">IFERROR(SUMIF('階層3 使用量'!$3:$3,'階層1.2 使用量'!AH$4&amp;"C",'階層3 使用量'!14:14),"-")</f>
        <v>0</v>
      </c>
      <c r="AJ13" s="221">
        <f ca="1">IFERROR(SUMIF('階層3 使用量'!$3:$3,'階層1.2 使用量'!AJ$4,'階層3 使用量'!14:14),"-")</f>
        <v>0</v>
      </c>
      <c r="AK13" s="222">
        <f ca="1">IFERROR(SUMIF('階層3 使用量'!$3:$3,'階層1.2 使用量'!AJ$4&amp;"C",'階層3 使用量'!14:14),"-")</f>
        <v>0</v>
      </c>
      <c r="AL13" s="221">
        <f ca="1">IFERROR(SUMIF('階層3 使用量'!$3:$3,'階層1.2 使用量'!AL$4,'階層3 使用量'!14:14),"-")</f>
        <v>0</v>
      </c>
      <c r="AM13" s="223">
        <f ca="1">IFERROR(SUMIF('階層3 使用量'!$3:$3,'階層1.2 使用量'!AL$4&amp;"C",'階層3 使用量'!14:14),"-")</f>
        <v>0</v>
      </c>
    </row>
    <row r="14" spans="2:39">
      <c r="B14" s="1010"/>
      <c r="C14" s="979"/>
      <c r="D14" s="980"/>
      <c r="E14" s="984" t="s">
        <v>1134</v>
      </c>
      <c r="F14" s="984"/>
      <c r="G14" s="984"/>
      <c r="H14" s="984"/>
      <c r="I14" s="984"/>
      <c r="J14" s="984"/>
      <c r="K14" s="984"/>
      <c r="L14" s="984"/>
      <c r="M14" s="984"/>
      <c r="N14" s="984"/>
      <c r="O14" s="984"/>
      <c r="P14" s="984"/>
      <c r="Q14" s="146" t="s">
        <v>381</v>
      </c>
      <c r="R14" s="219">
        <f t="shared" ca="1" si="0"/>
        <v>0</v>
      </c>
      <c r="S14" s="220">
        <f t="shared" ca="1" si="0"/>
        <v>0</v>
      </c>
      <c r="T14" s="221">
        <f ca="1">IFERROR(SUMIF('階層3 使用量'!$3:$3,'階層1.2 使用量'!T$4,'階層3 使用量'!15:15),"-")</f>
        <v>0</v>
      </c>
      <c r="U14" s="222">
        <f ca="1">IFERROR(SUMIF('階層3 使用量'!$3:$3,'階層1.2 使用量'!T$4&amp;"C",'階層3 使用量'!15:15),"-")</f>
        <v>0</v>
      </c>
      <c r="V14" s="221">
        <f ca="1">IFERROR(SUMIF('階層3 使用量'!$3:$3,'階層1.2 使用量'!V$4,'階層3 使用量'!15:15),"-")</f>
        <v>0</v>
      </c>
      <c r="W14" s="222">
        <f ca="1">IFERROR(SUMIF('階層3 使用量'!$3:$3,'階層1.2 使用量'!V$4&amp;"C",'階層3 使用量'!15:15),"-")</f>
        <v>0</v>
      </c>
      <c r="X14" s="221">
        <f ca="1">IFERROR(SUMIF('階層3 使用量'!$3:$3,'階層1.2 使用量'!X$4,'階層3 使用量'!15:15),"-")</f>
        <v>0</v>
      </c>
      <c r="Y14" s="222">
        <f ca="1">IFERROR(SUMIF('階層3 使用量'!$3:$3,'階層1.2 使用量'!X$4&amp;"C",'階層3 使用量'!15:15),"-")</f>
        <v>0</v>
      </c>
      <c r="Z14" s="221">
        <f ca="1">IFERROR(SUMIF('階層3 使用量'!$3:$3,'階層1.2 使用量'!Z$4,'階層3 使用量'!15:15),"-")</f>
        <v>0</v>
      </c>
      <c r="AA14" s="222">
        <f ca="1">IFERROR(SUMIF('階層3 使用量'!$3:$3,'階層1.2 使用量'!Z$4&amp;"C",'階層3 使用量'!15:15),"-")</f>
        <v>0</v>
      </c>
      <c r="AB14" s="221">
        <f ca="1">IFERROR(SUMIF('階層3 使用量'!$3:$3,'階層1.2 使用量'!AB$4,'階層3 使用量'!15:15),"-")</f>
        <v>0</v>
      </c>
      <c r="AC14" s="222">
        <f ca="1">IFERROR(SUMIF('階層3 使用量'!$3:$3,'階層1.2 使用量'!AB$4&amp;"C",'階層3 使用量'!15:15),"-")</f>
        <v>0</v>
      </c>
      <c r="AD14" s="221">
        <f ca="1">IFERROR(SUMIF('階層3 使用量'!$3:$3,'階層1.2 使用量'!AD$4,'階層3 使用量'!15:15),"-")</f>
        <v>0</v>
      </c>
      <c r="AE14" s="222">
        <f ca="1">IFERROR(SUMIF('階層3 使用量'!$3:$3,'階層1.2 使用量'!AD$4&amp;"C",'階層3 使用量'!15:15),"-")</f>
        <v>0</v>
      </c>
      <c r="AF14" s="221">
        <f ca="1">IFERROR(SUMIF('階層3 使用量'!$3:$3,'階層1.2 使用量'!AF$4,'階層3 使用量'!15:15),"-")</f>
        <v>0</v>
      </c>
      <c r="AG14" s="222">
        <f ca="1">IFERROR(SUMIF('階層3 使用量'!$3:$3,'階層1.2 使用量'!AF$4&amp;"C",'階層3 使用量'!15:15),"-")</f>
        <v>0</v>
      </c>
      <c r="AH14" s="221">
        <f ca="1">IFERROR(SUMIF('階層3 使用量'!$3:$3,'階層1.2 使用量'!AH$4,'階層3 使用量'!15:15),"-")</f>
        <v>0</v>
      </c>
      <c r="AI14" s="222">
        <f ca="1">IFERROR(SUMIF('階層3 使用量'!$3:$3,'階層1.2 使用量'!AH$4&amp;"C",'階層3 使用量'!15:15),"-")</f>
        <v>0</v>
      </c>
      <c r="AJ14" s="221">
        <f ca="1">IFERROR(SUMIF('階層3 使用量'!$3:$3,'階層1.2 使用量'!AJ$4,'階層3 使用量'!15:15),"-")</f>
        <v>0</v>
      </c>
      <c r="AK14" s="222">
        <f ca="1">IFERROR(SUMIF('階層3 使用量'!$3:$3,'階層1.2 使用量'!AJ$4&amp;"C",'階層3 使用量'!15:15),"-")</f>
        <v>0</v>
      </c>
      <c r="AL14" s="221">
        <f ca="1">IFERROR(SUMIF('階層3 使用量'!$3:$3,'階層1.2 使用量'!AL$4,'階層3 使用量'!15:15),"-")</f>
        <v>0</v>
      </c>
      <c r="AM14" s="223">
        <f ca="1">IFERROR(SUMIF('階層3 使用量'!$3:$3,'階層1.2 使用量'!AL$4&amp;"C",'階層3 使用量'!15:15),"-")</f>
        <v>0</v>
      </c>
    </row>
    <row r="15" spans="2:39">
      <c r="B15" s="1010"/>
      <c r="C15" s="979"/>
      <c r="D15" s="980"/>
      <c r="E15" s="984" t="s">
        <v>1135</v>
      </c>
      <c r="F15" s="984"/>
      <c r="G15" s="984"/>
      <c r="H15" s="984"/>
      <c r="I15" s="984"/>
      <c r="J15" s="984"/>
      <c r="K15" s="984"/>
      <c r="L15" s="984"/>
      <c r="M15" s="984"/>
      <c r="N15" s="984"/>
      <c r="O15" s="984"/>
      <c r="P15" s="984"/>
      <c r="Q15" s="146" t="s">
        <v>381</v>
      </c>
      <c r="R15" s="219">
        <f t="shared" ca="1" si="0"/>
        <v>0</v>
      </c>
      <c r="S15" s="220">
        <f t="shared" ca="1" si="0"/>
        <v>0</v>
      </c>
      <c r="T15" s="221">
        <f ca="1">IFERROR(SUMIF('階層3 使用量'!$3:$3,'階層1.2 使用量'!T$4,'階層3 使用量'!16:16),"-")</f>
        <v>0</v>
      </c>
      <c r="U15" s="222">
        <f ca="1">IFERROR(SUMIF('階層3 使用量'!$3:$3,'階層1.2 使用量'!T$4&amp;"C",'階層3 使用量'!16:16),"-")</f>
        <v>0</v>
      </c>
      <c r="V15" s="221">
        <f ca="1">IFERROR(SUMIF('階層3 使用量'!$3:$3,'階層1.2 使用量'!V$4,'階層3 使用量'!16:16),"-")</f>
        <v>0</v>
      </c>
      <c r="W15" s="222">
        <f ca="1">IFERROR(SUMIF('階層3 使用量'!$3:$3,'階層1.2 使用量'!V$4&amp;"C",'階層3 使用量'!16:16),"-")</f>
        <v>0</v>
      </c>
      <c r="X15" s="221">
        <f ca="1">IFERROR(SUMIF('階層3 使用量'!$3:$3,'階層1.2 使用量'!X$4,'階層3 使用量'!16:16),"-")</f>
        <v>0</v>
      </c>
      <c r="Y15" s="222">
        <f ca="1">IFERROR(SUMIF('階層3 使用量'!$3:$3,'階層1.2 使用量'!X$4&amp;"C",'階層3 使用量'!16:16),"-")</f>
        <v>0</v>
      </c>
      <c r="Z15" s="221">
        <f ca="1">IFERROR(SUMIF('階層3 使用量'!$3:$3,'階層1.2 使用量'!Z$4,'階層3 使用量'!16:16),"-")</f>
        <v>0</v>
      </c>
      <c r="AA15" s="222">
        <f ca="1">IFERROR(SUMIF('階層3 使用量'!$3:$3,'階層1.2 使用量'!Z$4&amp;"C",'階層3 使用量'!16:16),"-")</f>
        <v>0</v>
      </c>
      <c r="AB15" s="221">
        <f ca="1">IFERROR(SUMIF('階層3 使用量'!$3:$3,'階層1.2 使用量'!AB$4,'階層3 使用量'!16:16),"-")</f>
        <v>0</v>
      </c>
      <c r="AC15" s="222">
        <f ca="1">IFERROR(SUMIF('階層3 使用量'!$3:$3,'階層1.2 使用量'!AB$4&amp;"C",'階層3 使用量'!16:16),"-")</f>
        <v>0</v>
      </c>
      <c r="AD15" s="221">
        <f ca="1">IFERROR(SUMIF('階層3 使用量'!$3:$3,'階層1.2 使用量'!AD$4,'階層3 使用量'!16:16),"-")</f>
        <v>0</v>
      </c>
      <c r="AE15" s="222">
        <f ca="1">IFERROR(SUMIF('階層3 使用量'!$3:$3,'階層1.2 使用量'!AD$4&amp;"C",'階層3 使用量'!16:16),"-")</f>
        <v>0</v>
      </c>
      <c r="AF15" s="221">
        <f ca="1">IFERROR(SUMIF('階層3 使用量'!$3:$3,'階層1.2 使用量'!AF$4,'階層3 使用量'!16:16),"-")</f>
        <v>0</v>
      </c>
      <c r="AG15" s="222">
        <f ca="1">IFERROR(SUMIF('階層3 使用量'!$3:$3,'階層1.2 使用量'!AF$4&amp;"C",'階層3 使用量'!16:16),"-")</f>
        <v>0</v>
      </c>
      <c r="AH15" s="221">
        <f ca="1">IFERROR(SUMIF('階層3 使用量'!$3:$3,'階層1.2 使用量'!AH$4,'階層3 使用量'!16:16),"-")</f>
        <v>0</v>
      </c>
      <c r="AI15" s="222">
        <f ca="1">IFERROR(SUMIF('階層3 使用量'!$3:$3,'階層1.2 使用量'!AH$4&amp;"C",'階層3 使用量'!16:16),"-")</f>
        <v>0</v>
      </c>
      <c r="AJ15" s="221">
        <f ca="1">IFERROR(SUMIF('階層3 使用量'!$3:$3,'階層1.2 使用量'!AJ$4,'階層3 使用量'!16:16),"-")</f>
        <v>0</v>
      </c>
      <c r="AK15" s="222">
        <f ca="1">IFERROR(SUMIF('階層3 使用量'!$3:$3,'階層1.2 使用量'!AJ$4&amp;"C",'階層3 使用量'!16:16),"-")</f>
        <v>0</v>
      </c>
      <c r="AL15" s="221">
        <f ca="1">IFERROR(SUMIF('階層3 使用量'!$3:$3,'階層1.2 使用量'!AL$4,'階層3 使用量'!16:16),"-")</f>
        <v>0</v>
      </c>
      <c r="AM15" s="223">
        <f ca="1">IFERROR(SUMIF('階層3 使用量'!$3:$3,'階層1.2 使用量'!AL$4&amp;"C",'階層3 使用量'!16:16),"-")</f>
        <v>0</v>
      </c>
    </row>
    <row r="16" spans="2:39">
      <c r="B16" s="1010"/>
      <c r="C16" s="979"/>
      <c r="D16" s="980"/>
      <c r="E16" s="984" t="s">
        <v>1136</v>
      </c>
      <c r="F16" s="984"/>
      <c r="G16" s="984"/>
      <c r="H16" s="984"/>
      <c r="I16" s="984"/>
      <c r="J16" s="984"/>
      <c r="K16" s="984"/>
      <c r="L16" s="984"/>
      <c r="M16" s="984"/>
      <c r="N16" s="984"/>
      <c r="O16" s="984"/>
      <c r="P16" s="984"/>
      <c r="Q16" s="146" t="s">
        <v>150</v>
      </c>
      <c r="R16" s="219">
        <f t="shared" ca="1" si="0"/>
        <v>0</v>
      </c>
      <c r="S16" s="220">
        <f t="shared" ca="1" si="0"/>
        <v>0</v>
      </c>
      <c r="T16" s="221">
        <f ca="1">IFERROR(SUMIF('階層3 使用量'!$3:$3,'階層1.2 使用量'!T$4,'階層3 使用量'!17:17),"-")</f>
        <v>0</v>
      </c>
      <c r="U16" s="222">
        <f ca="1">IFERROR(SUMIF('階層3 使用量'!$3:$3,'階層1.2 使用量'!T$4&amp;"C",'階層3 使用量'!17:17),"-")</f>
        <v>0</v>
      </c>
      <c r="V16" s="221">
        <f ca="1">IFERROR(SUMIF('階層3 使用量'!$3:$3,'階層1.2 使用量'!V$4,'階層3 使用量'!17:17),"-")</f>
        <v>0</v>
      </c>
      <c r="W16" s="222">
        <f ca="1">IFERROR(SUMIF('階層3 使用量'!$3:$3,'階層1.2 使用量'!V$4&amp;"C",'階層3 使用量'!17:17),"-")</f>
        <v>0</v>
      </c>
      <c r="X16" s="221">
        <f ca="1">IFERROR(SUMIF('階層3 使用量'!$3:$3,'階層1.2 使用量'!X$4,'階層3 使用量'!17:17),"-")</f>
        <v>0</v>
      </c>
      <c r="Y16" s="222">
        <f ca="1">IFERROR(SUMIF('階層3 使用量'!$3:$3,'階層1.2 使用量'!X$4&amp;"C",'階層3 使用量'!17:17),"-")</f>
        <v>0</v>
      </c>
      <c r="Z16" s="221">
        <f ca="1">IFERROR(SUMIF('階層3 使用量'!$3:$3,'階層1.2 使用量'!Z$4,'階層3 使用量'!17:17),"-")</f>
        <v>0</v>
      </c>
      <c r="AA16" s="222">
        <f ca="1">IFERROR(SUMIF('階層3 使用量'!$3:$3,'階層1.2 使用量'!Z$4&amp;"C",'階層3 使用量'!17:17),"-")</f>
        <v>0</v>
      </c>
      <c r="AB16" s="221">
        <f ca="1">IFERROR(SUMIF('階層3 使用量'!$3:$3,'階層1.2 使用量'!AB$4,'階層3 使用量'!17:17),"-")</f>
        <v>0</v>
      </c>
      <c r="AC16" s="222">
        <f ca="1">IFERROR(SUMIF('階層3 使用量'!$3:$3,'階層1.2 使用量'!AB$4&amp;"C",'階層3 使用量'!17:17),"-")</f>
        <v>0</v>
      </c>
      <c r="AD16" s="221">
        <f ca="1">IFERROR(SUMIF('階層3 使用量'!$3:$3,'階層1.2 使用量'!AD$4,'階層3 使用量'!17:17),"-")</f>
        <v>0</v>
      </c>
      <c r="AE16" s="222">
        <f ca="1">IFERROR(SUMIF('階層3 使用量'!$3:$3,'階層1.2 使用量'!AD$4&amp;"C",'階層3 使用量'!17:17),"-")</f>
        <v>0</v>
      </c>
      <c r="AF16" s="221">
        <f ca="1">IFERROR(SUMIF('階層3 使用量'!$3:$3,'階層1.2 使用量'!AF$4,'階層3 使用量'!17:17),"-")</f>
        <v>0</v>
      </c>
      <c r="AG16" s="222">
        <f ca="1">IFERROR(SUMIF('階層3 使用量'!$3:$3,'階層1.2 使用量'!AF$4&amp;"C",'階層3 使用量'!17:17),"-")</f>
        <v>0</v>
      </c>
      <c r="AH16" s="221">
        <f ca="1">IFERROR(SUMIF('階層3 使用量'!$3:$3,'階層1.2 使用量'!AH$4,'階層3 使用量'!17:17),"-")</f>
        <v>0</v>
      </c>
      <c r="AI16" s="222">
        <f ca="1">IFERROR(SUMIF('階層3 使用量'!$3:$3,'階層1.2 使用量'!AH$4&amp;"C",'階層3 使用量'!17:17),"-")</f>
        <v>0</v>
      </c>
      <c r="AJ16" s="221">
        <f ca="1">IFERROR(SUMIF('階層3 使用量'!$3:$3,'階層1.2 使用量'!AJ$4,'階層3 使用量'!17:17),"-")</f>
        <v>0</v>
      </c>
      <c r="AK16" s="222">
        <f ca="1">IFERROR(SUMIF('階層3 使用量'!$3:$3,'階層1.2 使用量'!AJ$4&amp;"C",'階層3 使用量'!17:17),"-")</f>
        <v>0</v>
      </c>
      <c r="AL16" s="221">
        <f ca="1">IFERROR(SUMIF('階層3 使用量'!$3:$3,'階層1.2 使用量'!AL$4,'階層3 使用量'!17:17),"-")</f>
        <v>0</v>
      </c>
      <c r="AM16" s="223">
        <f ca="1">IFERROR(SUMIF('階層3 使用量'!$3:$3,'階層1.2 使用量'!AL$4&amp;"C",'階層3 使用量'!17:17),"-")</f>
        <v>0</v>
      </c>
    </row>
    <row r="17" spans="2:39">
      <c r="B17" s="1010"/>
      <c r="C17" s="979"/>
      <c r="D17" s="980"/>
      <c r="E17" s="984" t="s">
        <v>1137</v>
      </c>
      <c r="F17" s="984"/>
      <c r="G17" s="984"/>
      <c r="H17" s="984"/>
      <c r="I17" s="984"/>
      <c r="J17" s="984"/>
      <c r="K17" s="984"/>
      <c r="L17" s="984"/>
      <c r="M17" s="984"/>
      <c r="N17" s="984"/>
      <c r="O17" s="984"/>
      <c r="P17" s="984"/>
      <c r="Q17" s="146" t="s">
        <v>150</v>
      </c>
      <c r="R17" s="219">
        <f t="shared" ca="1" si="0"/>
        <v>0</v>
      </c>
      <c r="S17" s="220">
        <f t="shared" ca="1" si="0"/>
        <v>0</v>
      </c>
      <c r="T17" s="221">
        <f ca="1">IFERROR(SUMIF('階層3 使用量'!$3:$3,'階層1.2 使用量'!T$4,'階層3 使用量'!18:18),"-")</f>
        <v>0</v>
      </c>
      <c r="U17" s="222">
        <f ca="1">IFERROR(SUMIF('階層3 使用量'!$3:$3,'階層1.2 使用量'!T$4&amp;"C",'階層3 使用量'!18:18),"-")</f>
        <v>0</v>
      </c>
      <c r="V17" s="221">
        <f ca="1">IFERROR(SUMIF('階層3 使用量'!$3:$3,'階層1.2 使用量'!V$4,'階層3 使用量'!18:18),"-")</f>
        <v>0</v>
      </c>
      <c r="W17" s="222">
        <f ca="1">IFERROR(SUMIF('階層3 使用量'!$3:$3,'階層1.2 使用量'!V$4&amp;"C",'階層3 使用量'!18:18),"-")</f>
        <v>0</v>
      </c>
      <c r="X17" s="221">
        <f ca="1">IFERROR(SUMIF('階層3 使用量'!$3:$3,'階層1.2 使用量'!X$4,'階層3 使用量'!18:18),"-")</f>
        <v>0</v>
      </c>
      <c r="Y17" s="222">
        <f ca="1">IFERROR(SUMIF('階層3 使用量'!$3:$3,'階層1.2 使用量'!X$4&amp;"C",'階層3 使用量'!18:18),"-")</f>
        <v>0</v>
      </c>
      <c r="Z17" s="221">
        <f ca="1">IFERROR(SUMIF('階層3 使用量'!$3:$3,'階層1.2 使用量'!Z$4,'階層3 使用量'!18:18),"-")</f>
        <v>0</v>
      </c>
      <c r="AA17" s="222">
        <f ca="1">IFERROR(SUMIF('階層3 使用量'!$3:$3,'階層1.2 使用量'!Z$4&amp;"C",'階層3 使用量'!18:18),"-")</f>
        <v>0</v>
      </c>
      <c r="AB17" s="221">
        <f ca="1">IFERROR(SUMIF('階層3 使用量'!$3:$3,'階層1.2 使用量'!AB$4,'階層3 使用量'!18:18),"-")</f>
        <v>0</v>
      </c>
      <c r="AC17" s="222">
        <f ca="1">IFERROR(SUMIF('階層3 使用量'!$3:$3,'階層1.2 使用量'!AB$4&amp;"C",'階層3 使用量'!18:18),"-")</f>
        <v>0</v>
      </c>
      <c r="AD17" s="221">
        <f ca="1">IFERROR(SUMIF('階層3 使用量'!$3:$3,'階層1.2 使用量'!AD$4,'階層3 使用量'!18:18),"-")</f>
        <v>0</v>
      </c>
      <c r="AE17" s="222">
        <f ca="1">IFERROR(SUMIF('階層3 使用量'!$3:$3,'階層1.2 使用量'!AD$4&amp;"C",'階層3 使用量'!18:18),"-")</f>
        <v>0</v>
      </c>
      <c r="AF17" s="221">
        <f ca="1">IFERROR(SUMIF('階層3 使用量'!$3:$3,'階層1.2 使用量'!AF$4,'階層3 使用量'!18:18),"-")</f>
        <v>0</v>
      </c>
      <c r="AG17" s="222">
        <f ca="1">IFERROR(SUMIF('階層3 使用量'!$3:$3,'階層1.2 使用量'!AF$4&amp;"C",'階層3 使用量'!18:18),"-")</f>
        <v>0</v>
      </c>
      <c r="AH17" s="221">
        <f ca="1">IFERROR(SUMIF('階層3 使用量'!$3:$3,'階層1.2 使用量'!AH$4,'階層3 使用量'!18:18),"-")</f>
        <v>0</v>
      </c>
      <c r="AI17" s="222">
        <f ca="1">IFERROR(SUMIF('階層3 使用量'!$3:$3,'階層1.2 使用量'!AH$4&amp;"C",'階層3 使用量'!18:18),"-")</f>
        <v>0</v>
      </c>
      <c r="AJ17" s="221">
        <f ca="1">IFERROR(SUMIF('階層3 使用量'!$3:$3,'階層1.2 使用量'!AJ$4,'階層3 使用量'!18:18),"-")</f>
        <v>0</v>
      </c>
      <c r="AK17" s="222">
        <f ca="1">IFERROR(SUMIF('階層3 使用量'!$3:$3,'階層1.2 使用量'!AJ$4&amp;"C",'階層3 使用量'!18:18),"-")</f>
        <v>0</v>
      </c>
      <c r="AL17" s="221">
        <f ca="1">IFERROR(SUMIF('階層3 使用量'!$3:$3,'階層1.2 使用量'!AL$4,'階層3 使用量'!18:18),"-")</f>
        <v>0</v>
      </c>
      <c r="AM17" s="223">
        <f ca="1">IFERROR(SUMIF('階層3 使用量'!$3:$3,'階層1.2 使用量'!AL$4&amp;"C",'階層3 使用量'!18:18),"-")</f>
        <v>0</v>
      </c>
    </row>
    <row r="18" spans="2:39" ht="37.9" customHeight="1">
      <c r="B18" s="1010"/>
      <c r="C18" s="979"/>
      <c r="D18" s="980"/>
      <c r="E18" s="984" t="s">
        <v>1138</v>
      </c>
      <c r="F18" s="984"/>
      <c r="G18" s="984"/>
      <c r="H18" s="984"/>
      <c r="I18" s="984"/>
      <c r="J18" s="998" t="s">
        <v>1139</v>
      </c>
      <c r="K18" s="984"/>
      <c r="L18" s="984"/>
      <c r="M18" s="984"/>
      <c r="N18" s="984"/>
      <c r="O18" s="984"/>
      <c r="P18" s="984"/>
      <c r="Q18" s="146" t="s">
        <v>150</v>
      </c>
      <c r="R18" s="219">
        <f t="shared" ca="1" si="0"/>
        <v>0</v>
      </c>
      <c r="S18" s="220">
        <f t="shared" ca="1" si="0"/>
        <v>0</v>
      </c>
      <c r="T18" s="221">
        <f ca="1">IFERROR(SUMIF('階層3 使用量'!$3:$3,'階層1.2 使用量'!T$4,'階層3 使用量'!19:19),"-")</f>
        <v>0</v>
      </c>
      <c r="U18" s="222">
        <f ca="1">IFERROR(SUMIF('階層3 使用量'!$3:$3,'階層1.2 使用量'!T$4&amp;"C",'階層3 使用量'!19:19),"-")</f>
        <v>0</v>
      </c>
      <c r="V18" s="221">
        <f ca="1">IFERROR(SUMIF('階層3 使用量'!$3:$3,'階層1.2 使用量'!V$4,'階層3 使用量'!19:19),"-")</f>
        <v>0</v>
      </c>
      <c r="W18" s="222">
        <f ca="1">IFERROR(SUMIF('階層3 使用量'!$3:$3,'階層1.2 使用量'!V$4&amp;"C",'階層3 使用量'!19:19),"-")</f>
        <v>0</v>
      </c>
      <c r="X18" s="221">
        <f ca="1">IFERROR(SUMIF('階層3 使用量'!$3:$3,'階層1.2 使用量'!X$4,'階層3 使用量'!19:19),"-")</f>
        <v>0</v>
      </c>
      <c r="Y18" s="222">
        <f ca="1">IFERROR(SUMIF('階層3 使用量'!$3:$3,'階層1.2 使用量'!X$4&amp;"C",'階層3 使用量'!19:19),"-")</f>
        <v>0</v>
      </c>
      <c r="Z18" s="221">
        <f ca="1">IFERROR(SUMIF('階層3 使用量'!$3:$3,'階層1.2 使用量'!Z$4,'階層3 使用量'!19:19),"-")</f>
        <v>0</v>
      </c>
      <c r="AA18" s="222">
        <f ca="1">IFERROR(SUMIF('階層3 使用量'!$3:$3,'階層1.2 使用量'!Z$4&amp;"C",'階層3 使用量'!19:19),"-")</f>
        <v>0</v>
      </c>
      <c r="AB18" s="221">
        <f ca="1">IFERROR(SUMIF('階層3 使用量'!$3:$3,'階層1.2 使用量'!AB$4,'階層3 使用量'!19:19),"-")</f>
        <v>0</v>
      </c>
      <c r="AC18" s="222">
        <f ca="1">IFERROR(SUMIF('階層3 使用量'!$3:$3,'階層1.2 使用量'!AB$4&amp;"C",'階層3 使用量'!19:19),"-")</f>
        <v>0</v>
      </c>
      <c r="AD18" s="221">
        <f ca="1">IFERROR(SUMIF('階層3 使用量'!$3:$3,'階層1.2 使用量'!AD$4,'階層3 使用量'!19:19),"-")</f>
        <v>0</v>
      </c>
      <c r="AE18" s="222">
        <f ca="1">IFERROR(SUMIF('階層3 使用量'!$3:$3,'階層1.2 使用量'!AD$4&amp;"C",'階層3 使用量'!19:19),"-")</f>
        <v>0</v>
      </c>
      <c r="AF18" s="221">
        <f ca="1">IFERROR(SUMIF('階層3 使用量'!$3:$3,'階層1.2 使用量'!AF$4,'階層3 使用量'!19:19),"-")</f>
        <v>0</v>
      </c>
      <c r="AG18" s="222">
        <f ca="1">IFERROR(SUMIF('階層3 使用量'!$3:$3,'階層1.2 使用量'!AF$4&amp;"C",'階層3 使用量'!19:19),"-")</f>
        <v>0</v>
      </c>
      <c r="AH18" s="221">
        <f ca="1">IFERROR(SUMIF('階層3 使用量'!$3:$3,'階層1.2 使用量'!AH$4,'階層3 使用量'!19:19),"-")</f>
        <v>0</v>
      </c>
      <c r="AI18" s="222">
        <f ca="1">IFERROR(SUMIF('階層3 使用量'!$3:$3,'階層1.2 使用量'!AH$4&amp;"C",'階層3 使用量'!19:19),"-")</f>
        <v>0</v>
      </c>
      <c r="AJ18" s="221">
        <f ca="1">IFERROR(SUMIF('階層3 使用量'!$3:$3,'階層1.2 使用量'!AJ$4,'階層3 使用量'!19:19),"-")</f>
        <v>0</v>
      </c>
      <c r="AK18" s="222">
        <f ca="1">IFERROR(SUMIF('階層3 使用量'!$3:$3,'階層1.2 使用量'!AJ$4&amp;"C",'階層3 使用量'!19:19),"-")</f>
        <v>0</v>
      </c>
      <c r="AL18" s="221">
        <f ca="1">IFERROR(SUMIF('階層3 使用量'!$3:$3,'階層1.2 使用量'!AL$4,'階層3 使用量'!19:19),"-")</f>
        <v>0</v>
      </c>
      <c r="AM18" s="223">
        <f ca="1">IFERROR(SUMIF('階層3 使用量'!$3:$3,'階層1.2 使用量'!AL$4&amp;"C",'階層3 使用量'!19:19),"-")</f>
        <v>0</v>
      </c>
    </row>
    <row r="19" spans="2:39" ht="32.450000000000003" customHeight="1">
      <c r="B19" s="1010"/>
      <c r="C19" s="979"/>
      <c r="D19" s="980"/>
      <c r="E19" s="984"/>
      <c r="F19" s="984"/>
      <c r="G19" s="984"/>
      <c r="H19" s="984"/>
      <c r="I19" s="984"/>
      <c r="J19" s="998" t="s">
        <v>1140</v>
      </c>
      <c r="K19" s="984"/>
      <c r="L19" s="984"/>
      <c r="M19" s="984"/>
      <c r="N19" s="984"/>
      <c r="O19" s="984"/>
      <c r="P19" s="984"/>
      <c r="Q19" s="146" t="s">
        <v>1141</v>
      </c>
      <c r="R19" s="219">
        <f t="shared" ca="1" si="0"/>
        <v>0</v>
      </c>
      <c r="S19" s="220">
        <f t="shared" ca="1" si="0"/>
        <v>0</v>
      </c>
      <c r="T19" s="221">
        <f ca="1">IFERROR(SUMIF('階層3 使用量'!$3:$3,'階層1.2 使用量'!T$4,'階層3 使用量'!20:20),"-")</f>
        <v>0</v>
      </c>
      <c r="U19" s="222">
        <f ca="1">IFERROR(SUMIF('階層3 使用量'!$3:$3,'階層1.2 使用量'!T$4&amp;"C",'階層3 使用量'!20:20),"-")</f>
        <v>0</v>
      </c>
      <c r="V19" s="221">
        <f ca="1">IFERROR(SUMIF('階層3 使用量'!$3:$3,'階層1.2 使用量'!V$4,'階層3 使用量'!20:20),"-")</f>
        <v>0</v>
      </c>
      <c r="W19" s="222">
        <f ca="1">IFERROR(SUMIF('階層3 使用量'!$3:$3,'階層1.2 使用量'!V$4&amp;"C",'階層3 使用量'!20:20),"-")</f>
        <v>0</v>
      </c>
      <c r="X19" s="221">
        <f ca="1">IFERROR(SUMIF('階層3 使用量'!$3:$3,'階層1.2 使用量'!X$4,'階層3 使用量'!20:20),"-")</f>
        <v>0</v>
      </c>
      <c r="Y19" s="222">
        <f ca="1">IFERROR(SUMIF('階層3 使用量'!$3:$3,'階層1.2 使用量'!X$4&amp;"C",'階層3 使用量'!20:20),"-")</f>
        <v>0</v>
      </c>
      <c r="Z19" s="221">
        <f ca="1">IFERROR(SUMIF('階層3 使用量'!$3:$3,'階層1.2 使用量'!Z$4,'階層3 使用量'!20:20),"-")</f>
        <v>0</v>
      </c>
      <c r="AA19" s="222">
        <f ca="1">IFERROR(SUMIF('階層3 使用量'!$3:$3,'階層1.2 使用量'!Z$4&amp;"C",'階層3 使用量'!20:20),"-")</f>
        <v>0</v>
      </c>
      <c r="AB19" s="221">
        <f ca="1">IFERROR(SUMIF('階層3 使用量'!$3:$3,'階層1.2 使用量'!AB$4,'階層3 使用量'!20:20),"-")</f>
        <v>0</v>
      </c>
      <c r="AC19" s="222">
        <f ca="1">IFERROR(SUMIF('階層3 使用量'!$3:$3,'階層1.2 使用量'!AB$4&amp;"C",'階層3 使用量'!20:20),"-")</f>
        <v>0</v>
      </c>
      <c r="AD19" s="221">
        <f ca="1">IFERROR(SUMIF('階層3 使用量'!$3:$3,'階層1.2 使用量'!AD$4,'階層3 使用量'!20:20),"-")</f>
        <v>0</v>
      </c>
      <c r="AE19" s="222">
        <f ca="1">IFERROR(SUMIF('階層3 使用量'!$3:$3,'階層1.2 使用量'!AD$4&amp;"C",'階層3 使用量'!20:20),"-")</f>
        <v>0</v>
      </c>
      <c r="AF19" s="221">
        <f ca="1">IFERROR(SUMIF('階層3 使用量'!$3:$3,'階層1.2 使用量'!AF$4,'階層3 使用量'!20:20),"-")</f>
        <v>0</v>
      </c>
      <c r="AG19" s="222">
        <f ca="1">IFERROR(SUMIF('階層3 使用量'!$3:$3,'階層1.2 使用量'!AF$4&amp;"C",'階層3 使用量'!20:20),"-")</f>
        <v>0</v>
      </c>
      <c r="AH19" s="221">
        <f ca="1">IFERROR(SUMIF('階層3 使用量'!$3:$3,'階層1.2 使用量'!AH$4,'階層3 使用量'!20:20),"-")</f>
        <v>0</v>
      </c>
      <c r="AI19" s="222">
        <f ca="1">IFERROR(SUMIF('階層3 使用量'!$3:$3,'階層1.2 使用量'!AH$4&amp;"C",'階層3 使用量'!20:20),"-")</f>
        <v>0</v>
      </c>
      <c r="AJ19" s="221">
        <f ca="1">IFERROR(SUMIF('階層3 使用量'!$3:$3,'階層1.2 使用量'!AJ$4,'階層3 使用量'!20:20),"-")</f>
        <v>0</v>
      </c>
      <c r="AK19" s="222">
        <f ca="1">IFERROR(SUMIF('階層3 使用量'!$3:$3,'階層1.2 使用量'!AJ$4&amp;"C",'階層3 使用量'!20:20),"-")</f>
        <v>0</v>
      </c>
      <c r="AL19" s="221">
        <f ca="1">IFERROR(SUMIF('階層3 使用量'!$3:$3,'階層1.2 使用量'!AL$4,'階層3 使用量'!20:20),"-")</f>
        <v>0</v>
      </c>
      <c r="AM19" s="223">
        <f ca="1">IFERROR(SUMIF('階層3 使用量'!$3:$3,'階層1.2 使用量'!AL$4&amp;"C",'階層3 使用量'!20:20),"-")</f>
        <v>0</v>
      </c>
    </row>
    <row r="20" spans="2:39" ht="36.6" customHeight="1">
      <c r="B20" s="1010"/>
      <c r="C20" s="979"/>
      <c r="D20" s="980"/>
      <c r="E20" s="998" t="s">
        <v>1142</v>
      </c>
      <c r="F20" s="984"/>
      <c r="G20" s="984"/>
      <c r="H20" s="984"/>
      <c r="I20" s="984"/>
      <c r="J20" s="998" t="s">
        <v>1143</v>
      </c>
      <c r="K20" s="984"/>
      <c r="L20" s="984"/>
      <c r="M20" s="984"/>
      <c r="N20" s="984"/>
      <c r="O20" s="984"/>
      <c r="P20" s="984"/>
      <c r="Q20" s="146" t="s">
        <v>1144</v>
      </c>
      <c r="R20" s="219">
        <f t="shared" ca="1" si="0"/>
        <v>0</v>
      </c>
      <c r="S20" s="220">
        <f t="shared" ca="1" si="0"/>
        <v>0</v>
      </c>
      <c r="T20" s="221">
        <f ca="1">IFERROR(SUMIF('階層3 使用量'!$3:$3,'階層1.2 使用量'!T$4,'階層3 使用量'!21:21),"-")</f>
        <v>0</v>
      </c>
      <c r="U20" s="222">
        <f ca="1">IFERROR(SUMIF('階層3 使用量'!$3:$3,'階層1.2 使用量'!T$4&amp;"C",'階層3 使用量'!21:21),"-")</f>
        <v>0</v>
      </c>
      <c r="V20" s="221">
        <f ca="1">IFERROR(SUMIF('階層3 使用量'!$3:$3,'階層1.2 使用量'!V$4,'階層3 使用量'!21:21),"-")</f>
        <v>0</v>
      </c>
      <c r="W20" s="222">
        <f ca="1">IFERROR(SUMIF('階層3 使用量'!$3:$3,'階層1.2 使用量'!V$4&amp;"C",'階層3 使用量'!21:21),"-")</f>
        <v>0</v>
      </c>
      <c r="X20" s="221">
        <f ca="1">IFERROR(SUMIF('階層3 使用量'!$3:$3,'階層1.2 使用量'!X$4,'階層3 使用量'!21:21),"-")</f>
        <v>0</v>
      </c>
      <c r="Y20" s="222">
        <f ca="1">IFERROR(SUMIF('階層3 使用量'!$3:$3,'階層1.2 使用量'!X$4&amp;"C",'階層3 使用量'!21:21),"-")</f>
        <v>0</v>
      </c>
      <c r="Z20" s="221">
        <f ca="1">IFERROR(SUMIF('階層3 使用量'!$3:$3,'階層1.2 使用量'!Z$4,'階層3 使用量'!21:21),"-")</f>
        <v>0</v>
      </c>
      <c r="AA20" s="222">
        <f ca="1">IFERROR(SUMIF('階層3 使用量'!$3:$3,'階層1.2 使用量'!Z$4&amp;"C",'階層3 使用量'!21:21),"-")</f>
        <v>0</v>
      </c>
      <c r="AB20" s="221">
        <f ca="1">IFERROR(SUMIF('階層3 使用量'!$3:$3,'階層1.2 使用量'!AB$4,'階層3 使用量'!21:21),"-")</f>
        <v>0</v>
      </c>
      <c r="AC20" s="222">
        <f ca="1">IFERROR(SUMIF('階層3 使用量'!$3:$3,'階層1.2 使用量'!AB$4&amp;"C",'階層3 使用量'!21:21),"-")</f>
        <v>0</v>
      </c>
      <c r="AD20" s="221">
        <f ca="1">IFERROR(SUMIF('階層3 使用量'!$3:$3,'階層1.2 使用量'!AD$4,'階層3 使用量'!21:21),"-")</f>
        <v>0</v>
      </c>
      <c r="AE20" s="222">
        <f ca="1">IFERROR(SUMIF('階層3 使用量'!$3:$3,'階層1.2 使用量'!AD$4&amp;"C",'階層3 使用量'!21:21),"-")</f>
        <v>0</v>
      </c>
      <c r="AF20" s="221">
        <f ca="1">IFERROR(SUMIF('階層3 使用量'!$3:$3,'階層1.2 使用量'!AF$4,'階層3 使用量'!21:21),"-")</f>
        <v>0</v>
      </c>
      <c r="AG20" s="222">
        <f ca="1">IFERROR(SUMIF('階層3 使用量'!$3:$3,'階層1.2 使用量'!AF$4&amp;"C",'階層3 使用量'!21:21),"-")</f>
        <v>0</v>
      </c>
      <c r="AH20" s="221">
        <f ca="1">IFERROR(SUMIF('階層3 使用量'!$3:$3,'階層1.2 使用量'!AH$4,'階層3 使用量'!21:21),"-")</f>
        <v>0</v>
      </c>
      <c r="AI20" s="222">
        <f ca="1">IFERROR(SUMIF('階層3 使用量'!$3:$3,'階層1.2 使用量'!AH$4&amp;"C",'階層3 使用量'!21:21),"-")</f>
        <v>0</v>
      </c>
      <c r="AJ20" s="221">
        <f ca="1">IFERROR(SUMIF('階層3 使用量'!$3:$3,'階層1.2 使用量'!AJ$4,'階層3 使用量'!21:21),"-")</f>
        <v>0</v>
      </c>
      <c r="AK20" s="222">
        <f ca="1">IFERROR(SUMIF('階層3 使用量'!$3:$3,'階層1.2 使用量'!AJ$4&amp;"C",'階層3 使用量'!21:21),"-")</f>
        <v>0</v>
      </c>
      <c r="AL20" s="221">
        <f ca="1">IFERROR(SUMIF('階層3 使用量'!$3:$3,'階層1.2 使用量'!AL$4,'階層3 使用量'!21:21),"-")</f>
        <v>0</v>
      </c>
      <c r="AM20" s="223">
        <f ca="1">IFERROR(SUMIF('階層3 使用量'!$3:$3,'階層1.2 使用量'!AL$4&amp;"C",'階層3 使用量'!21:21),"-")</f>
        <v>0</v>
      </c>
    </row>
    <row r="21" spans="2:39" ht="48" customHeight="1">
      <c r="B21" s="1010"/>
      <c r="C21" s="979"/>
      <c r="D21" s="980"/>
      <c r="E21" s="984"/>
      <c r="F21" s="984"/>
      <c r="G21" s="984"/>
      <c r="H21" s="984"/>
      <c r="I21" s="984"/>
      <c r="J21" s="998" t="s">
        <v>1145</v>
      </c>
      <c r="K21" s="984"/>
      <c r="L21" s="984"/>
      <c r="M21" s="984"/>
      <c r="N21" s="984"/>
      <c r="O21" s="984"/>
      <c r="P21" s="984"/>
      <c r="Q21" s="146" t="s">
        <v>1141</v>
      </c>
      <c r="R21" s="219">
        <f t="shared" ca="1" si="0"/>
        <v>0</v>
      </c>
      <c r="S21" s="220">
        <f t="shared" ca="1" si="0"/>
        <v>0</v>
      </c>
      <c r="T21" s="221">
        <f ca="1">IFERROR(SUMIF('階層3 使用量'!$3:$3,'階層1.2 使用量'!T$4,'階層3 使用量'!22:22),"-")</f>
        <v>0</v>
      </c>
      <c r="U21" s="222">
        <f ca="1">IFERROR(SUMIF('階層3 使用量'!$3:$3,'階層1.2 使用量'!T$4&amp;"C",'階層3 使用量'!22:22),"-")</f>
        <v>0</v>
      </c>
      <c r="V21" s="221">
        <f ca="1">IFERROR(SUMIF('階層3 使用量'!$3:$3,'階層1.2 使用量'!V$4,'階層3 使用量'!22:22),"-")</f>
        <v>0</v>
      </c>
      <c r="W21" s="222">
        <f ca="1">IFERROR(SUMIF('階層3 使用量'!$3:$3,'階層1.2 使用量'!V$4&amp;"C",'階層3 使用量'!22:22),"-")</f>
        <v>0</v>
      </c>
      <c r="X21" s="221">
        <f ca="1">IFERROR(SUMIF('階層3 使用量'!$3:$3,'階層1.2 使用量'!X$4,'階層3 使用量'!22:22),"-")</f>
        <v>0</v>
      </c>
      <c r="Y21" s="222">
        <f ca="1">IFERROR(SUMIF('階層3 使用量'!$3:$3,'階層1.2 使用量'!X$4&amp;"C",'階層3 使用量'!22:22),"-")</f>
        <v>0</v>
      </c>
      <c r="Z21" s="221">
        <f ca="1">IFERROR(SUMIF('階層3 使用量'!$3:$3,'階層1.2 使用量'!Z$4,'階層3 使用量'!22:22),"-")</f>
        <v>0</v>
      </c>
      <c r="AA21" s="222">
        <f ca="1">IFERROR(SUMIF('階層3 使用量'!$3:$3,'階層1.2 使用量'!Z$4&amp;"C",'階層3 使用量'!22:22),"-")</f>
        <v>0</v>
      </c>
      <c r="AB21" s="221">
        <f ca="1">IFERROR(SUMIF('階層3 使用量'!$3:$3,'階層1.2 使用量'!AB$4,'階層3 使用量'!22:22),"-")</f>
        <v>0</v>
      </c>
      <c r="AC21" s="222">
        <f ca="1">IFERROR(SUMIF('階層3 使用量'!$3:$3,'階層1.2 使用量'!AB$4&amp;"C",'階層3 使用量'!22:22),"-")</f>
        <v>0</v>
      </c>
      <c r="AD21" s="221">
        <f ca="1">IFERROR(SUMIF('階層3 使用量'!$3:$3,'階層1.2 使用量'!AD$4,'階層3 使用量'!22:22),"-")</f>
        <v>0</v>
      </c>
      <c r="AE21" s="222">
        <f ca="1">IFERROR(SUMIF('階層3 使用量'!$3:$3,'階層1.2 使用量'!AD$4&amp;"C",'階層3 使用量'!22:22),"-")</f>
        <v>0</v>
      </c>
      <c r="AF21" s="221">
        <f ca="1">IFERROR(SUMIF('階層3 使用量'!$3:$3,'階層1.2 使用量'!AF$4,'階層3 使用量'!22:22),"-")</f>
        <v>0</v>
      </c>
      <c r="AG21" s="222">
        <f ca="1">IFERROR(SUMIF('階層3 使用量'!$3:$3,'階層1.2 使用量'!AF$4&amp;"C",'階層3 使用量'!22:22),"-")</f>
        <v>0</v>
      </c>
      <c r="AH21" s="221">
        <f ca="1">IFERROR(SUMIF('階層3 使用量'!$3:$3,'階層1.2 使用量'!AH$4,'階層3 使用量'!22:22),"-")</f>
        <v>0</v>
      </c>
      <c r="AI21" s="222">
        <f ca="1">IFERROR(SUMIF('階層3 使用量'!$3:$3,'階層1.2 使用量'!AH$4&amp;"C",'階層3 使用量'!22:22),"-")</f>
        <v>0</v>
      </c>
      <c r="AJ21" s="221">
        <f ca="1">IFERROR(SUMIF('階層3 使用量'!$3:$3,'階層1.2 使用量'!AJ$4,'階層3 使用量'!22:22),"-")</f>
        <v>0</v>
      </c>
      <c r="AK21" s="222">
        <f ca="1">IFERROR(SUMIF('階層3 使用量'!$3:$3,'階層1.2 使用量'!AJ$4&amp;"C",'階層3 使用量'!22:22),"-")</f>
        <v>0</v>
      </c>
      <c r="AL21" s="221">
        <f ca="1">IFERROR(SUMIF('階層3 使用量'!$3:$3,'階層1.2 使用量'!AL$4,'階層3 使用量'!22:22),"-")</f>
        <v>0</v>
      </c>
      <c r="AM21" s="223">
        <f ca="1">IFERROR(SUMIF('階層3 使用量'!$3:$3,'階層1.2 使用量'!AL$4&amp;"C",'階層3 使用量'!22:22),"-")</f>
        <v>0</v>
      </c>
    </row>
    <row r="22" spans="2:39">
      <c r="B22" s="1010"/>
      <c r="C22" s="979"/>
      <c r="D22" s="980"/>
      <c r="E22" s="984" t="s">
        <v>1146</v>
      </c>
      <c r="F22" s="984"/>
      <c r="G22" s="984"/>
      <c r="H22" s="984"/>
      <c r="I22" s="984"/>
      <c r="J22" s="984" t="s">
        <v>1431</v>
      </c>
      <c r="K22" s="984"/>
      <c r="L22" s="984"/>
      <c r="M22" s="984"/>
      <c r="N22" s="984"/>
      <c r="O22" s="984"/>
      <c r="P22" s="984"/>
      <c r="Q22" s="146" t="s">
        <v>1144</v>
      </c>
      <c r="R22" s="219">
        <f t="shared" ca="1" si="0"/>
        <v>0</v>
      </c>
      <c r="S22" s="220">
        <f t="shared" ca="1" si="0"/>
        <v>0</v>
      </c>
      <c r="T22" s="221">
        <f ca="1">IFERROR(SUMIF('階層3 使用量'!$3:$3,'階層1.2 使用量'!T$4,'階層3 使用量'!23:23),"-")</f>
        <v>0</v>
      </c>
      <c r="U22" s="222">
        <f ca="1">IFERROR(SUMIF('階層3 使用量'!$3:$3,'階層1.2 使用量'!T$4&amp;"C",'階層3 使用量'!23:23),"-")</f>
        <v>0</v>
      </c>
      <c r="V22" s="221">
        <f ca="1">IFERROR(SUMIF('階層3 使用量'!$3:$3,'階層1.2 使用量'!V$4,'階層3 使用量'!23:23),"-")</f>
        <v>0</v>
      </c>
      <c r="W22" s="222">
        <f ca="1">IFERROR(SUMIF('階層3 使用量'!$3:$3,'階層1.2 使用量'!V$4&amp;"C",'階層3 使用量'!23:23),"-")</f>
        <v>0</v>
      </c>
      <c r="X22" s="221">
        <f ca="1">IFERROR(SUMIF('階層3 使用量'!$3:$3,'階層1.2 使用量'!X$4,'階層3 使用量'!23:23),"-")</f>
        <v>0</v>
      </c>
      <c r="Y22" s="222">
        <f ca="1">IFERROR(SUMIF('階層3 使用量'!$3:$3,'階層1.2 使用量'!X$4&amp;"C",'階層3 使用量'!23:23),"-")</f>
        <v>0</v>
      </c>
      <c r="Z22" s="221">
        <f ca="1">IFERROR(SUMIF('階層3 使用量'!$3:$3,'階層1.2 使用量'!Z$4,'階層3 使用量'!23:23),"-")</f>
        <v>0</v>
      </c>
      <c r="AA22" s="222">
        <f ca="1">IFERROR(SUMIF('階層3 使用量'!$3:$3,'階層1.2 使用量'!Z$4&amp;"C",'階層3 使用量'!23:23),"-")</f>
        <v>0</v>
      </c>
      <c r="AB22" s="221">
        <f ca="1">IFERROR(SUMIF('階層3 使用量'!$3:$3,'階層1.2 使用量'!AB$4,'階層3 使用量'!23:23),"-")</f>
        <v>0</v>
      </c>
      <c r="AC22" s="222">
        <f ca="1">IFERROR(SUMIF('階層3 使用量'!$3:$3,'階層1.2 使用量'!AB$4&amp;"C",'階層3 使用量'!23:23),"-")</f>
        <v>0</v>
      </c>
      <c r="AD22" s="221">
        <f ca="1">IFERROR(SUMIF('階層3 使用量'!$3:$3,'階層1.2 使用量'!AD$4,'階層3 使用量'!23:23),"-")</f>
        <v>0</v>
      </c>
      <c r="AE22" s="222">
        <f ca="1">IFERROR(SUMIF('階層3 使用量'!$3:$3,'階層1.2 使用量'!AD$4&amp;"C",'階層3 使用量'!23:23),"-")</f>
        <v>0</v>
      </c>
      <c r="AF22" s="221">
        <f ca="1">IFERROR(SUMIF('階層3 使用量'!$3:$3,'階層1.2 使用量'!AF$4,'階層3 使用量'!23:23),"-")</f>
        <v>0</v>
      </c>
      <c r="AG22" s="222">
        <f ca="1">IFERROR(SUMIF('階層3 使用量'!$3:$3,'階層1.2 使用量'!AF$4&amp;"C",'階層3 使用量'!23:23),"-")</f>
        <v>0</v>
      </c>
      <c r="AH22" s="221">
        <f ca="1">IFERROR(SUMIF('階層3 使用量'!$3:$3,'階層1.2 使用量'!AH$4,'階層3 使用量'!23:23),"-")</f>
        <v>0</v>
      </c>
      <c r="AI22" s="222">
        <f ca="1">IFERROR(SUMIF('階層3 使用量'!$3:$3,'階層1.2 使用量'!AH$4&amp;"C",'階層3 使用量'!23:23),"-")</f>
        <v>0</v>
      </c>
      <c r="AJ22" s="221">
        <f ca="1">IFERROR(SUMIF('階層3 使用量'!$3:$3,'階層1.2 使用量'!AJ$4,'階層3 使用量'!23:23),"-")</f>
        <v>0</v>
      </c>
      <c r="AK22" s="222">
        <f ca="1">IFERROR(SUMIF('階層3 使用量'!$3:$3,'階層1.2 使用量'!AJ$4&amp;"C",'階層3 使用量'!23:23),"-")</f>
        <v>0</v>
      </c>
      <c r="AL22" s="221">
        <f ca="1">IFERROR(SUMIF('階層3 使用量'!$3:$3,'階層1.2 使用量'!AL$4,'階層3 使用量'!23:23),"-")</f>
        <v>0</v>
      </c>
      <c r="AM22" s="223">
        <f ca="1">IFERROR(SUMIF('階層3 使用量'!$3:$3,'階層1.2 使用量'!AL$4&amp;"C",'階層3 使用量'!23:23),"-")</f>
        <v>0</v>
      </c>
    </row>
    <row r="23" spans="2:39">
      <c r="B23" s="1010"/>
      <c r="C23" s="979"/>
      <c r="D23" s="980"/>
      <c r="E23" s="984"/>
      <c r="F23" s="984"/>
      <c r="G23" s="984"/>
      <c r="H23" s="984"/>
      <c r="I23" s="984"/>
      <c r="J23" s="984" t="s">
        <v>1148</v>
      </c>
      <c r="K23" s="984"/>
      <c r="L23" s="984"/>
      <c r="M23" s="984"/>
      <c r="N23" s="984"/>
      <c r="O23" s="984"/>
      <c r="P23" s="984"/>
      <c r="Q23" s="146" t="s">
        <v>1144</v>
      </c>
      <c r="R23" s="219">
        <f t="shared" ca="1" si="0"/>
        <v>0</v>
      </c>
      <c r="S23" s="220">
        <f t="shared" ca="1" si="0"/>
        <v>0</v>
      </c>
      <c r="T23" s="221">
        <f ca="1">IFERROR(SUMIF('階層3 使用量'!$3:$3,'階層1.2 使用量'!T$4,'階層3 使用量'!24:24),"-")</f>
        <v>0</v>
      </c>
      <c r="U23" s="222">
        <f ca="1">IFERROR(SUMIF('階層3 使用量'!$3:$3,'階層1.2 使用量'!T$4&amp;"C",'階層3 使用量'!24:24),"-")</f>
        <v>0</v>
      </c>
      <c r="V23" s="221">
        <f ca="1">IFERROR(SUMIF('階層3 使用量'!$3:$3,'階層1.2 使用量'!V$4,'階層3 使用量'!24:24),"-")</f>
        <v>0</v>
      </c>
      <c r="W23" s="222">
        <f ca="1">IFERROR(SUMIF('階層3 使用量'!$3:$3,'階層1.2 使用量'!V$4&amp;"C",'階層3 使用量'!24:24),"-")</f>
        <v>0</v>
      </c>
      <c r="X23" s="221">
        <f ca="1">IFERROR(SUMIF('階層3 使用量'!$3:$3,'階層1.2 使用量'!X$4,'階層3 使用量'!24:24),"-")</f>
        <v>0</v>
      </c>
      <c r="Y23" s="222">
        <f ca="1">IFERROR(SUMIF('階層3 使用量'!$3:$3,'階層1.2 使用量'!X$4&amp;"C",'階層3 使用量'!24:24),"-")</f>
        <v>0</v>
      </c>
      <c r="Z23" s="221">
        <f ca="1">IFERROR(SUMIF('階層3 使用量'!$3:$3,'階層1.2 使用量'!Z$4,'階層3 使用量'!24:24),"-")</f>
        <v>0</v>
      </c>
      <c r="AA23" s="222">
        <f ca="1">IFERROR(SUMIF('階層3 使用量'!$3:$3,'階層1.2 使用量'!Z$4&amp;"C",'階層3 使用量'!24:24),"-")</f>
        <v>0</v>
      </c>
      <c r="AB23" s="221">
        <f ca="1">IFERROR(SUMIF('階層3 使用量'!$3:$3,'階層1.2 使用量'!AB$4,'階層3 使用量'!24:24),"-")</f>
        <v>0</v>
      </c>
      <c r="AC23" s="222">
        <f ca="1">IFERROR(SUMIF('階層3 使用量'!$3:$3,'階層1.2 使用量'!AB$4&amp;"C",'階層3 使用量'!24:24),"-")</f>
        <v>0</v>
      </c>
      <c r="AD23" s="221">
        <f ca="1">IFERROR(SUMIF('階層3 使用量'!$3:$3,'階層1.2 使用量'!AD$4,'階層3 使用量'!24:24),"-")</f>
        <v>0</v>
      </c>
      <c r="AE23" s="222">
        <f ca="1">IFERROR(SUMIF('階層3 使用量'!$3:$3,'階層1.2 使用量'!AD$4&amp;"C",'階層3 使用量'!24:24),"-")</f>
        <v>0</v>
      </c>
      <c r="AF23" s="221">
        <f ca="1">IFERROR(SUMIF('階層3 使用量'!$3:$3,'階層1.2 使用量'!AF$4,'階層3 使用量'!24:24),"-")</f>
        <v>0</v>
      </c>
      <c r="AG23" s="222">
        <f ca="1">IFERROR(SUMIF('階層3 使用量'!$3:$3,'階層1.2 使用量'!AF$4&amp;"C",'階層3 使用量'!24:24),"-")</f>
        <v>0</v>
      </c>
      <c r="AH23" s="221">
        <f ca="1">IFERROR(SUMIF('階層3 使用量'!$3:$3,'階層1.2 使用量'!AH$4,'階層3 使用量'!24:24),"-")</f>
        <v>0</v>
      </c>
      <c r="AI23" s="222">
        <f ca="1">IFERROR(SUMIF('階層3 使用量'!$3:$3,'階層1.2 使用量'!AH$4&amp;"C",'階層3 使用量'!24:24),"-")</f>
        <v>0</v>
      </c>
      <c r="AJ23" s="221">
        <f ca="1">IFERROR(SUMIF('階層3 使用量'!$3:$3,'階層1.2 使用量'!AJ$4,'階層3 使用量'!24:24),"-")</f>
        <v>0</v>
      </c>
      <c r="AK23" s="222">
        <f ca="1">IFERROR(SUMIF('階層3 使用量'!$3:$3,'階層1.2 使用量'!AJ$4&amp;"C",'階層3 使用量'!24:24),"-")</f>
        <v>0</v>
      </c>
      <c r="AL23" s="221">
        <f ca="1">IFERROR(SUMIF('階層3 使用量'!$3:$3,'階層1.2 使用量'!AL$4,'階層3 使用量'!24:24),"-")</f>
        <v>0</v>
      </c>
      <c r="AM23" s="223">
        <f ca="1">IFERROR(SUMIF('階層3 使用量'!$3:$3,'階層1.2 使用量'!AL$4&amp;"C",'階層3 使用量'!24:24),"-")</f>
        <v>0</v>
      </c>
    </row>
    <row r="24" spans="2:39">
      <c r="B24" s="1010"/>
      <c r="C24" s="979"/>
      <c r="D24" s="980"/>
      <c r="E24" s="984"/>
      <c r="F24" s="984"/>
      <c r="G24" s="984"/>
      <c r="H24" s="984"/>
      <c r="I24" s="984"/>
      <c r="J24" s="984" t="s">
        <v>1149</v>
      </c>
      <c r="K24" s="984"/>
      <c r="L24" s="984"/>
      <c r="M24" s="984"/>
      <c r="N24" s="984"/>
      <c r="O24" s="984"/>
      <c r="P24" s="984"/>
      <c r="Q24" s="146" t="s">
        <v>1144</v>
      </c>
      <c r="R24" s="219">
        <f t="shared" ca="1" si="0"/>
        <v>0</v>
      </c>
      <c r="S24" s="220">
        <f t="shared" ca="1" si="0"/>
        <v>0</v>
      </c>
      <c r="T24" s="221">
        <f ca="1">IFERROR(SUMIF('階層3 使用量'!$3:$3,'階層1.2 使用量'!T$4,'階層3 使用量'!25:25),"-")</f>
        <v>0</v>
      </c>
      <c r="U24" s="222">
        <f ca="1">IFERROR(SUMIF('階層3 使用量'!$3:$3,'階層1.2 使用量'!T$4&amp;"C",'階層3 使用量'!25:25),"-")</f>
        <v>0</v>
      </c>
      <c r="V24" s="221">
        <f ca="1">IFERROR(SUMIF('階層3 使用量'!$3:$3,'階層1.2 使用量'!V$4,'階層3 使用量'!25:25),"-")</f>
        <v>0</v>
      </c>
      <c r="W24" s="222">
        <f ca="1">IFERROR(SUMIF('階層3 使用量'!$3:$3,'階層1.2 使用量'!V$4&amp;"C",'階層3 使用量'!25:25),"-")</f>
        <v>0</v>
      </c>
      <c r="X24" s="221">
        <f ca="1">IFERROR(SUMIF('階層3 使用量'!$3:$3,'階層1.2 使用量'!X$4,'階層3 使用量'!25:25),"-")</f>
        <v>0</v>
      </c>
      <c r="Y24" s="222">
        <f ca="1">IFERROR(SUMIF('階層3 使用量'!$3:$3,'階層1.2 使用量'!X$4&amp;"C",'階層3 使用量'!25:25),"-")</f>
        <v>0</v>
      </c>
      <c r="Z24" s="221">
        <f ca="1">IFERROR(SUMIF('階層3 使用量'!$3:$3,'階層1.2 使用量'!Z$4,'階層3 使用量'!25:25),"-")</f>
        <v>0</v>
      </c>
      <c r="AA24" s="222">
        <f ca="1">IFERROR(SUMIF('階層3 使用量'!$3:$3,'階層1.2 使用量'!Z$4&amp;"C",'階層3 使用量'!25:25),"-")</f>
        <v>0</v>
      </c>
      <c r="AB24" s="221">
        <f ca="1">IFERROR(SUMIF('階層3 使用量'!$3:$3,'階層1.2 使用量'!AB$4,'階層3 使用量'!25:25),"-")</f>
        <v>0</v>
      </c>
      <c r="AC24" s="222">
        <f ca="1">IFERROR(SUMIF('階層3 使用量'!$3:$3,'階層1.2 使用量'!AB$4&amp;"C",'階層3 使用量'!25:25),"-")</f>
        <v>0</v>
      </c>
      <c r="AD24" s="221">
        <f ca="1">IFERROR(SUMIF('階層3 使用量'!$3:$3,'階層1.2 使用量'!AD$4,'階層3 使用量'!25:25),"-")</f>
        <v>0</v>
      </c>
      <c r="AE24" s="222">
        <f ca="1">IFERROR(SUMIF('階層3 使用量'!$3:$3,'階層1.2 使用量'!AD$4&amp;"C",'階層3 使用量'!25:25),"-")</f>
        <v>0</v>
      </c>
      <c r="AF24" s="221">
        <f ca="1">IFERROR(SUMIF('階層3 使用量'!$3:$3,'階層1.2 使用量'!AF$4,'階層3 使用量'!25:25),"-")</f>
        <v>0</v>
      </c>
      <c r="AG24" s="222">
        <f ca="1">IFERROR(SUMIF('階層3 使用量'!$3:$3,'階層1.2 使用量'!AF$4&amp;"C",'階層3 使用量'!25:25),"-")</f>
        <v>0</v>
      </c>
      <c r="AH24" s="221">
        <f ca="1">IFERROR(SUMIF('階層3 使用量'!$3:$3,'階層1.2 使用量'!AH$4,'階層3 使用量'!25:25),"-")</f>
        <v>0</v>
      </c>
      <c r="AI24" s="222">
        <f ca="1">IFERROR(SUMIF('階層3 使用量'!$3:$3,'階層1.2 使用量'!AH$4&amp;"C",'階層3 使用量'!25:25),"-")</f>
        <v>0</v>
      </c>
      <c r="AJ24" s="221">
        <f ca="1">IFERROR(SUMIF('階層3 使用量'!$3:$3,'階層1.2 使用量'!AJ$4,'階層3 使用量'!25:25),"-")</f>
        <v>0</v>
      </c>
      <c r="AK24" s="222">
        <f ca="1">IFERROR(SUMIF('階層3 使用量'!$3:$3,'階層1.2 使用量'!AJ$4&amp;"C",'階層3 使用量'!25:25),"-")</f>
        <v>0</v>
      </c>
      <c r="AL24" s="221">
        <f ca="1">IFERROR(SUMIF('階層3 使用量'!$3:$3,'階層1.2 使用量'!AL$4,'階層3 使用量'!25:25),"-")</f>
        <v>0</v>
      </c>
      <c r="AM24" s="223">
        <f ca="1">IFERROR(SUMIF('階層3 使用量'!$3:$3,'階層1.2 使用量'!AL$4&amp;"C",'階層3 使用量'!25:25),"-")</f>
        <v>0</v>
      </c>
    </row>
    <row r="25" spans="2:39">
      <c r="B25" s="1010"/>
      <c r="C25" s="979"/>
      <c r="D25" s="980"/>
      <c r="E25" s="984"/>
      <c r="F25" s="984"/>
      <c r="G25" s="984"/>
      <c r="H25" s="984"/>
      <c r="I25" s="984"/>
      <c r="J25" s="984" t="s">
        <v>1432</v>
      </c>
      <c r="K25" s="984"/>
      <c r="L25" s="984"/>
      <c r="M25" s="984"/>
      <c r="N25" s="984"/>
      <c r="O25" s="984"/>
      <c r="P25" s="984"/>
      <c r="Q25" s="146" t="s">
        <v>1144</v>
      </c>
      <c r="R25" s="219">
        <f t="shared" ca="1" si="0"/>
        <v>0</v>
      </c>
      <c r="S25" s="220">
        <f t="shared" ca="1" si="0"/>
        <v>0</v>
      </c>
      <c r="T25" s="221">
        <f ca="1">IFERROR(SUMIF('階層3 使用量'!$3:$3,'階層1.2 使用量'!T$4,'階層3 使用量'!26:26),"-")</f>
        <v>0</v>
      </c>
      <c r="U25" s="222">
        <f ca="1">IFERROR(SUMIF('階層3 使用量'!$3:$3,'階層1.2 使用量'!T$4&amp;"C",'階層3 使用量'!26:26),"-")</f>
        <v>0</v>
      </c>
      <c r="V25" s="221">
        <f ca="1">IFERROR(SUMIF('階層3 使用量'!$3:$3,'階層1.2 使用量'!V$4,'階層3 使用量'!26:26),"-")</f>
        <v>0</v>
      </c>
      <c r="W25" s="222">
        <f ca="1">IFERROR(SUMIF('階層3 使用量'!$3:$3,'階層1.2 使用量'!V$4&amp;"C",'階層3 使用量'!26:26),"-")</f>
        <v>0</v>
      </c>
      <c r="X25" s="221">
        <f ca="1">IFERROR(SUMIF('階層3 使用量'!$3:$3,'階層1.2 使用量'!X$4,'階層3 使用量'!26:26),"-")</f>
        <v>0</v>
      </c>
      <c r="Y25" s="222">
        <f ca="1">IFERROR(SUMIF('階層3 使用量'!$3:$3,'階層1.2 使用量'!X$4&amp;"C",'階層3 使用量'!26:26),"-")</f>
        <v>0</v>
      </c>
      <c r="Z25" s="221">
        <f ca="1">IFERROR(SUMIF('階層3 使用量'!$3:$3,'階層1.2 使用量'!Z$4,'階層3 使用量'!26:26),"-")</f>
        <v>0</v>
      </c>
      <c r="AA25" s="222">
        <f ca="1">IFERROR(SUMIF('階層3 使用量'!$3:$3,'階層1.2 使用量'!Z$4&amp;"C",'階層3 使用量'!26:26),"-")</f>
        <v>0</v>
      </c>
      <c r="AB25" s="221">
        <f ca="1">IFERROR(SUMIF('階層3 使用量'!$3:$3,'階層1.2 使用量'!AB$4,'階層3 使用量'!26:26),"-")</f>
        <v>0</v>
      </c>
      <c r="AC25" s="222">
        <f ca="1">IFERROR(SUMIF('階層3 使用量'!$3:$3,'階層1.2 使用量'!AB$4&amp;"C",'階層3 使用量'!26:26),"-")</f>
        <v>0</v>
      </c>
      <c r="AD25" s="221">
        <f ca="1">IFERROR(SUMIF('階層3 使用量'!$3:$3,'階層1.2 使用量'!AD$4,'階層3 使用量'!26:26),"-")</f>
        <v>0</v>
      </c>
      <c r="AE25" s="222">
        <f ca="1">IFERROR(SUMIF('階層3 使用量'!$3:$3,'階層1.2 使用量'!AD$4&amp;"C",'階層3 使用量'!26:26),"-")</f>
        <v>0</v>
      </c>
      <c r="AF25" s="221">
        <f ca="1">IFERROR(SUMIF('階層3 使用量'!$3:$3,'階層1.2 使用量'!AF$4,'階層3 使用量'!26:26),"-")</f>
        <v>0</v>
      </c>
      <c r="AG25" s="222">
        <f ca="1">IFERROR(SUMIF('階層3 使用量'!$3:$3,'階層1.2 使用量'!AF$4&amp;"C",'階層3 使用量'!26:26),"-")</f>
        <v>0</v>
      </c>
      <c r="AH25" s="221">
        <f ca="1">IFERROR(SUMIF('階層3 使用量'!$3:$3,'階層1.2 使用量'!AH$4,'階層3 使用量'!26:26),"-")</f>
        <v>0</v>
      </c>
      <c r="AI25" s="222">
        <f ca="1">IFERROR(SUMIF('階層3 使用量'!$3:$3,'階層1.2 使用量'!AH$4&amp;"C",'階層3 使用量'!26:26),"-")</f>
        <v>0</v>
      </c>
      <c r="AJ25" s="221">
        <f ca="1">IFERROR(SUMIF('階層3 使用量'!$3:$3,'階層1.2 使用量'!AJ$4,'階層3 使用量'!26:26),"-")</f>
        <v>0</v>
      </c>
      <c r="AK25" s="222">
        <f ca="1">IFERROR(SUMIF('階層3 使用量'!$3:$3,'階層1.2 使用量'!AJ$4&amp;"C",'階層3 使用量'!26:26),"-")</f>
        <v>0</v>
      </c>
      <c r="AL25" s="221">
        <f ca="1">IFERROR(SUMIF('階層3 使用量'!$3:$3,'階層1.2 使用量'!AL$4,'階層3 使用量'!26:26),"-")</f>
        <v>0</v>
      </c>
      <c r="AM25" s="223">
        <f ca="1">IFERROR(SUMIF('階層3 使用量'!$3:$3,'階層1.2 使用量'!AL$4&amp;"C",'階層3 使用量'!26:26),"-")</f>
        <v>0</v>
      </c>
    </row>
    <row r="26" spans="2:39">
      <c r="B26" s="1010"/>
      <c r="C26" s="979"/>
      <c r="D26" s="980"/>
      <c r="E26" s="984"/>
      <c r="F26" s="984"/>
      <c r="G26" s="984"/>
      <c r="H26" s="984"/>
      <c r="I26" s="984"/>
      <c r="J26" s="984" t="s">
        <v>1433</v>
      </c>
      <c r="K26" s="984"/>
      <c r="L26" s="984"/>
      <c r="M26" s="984"/>
      <c r="N26" s="984"/>
      <c r="O26" s="984"/>
      <c r="P26" s="984"/>
      <c r="Q26" s="146" t="s">
        <v>1144</v>
      </c>
      <c r="R26" s="219">
        <f t="shared" ca="1" si="0"/>
        <v>0</v>
      </c>
      <c r="S26" s="220">
        <f t="shared" ca="1" si="0"/>
        <v>0</v>
      </c>
      <c r="T26" s="221">
        <f ca="1">IFERROR(SUMIF('階層3 使用量'!$3:$3,'階層1.2 使用量'!T$4,'階層3 使用量'!27:27),"-")</f>
        <v>0</v>
      </c>
      <c r="U26" s="222">
        <f ca="1">IFERROR(SUMIF('階層3 使用量'!$3:$3,'階層1.2 使用量'!T$4&amp;"C",'階層3 使用量'!27:27),"-")</f>
        <v>0</v>
      </c>
      <c r="V26" s="221">
        <f ca="1">IFERROR(SUMIF('階層3 使用量'!$3:$3,'階層1.2 使用量'!V$4,'階層3 使用量'!27:27),"-")</f>
        <v>0</v>
      </c>
      <c r="W26" s="222">
        <f ca="1">IFERROR(SUMIF('階層3 使用量'!$3:$3,'階層1.2 使用量'!V$4&amp;"C",'階層3 使用量'!27:27),"-")</f>
        <v>0</v>
      </c>
      <c r="X26" s="221">
        <f ca="1">IFERROR(SUMIF('階層3 使用量'!$3:$3,'階層1.2 使用量'!X$4,'階層3 使用量'!27:27),"-")</f>
        <v>0</v>
      </c>
      <c r="Y26" s="222">
        <f ca="1">IFERROR(SUMIF('階層3 使用量'!$3:$3,'階層1.2 使用量'!X$4&amp;"C",'階層3 使用量'!27:27),"-")</f>
        <v>0</v>
      </c>
      <c r="Z26" s="221">
        <f ca="1">IFERROR(SUMIF('階層3 使用量'!$3:$3,'階層1.2 使用量'!Z$4,'階層3 使用量'!27:27),"-")</f>
        <v>0</v>
      </c>
      <c r="AA26" s="222">
        <f ca="1">IFERROR(SUMIF('階層3 使用量'!$3:$3,'階層1.2 使用量'!Z$4&amp;"C",'階層3 使用量'!27:27),"-")</f>
        <v>0</v>
      </c>
      <c r="AB26" s="221">
        <f ca="1">IFERROR(SUMIF('階層3 使用量'!$3:$3,'階層1.2 使用量'!AB$4,'階層3 使用量'!27:27),"-")</f>
        <v>0</v>
      </c>
      <c r="AC26" s="222">
        <f ca="1">IFERROR(SUMIF('階層3 使用量'!$3:$3,'階層1.2 使用量'!AB$4&amp;"C",'階層3 使用量'!27:27),"-")</f>
        <v>0</v>
      </c>
      <c r="AD26" s="221">
        <f ca="1">IFERROR(SUMIF('階層3 使用量'!$3:$3,'階層1.2 使用量'!AD$4,'階層3 使用量'!27:27),"-")</f>
        <v>0</v>
      </c>
      <c r="AE26" s="222">
        <f ca="1">IFERROR(SUMIF('階層3 使用量'!$3:$3,'階層1.2 使用量'!AD$4&amp;"C",'階層3 使用量'!27:27),"-")</f>
        <v>0</v>
      </c>
      <c r="AF26" s="221">
        <f ca="1">IFERROR(SUMIF('階層3 使用量'!$3:$3,'階層1.2 使用量'!AF$4,'階層3 使用量'!27:27),"-")</f>
        <v>0</v>
      </c>
      <c r="AG26" s="222">
        <f ca="1">IFERROR(SUMIF('階層3 使用量'!$3:$3,'階層1.2 使用量'!AF$4&amp;"C",'階層3 使用量'!27:27),"-")</f>
        <v>0</v>
      </c>
      <c r="AH26" s="221">
        <f ca="1">IFERROR(SUMIF('階層3 使用量'!$3:$3,'階層1.2 使用量'!AH$4,'階層3 使用量'!27:27),"-")</f>
        <v>0</v>
      </c>
      <c r="AI26" s="222">
        <f ca="1">IFERROR(SUMIF('階層3 使用量'!$3:$3,'階層1.2 使用量'!AH$4&amp;"C",'階層3 使用量'!27:27),"-")</f>
        <v>0</v>
      </c>
      <c r="AJ26" s="221">
        <f ca="1">IFERROR(SUMIF('階層3 使用量'!$3:$3,'階層1.2 使用量'!AJ$4,'階層3 使用量'!27:27),"-")</f>
        <v>0</v>
      </c>
      <c r="AK26" s="222">
        <f ca="1">IFERROR(SUMIF('階層3 使用量'!$3:$3,'階層1.2 使用量'!AJ$4&amp;"C",'階層3 使用量'!27:27),"-")</f>
        <v>0</v>
      </c>
      <c r="AL26" s="221">
        <f ca="1">IFERROR(SUMIF('階層3 使用量'!$3:$3,'階層1.2 使用量'!AL$4,'階層3 使用量'!27:27),"-")</f>
        <v>0</v>
      </c>
      <c r="AM26" s="223">
        <f ca="1">IFERROR(SUMIF('階層3 使用量'!$3:$3,'階層1.2 使用量'!AL$4&amp;"C",'階層3 使用量'!27:27),"-")</f>
        <v>0</v>
      </c>
    </row>
    <row r="27" spans="2:39">
      <c r="B27" s="1010"/>
      <c r="C27" s="979"/>
      <c r="D27" s="980"/>
      <c r="E27" s="984"/>
      <c r="F27" s="984"/>
      <c r="G27" s="984"/>
      <c r="H27" s="984"/>
      <c r="I27" s="984"/>
      <c r="J27" s="984" t="s">
        <v>1434</v>
      </c>
      <c r="K27" s="984"/>
      <c r="L27" s="984"/>
      <c r="M27" s="984"/>
      <c r="N27" s="984"/>
      <c r="O27" s="984"/>
      <c r="P27" s="984"/>
      <c r="Q27" s="146" t="s">
        <v>1144</v>
      </c>
      <c r="R27" s="219">
        <f t="shared" ca="1" si="0"/>
        <v>0</v>
      </c>
      <c r="S27" s="220">
        <f t="shared" ca="1" si="0"/>
        <v>0</v>
      </c>
      <c r="T27" s="221">
        <f ca="1">IFERROR(SUMIF('階層3 使用量'!$3:$3,'階層1.2 使用量'!T$4,'階層3 使用量'!28:28),"-")</f>
        <v>0</v>
      </c>
      <c r="U27" s="222">
        <f ca="1">IFERROR(SUMIF('階層3 使用量'!$3:$3,'階層1.2 使用量'!T$4&amp;"C",'階層3 使用量'!28:28),"-")</f>
        <v>0</v>
      </c>
      <c r="V27" s="221">
        <f ca="1">IFERROR(SUMIF('階層3 使用量'!$3:$3,'階層1.2 使用量'!V$4,'階層3 使用量'!28:28),"-")</f>
        <v>0</v>
      </c>
      <c r="W27" s="222">
        <f ca="1">IFERROR(SUMIF('階層3 使用量'!$3:$3,'階層1.2 使用量'!V$4&amp;"C",'階層3 使用量'!28:28),"-")</f>
        <v>0</v>
      </c>
      <c r="X27" s="221">
        <f ca="1">IFERROR(SUMIF('階層3 使用量'!$3:$3,'階層1.2 使用量'!X$4,'階層3 使用量'!28:28),"-")</f>
        <v>0</v>
      </c>
      <c r="Y27" s="222">
        <f ca="1">IFERROR(SUMIF('階層3 使用量'!$3:$3,'階層1.2 使用量'!X$4&amp;"C",'階層3 使用量'!28:28),"-")</f>
        <v>0</v>
      </c>
      <c r="Z27" s="221">
        <f ca="1">IFERROR(SUMIF('階層3 使用量'!$3:$3,'階層1.2 使用量'!Z$4,'階層3 使用量'!28:28),"-")</f>
        <v>0</v>
      </c>
      <c r="AA27" s="222">
        <f ca="1">IFERROR(SUMIF('階層3 使用量'!$3:$3,'階層1.2 使用量'!Z$4&amp;"C",'階層3 使用量'!28:28),"-")</f>
        <v>0</v>
      </c>
      <c r="AB27" s="221">
        <f ca="1">IFERROR(SUMIF('階層3 使用量'!$3:$3,'階層1.2 使用量'!AB$4,'階層3 使用量'!28:28),"-")</f>
        <v>0</v>
      </c>
      <c r="AC27" s="222">
        <f ca="1">IFERROR(SUMIF('階層3 使用量'!$3:$3,'階層1.2 使用量'!AB$4&amp;"C",'階層3 使用量'!28:28),"-")</f>
        <v>0</v>
      </c>
      <c r="AD27" s="221">
        <f ca="1">IFERROR(SUMIF('階層3 使用量'!$3:$3,'階層1.2 使用量'!AD$4,'階層3 使用量'!28:28),"-")</f>
        <v>0</v>
      </c>
      <c r="AE27" s="222">
        <f ca="1">IFERROR(SUMIF('階層3 使用量'!$3:$3,'階層1.2 使用量'!AD$4&amp;"C",'階層3 使用量'!28:28),"-")</f>
        <v>0</v>
      </c>
      <c r="AF27" s="221">
        <f ca="1">IFERROR(SUMIF('階層3 使用量'!$3:$3,'階層1.2 使用量'!AF$4,'階層3 使用量'!28:28),"-")</f>
        <v>0</v>
      </c>
      <c r="AG27" s="222">
        <f ca="1">IFERROR(SUMIF('階層3 使用量'!$3:$3,'階層1.2 使用量'!AF$4&amp;"C",'階層3 使用量'!28:28),"-")</f>
        <v>0</v>
      </c>
      <c r="AH27" s="221">
        <f ca="1">IFERROR(SUMIF('階層3 使用量'!$3:$3,'階層1.2 使用量'!AH$4,'階層3 使用量'!28:28),"-")</f>
        <v>0</v>
      </c>
      <c r="AI27" s="222">
        <f ca="1">IFERROR(SUMIF('階層3 使用量'!$3:$3,'階層1.2 使用量'!AH$4&amp;"C",'階層3 使用量'!28:28),"-")</f>
        <v>0</v>
      </c>
      <c r="AJ27" s="221">
        <f ca="1">IFERROR(SUMIF('階層3 使用量'!$3:$3,'階層1.2 使用量'!AJ$4,'階層3 使用量'!28:28),"-")</f>
        <v>0</v>
      </c>
      <c r="AK27" s="222">
        <f ca="1">IFERROR(SUMIF('階層3 使用量'!$3:$3,'階層1.2 使用量'!AJ$4&amp;"C",'階層3 使用量'!28:28),"-")</f>
        <v>0</v>
      </c>
      <c r="AL27" s="221">
        <f ca="1">IFERROR(SUMIF('階層3 使用量'!$3:$3,'階層1.2 使用量'!AL$4,'階層3 使用量'!28:28),"-")</f>
        <v>0</v>
      </c>
      <c r="AM27" s="223">
        <f ca="1">IFERROR(SUMIF('階層3 使用量'!$3:$3,'階層1.2 使用量'!AL$4&amp;"C",'階層3 使用量'!28:28),"-")</f>
        <v>0</v>
      </c>
    </row>
    <row r="28" spans="2:39">
      <c r="B28" s="1010"/>
      <c r="C28" s="979"/>
      <c r="D28" s="980"/>
      <c r="E28" s="984" t="s">
        <v>1153</v>
      </c>
      <c r="F28" s="984"/>
      <c r="G28" s="984"/>
      <c r="H28" s="984"/>
      <c r="I28" s="984"/>
      <c r="J28" s="984"/>
      <c r="K28" s="984"/>
      <c r="L28" s="984"/>
      <c r="M28" s="984"/>
      <c r="N28" s="984"/>
      <c r="O28" s="984"/>
      <c r="P28" s="984"/>
      <c r="Q28" s="146" t="s">
        <v>1144</v>
      </c>
      <c r="R28" s="219">
        <f t="shared" ca="1" si="0"/>
        <v>0</v>
      </c>
      <c r="S28" s="220">
        <f t="shared" ca="1" si="0"/>
        <v>0</v>
      </c>
      <c r="T28" s="221">
        <f ca="1">IFERROR(SUMIF('階層3 使用量'!$3:$3,'階層1.2 使用量'!T$4,'階層3 使用量'!29:29),"-")</f>
        <v>0</v>
      </c>
      <c r="U28" s="222">
        <f ca="1">IFERROR(SUMIF('階層3 使用量'!$3:$3,'階層1.2 使用量'!T$4&amp;"C",'階層3 使用量'!29:29),"-")</f>
        <v>0</v>
      </c>
      <c r="V28" s="221">
        <f ca="1">IFERROR(SUMIF('階層3 使用量'!$3:$3,'階層1.2 使用量'!V$4,'階層3 使用量'!29:29),"-")</f>
        <v>0</v>
      </c>
      <c r="W28" s="222">
        <f ca="1">IFERROR(SUMIF('階層3 使用量'!$3:$3,'階層1.2 使用量'!V$4&amp;"C",'階層3 使用量'!29:29),"-")</f>
        <v>0</v>
      </c>
      <c r="X28" s="221">
        <f ca="1">IFERROR(SUMIF('階層3 使用量'!$3:$3,'階層1.2 使用量'!X$4,'階層3 使用量'!29:29),"-")</f>
        <v>0</v>
      </c>
      <c r="Y28" s="222">
        <f ca="1">IFERROR(SUMIF('階層3 使用量'!$3:$3,'階層1.2 使用量'!X$4&amp;"C",'階層3 使用量'!29:29),"-")</f>
        <v>0</v>
      </c>
      <c r="Z28" s="221">
        <f ca="1">IFERROR(SUMIF('階層3 使用量'!$3:$3,'階層1.2 使用量'!Z$4,'階層3 使用量'!29:29),"-")</f>
        <v>0</v>
      </c>
      <c r="AA28" s="222">
        <f ca="1">IFERROR(SUMIF('階層3 使用量'!$3:$3,'階層1.2 使用量'!Z$4&amp;"C",'階層3 使用量'!29:29),"-")</f>
        <v>0</v>
      </c>
      <c r="AB28" s="221">
        <f ca="1">IFERROR(SUMIF('階層3 使用量'!$3:$3,'階層1.2 使用量'!AB$4,'階層3 使用量'!29:29),"-")</f>
        <v>0</v>
      </c>
      <c r="AC28" s="222">
        <f ca="1">IFERROR(SUMIF('階層3 使用量'!$3:$3,'階層1.2 使用量'!AB$4&amp;"C",'階層3 使用量'!29:29),"-")</f>
        <v>0</v>
      </c>
      <c r="AD28" s="221">
        <f ca="1">IFERROR(SUMIF('階層3 使用量'!$3:$3,'階層1.2 使用量'!AD$4,'階層3 使用量'!29:29),"-")</f>
        <v>0</v>
      </c>
      <c r="AE28" s="222">
        <f ca="1">IFERROR(SUMIF('階層3 使用量'!$3:$3,'階層1.2 使用量'!AD$4&amp;"C",'階層3 使用量'!29:29),"-")</f>
        <v>0</v>
      </c>
      <c r="AF28" s="221">
        <f ca="1">IFERROR(SUMIF('階層3 使用量'!$3:$3,'階層1.2 使用量'!AF$4,'階層3 使用量'!29:29),"-")</f>
        <v>0</v>
      </c>
      <c r="AG28" s="222">
        <f ca="1">IFERROR(SUMIF('階層3 使用量'!$3:$3,'階層1.2 使用量'!AF$4&amp;"C",'階層3 使用量'!29:29),"-")</f>
        <v>0</v>
      </c>
      <c r="AH28" s="221">
        <f ca="1">IFERROR(SUMIF('階層3 使用量'!$3:$3,'階層1.2 使用量'!AH$4,'階層3 使用量'!29:29),"-")</f>
        <v>0</v>
      </c>
      <c r="AI28" s="222">
        <f ca="1">IFERROR(SUMIF('階層3 使用量'!$3:$3,'階層1.2 使用量'!AH$4&amp;"C",'階層3 使用量'!29:29),"-")</f>
        <v>0</v>
      </c>
      <c r="AJ28" s="221">
        <f ca="1">IFERROR(SUMIF('階層3 使用量'!$3:$3,'階層1.2 使用量'!AJ$4,'階層3 使用量'!29:29),"-")</f>
        <v>0</v>
      </c>
      <c r="AK28" s="222">
        <f ca="1">IFERROR(SUMIF('階層3 使用量'!$3:$3,'階層1.2 使用量'!AJ$4&amp;"C",'階層3 使用量'!29:29),"-")</f>
        <v>0</v>
      </c>
      <c r="AL28" s="221">
        <f ca="1">IFERROR(SUMIF('階層3 使用量'!$3:$3,'階層1.2 使用量'!AL$4,'階層3 使用量'!29:29),"-")</f>
        <v>0</v>
      </c>
      <c r="AM28" s="223">
        <f ca="1">IFERROR(SUMIF('階層3 使用量'!$3:$3,'階層1.2 使用量'!AL$4&amp;"C",'階層3 使用量'!29:29),"-")</f>
        <v>0</v>
      </c>
    </row>
    <row r="29" spans="2:39">
      <c r="B29" s="1010"/>
      <c r="C29" s="979"/>
      <c r="D29" s="980"/>
      <c r="E29" s="984" t="s">
        <v>140</v>
      </c>
      <c r="F29" s="984"/>
      <c r="G29" s="984"/>
      <c r="H29" s="984"/>
      <c r="I29" s="984"/>
      <c r="J29" s="984"/>
      <c r="K29" s="984"/>
      <c r="L29" s="984"/>
      <c r="M29" s="984"/>
      <c r="N29" s="984"/>
      <c r="O29" s="984"/>
      <c r="P29" s="984"/>
      <c r="Q29" s="146" t="s">
        <v>1144</v>
      </c>
      <c r="R29" s="219">
        <f t="shared" ca="1" si="0"/>
        <v>0</v>
      </c>
      <c r="S29" s="220">
        <f t="shared" ca="1" si="0"/>
        <v>0</v>
      </c>
      <c r="T29" s="221">
        <f ca="1">IFERROR(SUMIF('階層3 使用量'!$3:$3,'階層1.2 使用量'!T$4,'階層3 使用量'!30:30),"-")</f>
        <v>0</v>
      </c>
      <c r="U29" s="222">
        <f ca="1">IFERROR(SUMIF('階層3 使用量'!$3:$3,'階層1.2 使用量'!T$4&amp;"C",'階層3 使用量'!30:30),"-")</f>
        <v>0</v>
      </c>
      <c r="V29" s="221">
        <f ca="1">IFERROR(SUMIF('階層3 使用量'!$3:$3,'階層1.2 使用量'!V$4,'階層3 使用量'!30:30),"-")</f>
        <v>0</v>
      </c>
      <c r="W29" s="222">
        <f ca="1">IFERROR(SUMIF('階層3 使用量'!$3:$3,'階層1.2 使用量'!V$4&amp;"C",'階層3 使用量'!30:30),"-")</f>
        <v>0</v>
      </c>
      <c r="X29" s="221">
        <f ca="1">IFERROR(SUMIF('階層3 使用量'!$3:$3,'階層1.2 使用量'!X$4,'階層3 使用量'!30:30),"-")</f>
        <v>0</v>
      </c>
      <c r="Y29" s="222">
        <f ca="1">IFERROR(SUMIF('階層3 使用量'!$3:$3,'階層1.2 使用量'!X$4&amp;"C",'階層3 使用量'!30:30),"-")</f>
        <v>0</v>
      </c>
      <c r="Z29" s="221">
        <f ca="1">IFERROR(SUMIF('階層3 使用量'!$3:$3,'階層1.2 使用量'!Z$4,'階層3 使用量'!30:30),"-")</f>
        <v>0</v>
      </c>
      <c r="AA29" s="222">
        <f ca="1">IFERROR(SUMIF('階層3 使用量'!$3:$3,'階層1.2 使用量'!Z$4&amp;"C",'階層3 使用量'!30:30),"-")</f>
        <v>0</v>
      </c>
      <c r="AB29" s="221">
        <f ca="1">IFERROR(SUMIF('階層3 使用量'!$3:$3,'階層1.2 使用量'!AB$4,'階層3 使用量'!30:30),"-")</f>
        <v>0</v>
      </c>
      <c r="AC29" s="222">
        <f ca="1">IFERROR(SUMIF('階層3 使用量'!$3:$3,'階層1.2 使用量'!AB$4&amp;"C",'階層3 使用量'!30:30),"-")</f>
        <v>0</v>
      </c>
      <c r="AD29" s="221">
        <f ca="1">IFERROR(SUMIF('階層3 使用量'!$3:$3,'階層1.2 使用量'!AD$4,'階層3 使用量'!30:30),"-")</f>
        <v>0</v>
      </c>
      <c r="AE29" s="222">
        <f ca="1">IFERROR(SUMIF('階層3 使用量'!$3:$3,'階層1.2 使用量'!AD$4&amp;"C",'階層3 使用量'!30:30),"-")</f>
        <v>0</v>
      </c>
      <c r="AF29" s="221">
        <f ca="1">IFERROR(SUMIF('階層3 使用量'!$3:$3,'階層1.2 使用量'!AF$4,'階層3 使用量'!30:30),"-")</f>
        <v>0</v>
      </c>
      <c r="AG29" s="222">
        <f ca="1">IFERROR(SUMIF('階層3 使用量'!$3:$3,'階層1.2 使用量'!AF$4&amp;"C",'階層3 使用量'!30:30),"-")</f>
        <v>0</v>
      </c>
      <c r="AH29" s="221">
        <f ca="1">IFERROR(SUMIF('階層3 使用量'!$3:$3,'階層1.2 使用量'!AH$4,'階層3 使用量'!30:30),"-")</f>
        <v>0</v>
      </c>
      <c r="AI29" s="222">
        <f ca="1">IFERROR(SUMIF('階層3 使用量'!$3:$3,'階層1.2 使用量'!AH$4&amp;"C",'階層3 使用量'!30:30),"-")</f>
        <v>0</v>
      </c>
      <c r="AJ29" s="221">
        <f ca="1">IFERROR(SUMIF('階層3 使用量'!$3:$3,'階層1.2 使用量'!AJ$4,'階層3 使用量'!30:30),"-")</f>
        <v>0</v>
      </c>
      <c r="AK29" s="222">
        <f ca="1">IFERROR(SUMIF('階層3 使用量'!$3:$3,'階層1.2 使用量'!AJ$4&amp;"C",'階層3 使用量'!30:30),"-")</f>
        <v>0</v>
      </c>
      <c r="AL29" s="221">
        <f ca="1">IFERROR(SUMIF('階層3 使用量'!$3:$3,'階層1.2 使用量'!AL$4,'階層3 使用量'!30:30),"-")</f>
        <v>0</v>
      </c>
      <c r="AM29" s="223">
        <f ca="1">IFERROR(SUMIF('階層3 使用量'!$3:$3,'階層1.2 使用量'!AL$4&amp;"C",'階層3 使用量'!30:30),"-")</f>
        <v>0</v>
      </c>
    </row>
    <row r="30" spans="2:39">
      <c r="B30" s="1010"/>
      <c r="C30" s="979"/>
      <c r="D30" s="980"/>
      <c r="E30" s="984" t="s">
        <v>1154</v>
      </c>
      <c r="F30" s="984"/>
      <c r="G30" s="984"/>
      <c r="H30" s="984"/>
      <c r="I30" s="984"/>
      <c r="J30" s="984"/>
      <c r="K30" s="984"/>
      <c r="L30" s="984"/>
      <c r="M30" s="984"/>
      <c r="N30" s="984"/>
      <c r="O30" s="984"/>
      <c r="P30" s="984"/>
      <c r="Q30" s="146" t="s">
        <v>1141</v>
      </c>
      <c r="R30" s="219">
        <f t="shared" ca="1" si="0"/>
        <v>0</v>
      </c>
      <c r="S30" s="220">
        <f t="shared" ca="1" si="0"/>
        <v>0</v>
      </c>
      <c r="T30" s="221">
        <f ca="1">IFERROR(SUMIF('階層3 使用量'!$3:$3,'階層1.2 使用量'!T$4,'階層3 使用量'!31:31),"-")</f>
        <v>0</v>
      </c>
      <c r="U30" s="222">
        <f ca="1">IFERROR(SUMIF('階層3 使用量'!$3:$3,'階層1.2 使用量'!T$4&amp;"C",'階層3 使用量'!31:31),"-")</f>
        <v>0</v>
      </c>
      <c r="V30" s="221">
        <f ca="1">IFERROR(SUMIF('階層3 使用量'!$3:$3,'階層1.2 使用量'!V$4,'階層3 使用量'!31:31),"-")</f>
        <v>0</v>
      </c>
      <c r="W30" s="222">
        <f ca="1">IFERROR(SUMIF('階層3 使用量'!$3:$3,'階層1.2 使用量'!V$4&amp;"C",'階層3 使用量'!31:31),"-")</f>
        <v>0</v>
      </c>
      <c r="X30" s="221">
        <f ca="1">IFERROR(SUMIF('階層3 使用量'!$3:$3,'階層1.2 使用量'!X$4,'階層3 使用量'!31:31),"-")</f>
        <v>0</v>
      </c>
      <c r="Y30" s="222">
        <f ca="1">IFERROR(SUMIF('階層3 使用量'!$3:$3,'階層1.2 使用量'!X$4&amp;"C",'階層3 使用量'!31:31),"-")</f>
        <v>0</v>
      </c>
      <c r="Z30" s="221">
        <f ca="1">IFERROR(SUMIF('階層3 使用量'!$3:$3,'階層1.2 使用量'!Z$4,'階層3 使用量'!31:31),"-")</f>
        <v>0</v>
      </c>
      <c r="AA30" s="222">
        <f ca="1">IFERROR(SUMIF('階層3 使用量'!$3:$3,'階層1.2 使用量'!Z$4&amp;"C",'階層3 使用量'!31:31),"-")</f>
        <v>0</v>
      </c>
      <c r="AB30" s="221">
        <f ca="1">IFERROR(SUMIF('階層3 使用量'!$3:$3,'階層1.2 使用量'!AB$4,'階層3 使用量'!31:31),"-")</f>
        <v>0</v>
      </c>
      <c r="AC30" s="222">
        <f ca="1">IFERROR(SUMIF('階層3 使用量'!$3:$3,'階層1.2 使用量'!AB$4&amp;"C",'階層3 使用量'!31:31),"-")</f>
        <v>0</v>
      </c>
      <c r="AD30" s="221">
        <f ca="1">IFERROR(SUMIF('階層3 使用量'!$3:$3,'階層1.2 使用量'!AD$4,'階層3 使用量'!31:31),"-")</f>
        <v>0</v>
      </c>
      <c r="AE30" s="222">
        <f ca="1">IFERROR(SUMIF('階層3 使用量'!$3:$3,'階層1.2 使用量'!AD$4&amp;"C",'階層3 使用量'!31:31),"-")</f>
        <v>0</v>
      </c>
      <c r="AF30" s="221">
        <f ca="1">IFERROR(SUMIF('階層3 使用量'!$3:$3,'階層1.2 使用量'!AF$4,'階層3 使用量'!31:31),"-")</f>
        <v>0</v>
      </c>
      <c r="AG30" s="222">
        <f ca="1">IFERROR(SUMIF('階層3 使用量'!$3:$3,'階層1.2 使用量'!AF$4&amp;"C",'階層3 使用量'!31:31),"-")</f>
        <v>0</v>
      </c>
      <c r="AH30" s="221">
        <f ca="1">IFERROR(SUMIF('階層3 使用量'!$3:$3,'階層1.2 使用量'!AH$4,'階層3 使用量'!31:31),"-")</f>
        <v>0</v>
      </c>
      <c r="AI30" s="222">
        <f ca="1">IFERROR(SUMIF('階層3 使用量'!$3:$3,'階層1.2 使用量'!AH$4&amp;"C",'階層3 使用量'!31:31),"-")</f>
        <v>0</v>
      </c>
      <c r="AJ30" s="221">
        <f ca="1">IFERROR(SUMIF('階層3 使用量'!$3:$3,'階層1.2 使用量'!AJ$4,'階層3 使用量'!31:31),"-")</f>
        <v>0</v>
      </c>
      <c r="AK30" s="222">
        <f ca="1">IFERROR(SUMIF('階層3 使用量'!$3:$3,'階層1.2 使用量'!AJ$4&amp;"C",'階層3 使用量'!31:31),"-")</f>
        <v>0</v>
      </c>
      <c r="AL30" s="221">
        <f ca="1">IFERROR(SUMIF('階層3 使用量'!$3:$3,'階層1.2 使用量'!AL$4,'階層3 使用量'!31:31),"-")</f>
        <v>0</v>
      </c>
      <c r="AM30" s="223">
        <f ca="1">IFERROR(SUMIF('階層3 使用量'!$3:$3,'階層1.2 使用量'!AL$4&amp;"C",'階層3 使用量'!31:31),"-")</f>
        <v>0</v>
      </c>
    </row>
    <row r="31" spans="2:39">
      <c r="B31" s="1010"/>
      <c r="C31" s="979"/>
      <c r="D31" s="980"/>
      <c r="E31" s="984" t="s">
        <v>1155</v>
      </c>
      <c r="F31" s="984"/>
      <c r="G31" s="984"/>
      <c r="H31" s="984"/>
      <c r="I31" s="984"/>
      <c r="J31" s="984"/>
      <c r="K31" s="984"/>
      <c r="L31" s="984"/>
      <c r="M31" s="984"/>
      <c r="N31" s="984"/>
      <c r="O31" s="984"/>
      <c r="P31" s="984"/>
      <c r="Q31" s="146" t="s">
        <v>1141</v>
      </c>
      <c r="R31" s="219">
        <f t="shared" ca="1" si="0"/>
        <v>0</v>
      </c>
      <c r="S31" s="220">
        <f t="shared" ca="1" si="0"/>
        <v>0</v>
      </c>
      <c r="T31" s="221">
        <f ca="1">IFERROR(SUMIF('階層3 使用量'!$3:$3,'階層1.2 使用量'!T$4,'階層3 使用量'!32:32),"-")</f>
        <v>0</v>
      </c>
      <c r="U31" s="222">
        <f ca="1">IFERROR(SUMIF('階層3 使用量'!$3:$3,'階層1.2 使用量'!T$4&amp;"C",'階層3 使用量'!32:32),"-")</f>
        <v>0</v>
      </c>
      <c r="V31" s="221">
        <f ca="1">IFERROR(SUMIF('階層3 使用量'!$3:$3,'階層1.2 使用量'!V$4,'階層3 使用量'!32:32),"-")</f>
        <v>0</v>
      </c>
      <c r="W31" s="222">
        <f ca="1">IFERROR(SUMIF('階層3 使用量'!$3:$3,'階層1.2 使用量'!V$4&amp;"C",'階層3 使用量'!32:32),"-")</f>
        <v>0</v>
      </c>
      <c r="X31" s="221">
        <f ca="1">IFERROR(SUMIF('階層3 使用量'!$3:$3,'階層1.2 使用量'!X$4,'階層3 使用量'!32:32),"-")</f>
        <v>0</v>
      </c>
      <c r="Y31" s="222">
        <f ca="1">IFERROR(SUMIF('階層3 使用量'!$3:$3,'階層1.2 使用量'!X$4&amp;"C",'階層3 使用量'!32:32),"-")</f>
        <v>0</v>
      </c>
      <c r="Z31" s="221">
        <f ca="1">IFERROR(SUMIF('階層3 使用量'!$3:$3,'階層1.2 使用量'!Z$4,'階層3 使用量'!32:32),"-")</f>
        <v>0</v>
      </c>
      <c r="AA31" s="222">
        <f ca="1">IFERROR(SUMIF('階層3 使用量'!$3:$3,'階層1.2 使用量'!Z$4&amp;"C",'階層3 使用量'!32:32),"-")</f>
        <v>0</v>
      </c>
      <c r="AB31" s="221">
        <f ca="1">IFERROR(SUMIF('階層3 使用量'!$3:$3,'階層1.2 使用量'!AB$4,'階層3 使用量'!32:32),"-")</f>
        <v>0</v>
      </c>
      <c r="AC31" s="222">
        <f ca="1">IFERROR(SUMIF('階層3 使用量'!$3:$3,'階層1.2 使用量'!AB$4&amp;"C",'階層3 使用量'!32:32),"-")</f>
        <v>0</v>
      </c>
      <c r="AD31" s="221">
        <f ca="1">IFERROR(SUMIF('階層3 使用量'!$3:$3,'階層1.2 使用量'!AD$4,'階層3 使用量'!32:32),"-")</f>
        <v>0</v>
      </c>
      <c r="AE31" s="222">
        <f ca="1">IFERROR(SUMIF('階層3 使用量'!$3:$3,'階層1.2 使用量'!AD$4&amp;"C",'階層3 使用量'!32:32),"-")</f>
        <v>0</v>
      </c>
      <c r="AF31" s="221">
        <f ca="1">IFERROR(SUMIF('階層3 使用量'!$3:$3,'階層1.2 使用量'!AF$4,'階層3 使用量'!32:32),"-")</f>
        <v>0</v>
      </c>
      <c r="AG31" s="222">
        <f ca="1">IFERROR(SUMIF('階層3 使用量'!$3:$3,'階層1.2 使用量'!AF$4&amp;"C",'階層3 使用量'!32:32),"-")</f>
        <v>0</v>
      </c>
      <c r="AH31" s="221">
        <f ca="1">IFERROR(SUMIF('階層3 使用量'!$3:$3,'階層1.2 使用量'!AH$4,'階層3 使用量'!32:32),"-")</f>
        <v>0</v>
      </c>
      <c r="AI31" s="222">
        <f ca="1">IFERROR(SUMIF('階層3 使用量'!$3:$3,'階層1.2 使用量'!AH$4&amp;"C",'階層3 使用量'!32:32),"-")</f>
        <v>0</v>
      </c>
      <c r="AJ31" s="221">
        <f ca="1">IFERROR(SUMIF('階層3 使用量'!$3:$3,'階層1.2 使用量'!AJ$4,'階層3 使用量'!32:32),"-")</f>
        <v>0</v>
      </c>
      <c r="AK31" s="222">
        <f ca="1">IFERROR(SUMIF('階層3 使用量'!$3:$3,'階層1.2 使用量'!AJ$4&amp;"C",'階層3 使用量'!32:32),"-")</f>
        <v>0</v>
      </c>
      <c r="AL31" s="221">
        <f ca="1">IFERROR(SUMIF('階層3 使用量'!$3:$3,'階層1.2 使用量'!AL$4,'階層3 使用量'!32:32),"-")</f>
        <v>0</v>
      </c>
      <c r="AM31" s="223">
        <f ca="1">IFERROR(SUMIF('階層3 使用量'!$3:$3,'階層1.2 使用量'!AL$4&amp;"C",'階層3 使用量'!32:32),"-")</f>
        <v>0</v>
      </c>
    </row>
    <row r="32" spans="2:39">
      <c r="B32" s="1010"/>
      <c r="C32" s="979"/>
      <c r="D32" s="980"/>
      <c r="E32" s="984" t="s">
        <v>1156</v>
      </c>
      <c r="F32" s="984"/>
      <c r="G32" s="984"/>
      <c r="H32" s="984"/>
      <c r="I32" s="984"/>
      <c r="J32" s="984"/>
      <c r="K32" s="984"/>
      <c r="L32" s="984"/>
      <c r="M32" s="984"/>
      <c r="N32" s="984"/>
      <c r="O32" s="984"/>
      <c r="P32" s="984"/>
      <c r="Q32" s="146" t="s">
        <v>1141</v>
      </c>
      <c r="R32" s="219">
        <f t="shared" ca="1" si="0"/>
        <v>0</v>
      </c>
      <c r="S32" s="220">
        <f t="shared" ca="1" si="0"/>
        <v>0</v>
      </c>
      <c r="T32" s="221">
        <f ca="1">IFERROR(SUMIF('階層3 使用量'!$3:$3,'階層1.2 使用量'!T$4,'階層3 使用量'!33:33),"-")</f>
        <v>0</v>
      </c>
      <c r="U32" s="222">
        <f ca="1">IFERROR(SUMIF('階層3 使用量'!$3:$3,'階層1.2 使用量'!T$4&amp;"C",'階層3 使用量'!33:33),"-")</f>
        <v>0</v>
      </c>
      <c r="V32" s="221">
        <f ca="1">IFERROR(SUMIF('階層3 使用量'!$3:$3,'階層1.2 使用量'!V$4,'階層3 使用量'!33:33),"-")</f>
        <v>0</v>
      </c>
      <c r="W32" s="222">
        <f ca="1">IFERROR(SUMIF('階層3 使用量'!$3:$3,'階層1.2 使用量'!V$4&amp;"C",'階層3 使用量'!33:33),"-")</f>
        <v>0</v>
      </c>
      <c r="X32" s="221">
        <f ca="1">IFERROR(SUMIF('階層3 使用量'!$3:$3,'階層1.2 使用量'!X$4,'階層3 使用量'!33:33),"-")</f>
        <v>0</v>
      </c>
      <c r="Y32" s="222">
        <f ca="1">IFERROR(SUMIF('階層3 使用量'!$3:$3,'階層1.2 使用量'!X$4&amp;"C",'階層3 使用量'!33:33),"-")</f>
        <v>0</v>
      </c>
      <c r="Z32" s="221">
        <f ca="1">IFERROR(SUMIF('階層3 使用量'!$3:$3,'階層1.2 使用量'!Z$4,'階層3 使用量'!33:33),"-")</f>
        <v>0</v>
      </c>
      <c r="AA32" s="222">
        <f ca="1">IFERROR(SUMIF('階層3 使用量'!$3:$3,'階層1.2 使用量'!Z$4&amp;"C",'階層3 使用量'!33:33),"-")</f>
        <v>0</v>
      </c>
      <c r="AB32" s="221">
        <f ca="1">IFERROR(SUMIF('階層3 使用量'!$3:$3,'階層1.2 使用量'!AB$4,'階層3 使用量'!33:33),"-")</f>
        <v>0</v>
      </c>
      <c r="AC32" s="222">
        <f ca="1">IFERROR(SUMIF('階層3 使用量'!$3:$3,'階層1.2 使用量'!AB$4&amp;"C",'階層3 使用量'!33:33),"-")</f>
        <v>0</v>
      </c>
      <c r="AD32" s="221">
        <f ca="1">IFERROR(SUMIF('階層3 使用量'!$3:$3,'階層1.2 使用量'!AD$4,'階層3 使用量'!33:33),"-")</f>
        <v>0</v>
      </c>
      <c r="AE32" s="222">
        <f ca="1">IFERROR(SUMIF('階層3 使用量'!$3:$3,'階層1.2 使用量'!AD$4&amp;"C",'階層3 使用量'!33:33),"-")</f>
        <v>0</v>
      </c>
      <c r="AF32" s="221">
        <f ca="1">IFERROR(SUMIF('階層3 使用量'!$3:$3,'階層1.2 使用量'!AF$4,'階層3 使用量'!33:33),"-")</f>
        <v>0</v>
      </c>
      <c r="AG32" s="222">
        <f ca="1">IFERROR(SUMIF('階層3 使用量'!$3:$3,'階層1.2 使用量'!AF$4&amp;"C",'階層3 使用量'!33:33),"-")</f>
        <v>0</v>
      </c>
      <c r="AH32" s="221">
        <f ca="1">IFERROR(SUMIF('階層3 使用量'!$3:$3,'階層1.2 使用量'!AH$4,'階層3 使用量'!33:33),"-")</f>
        <v>0</v>
      </c>
      <c r="AI32" s="222">
        <f ca="1">IFERROR(SUMIF('階層3 使用量'!$3:$3,'階層1.2 使用量'!AH$4&amp;"C",'階層3 使用量'!33:33),"-")</f>
        <v>0</v>
      </c>
      <c r="AJ32" s="221">
        <f ca="1">IFERROR(SUMIF('階層3 使用量'!$3:$3,'階層1.2 使用量'!AJ$4,'階層3 使用量'!33:33),"-")</f>
        <v>0</v>
      </c>
      <c r="AK32" s="222">
        <f ca="1">IFERROR(SUMIF('階層3 使用量'!$3:$3,'階層1.2 使用量'!AJ$4&amp;"C",'階層3 使用量'!33:33),"-")</f>
        <v>0</v>
      </c>
      <c r="AL32" s="221">
        <f ca="1">IFERROR(SUMIF('階層3 使用量'!$3:$3,'階層1.2 使用量'!AL$4,'階層3 使用量'!33:33),"-")</f>
        <v>0</v>
      </c>
      <c r="AM32" s="223">
        <f ca="1">IFERROR(SUMIF('階層3 使用量'!$3:$3,'階層1.2 使用量'!AL$4&amp;"C",'階層3 使用量'!33:33),"-")</f>
        <v>0</v>
      </c>
    </row>
    <row r="33" spans="1:39">
      <c r="B33" s="1010"/>
      <c r="C33" s="979"/>
      <c r="D33" s="980"/>
      <c r="E33" s="984" t="s">
        <v>1157</v>
      </c>
      <c r="F33" s="984"/>
      <c r="G33" s="984"/>
      <c r="H33" s="984"/>
      <c r="I33" s="984"/>
      <c r="J33" s="984"/>
      <c r="K33" s="984"/>
      <c r="L33" s="984"/>
      <c r="M33" s="984"/>
      <c r="N33" s="984"/>
      <c r="O33" s="984"/>
      <c r="P33" s="984"/>
      <c r="Q33" s="146" t="s">
        <v>1141</v>
      </c>
      <c r="R33" s="219">
        <f t="shared" ca="1" si="0"/>
        <v>0</v>
      </c>
      <c r="S33" s="220">
        <f t="shared" ca="1" si="0"/>
        <v>0</v>
      </c>
      <c r="T33" s="221">
        <f ca="1">IFERROR(SUMIF('階層3 使用量'!$3:$3,'階層1.2 使用量'!T$4,'階層3 使用量'!34:34),"-")</f>
        <v>0</v>
      </c>
      <c r="U33" s="222">
        <f ca="1">IFERROR(SUMIF('階層3 使用量'!$3:$3,'階層1.2 使用量'!T$4&amp;"C",'階層3 使用量'!34:34),"-")</f>
        <v>0</v>
      </c>
      <c r="V33" s="221">
        <f ca="1">IFERROR(SUMIF('階層3 使用量'!$3:$3,'階層1.2 使用量'!V$4,'階層3 使用量'!34:34),"-")</f>
        <v>0</v>
      </c>
      <c r="W33" s="222">
        <f ca="1">IFERROR(SUMIF('階層3 使用量'!$3:$3,'階層1.2 使用量'!V$4&amp;"C",'階層3 使用量'!34:34),"-")</f>
        <v>0</v>
      </c>
      <c r="X33" s="221">
        <f ca="1">IFERROR(SUMIF('階層3 使用量'!$3:$3,'階層1.2 使用量'!X$4,'階層3 使用量'!34:34),"-")</f>
        <v>0</v>
      </c>
      <c r="Y33" s="222">
        <f ca="1">IFERROR(SUMIF('階層3 使用量'!$3:$3,'階層1.2 使用量'!X$4&amp;"C",'階層3 使用量'!34:34),"-")</f>
        <v>0</v>
      </c>
      <c r="Z33" s="221">
        <f ca="1">IFERROR(SUMIF('階層3 使用量'!$3:$3,'階層1.2 使用量'!Z$4,'階層3 使用量'!34:34),"-")</f>
        <v>0</v>
      </c>
      <c r="AA33" s="222">
        <f ca="1">IFERROR(SUMIF('階層3 使用量'!$3:$3,'階層1.2 使用量'!Z$4&amp;"C",'階層3 使用量'!34:34),"-")</f>
        <v>0</v>
      </c>
      <c r="AB33" s="221">
        <f ca="1">IFERROR(SUMIF('階層3 使用量'!$3:$3,'階層1.2 使用量'!AB$4,'階層3 使用量'!34:34),"-")</f>
        <v>0</v>
      </c>
      <c r="AC33" s="222">
        <f ca="1">IFERROR(SUMIF('階層3 使用量'!$3:$3,'階層1.2 使用量'!AB$4&amp;"C",'階層3 使用量'!34:34),"-")</f>
        <v>0</v>
      </c>
      <c r="AD33" s="221">
        <f ca="1">IFERROR(SUMIF('階層3 使用量'!$3:$3,'階層1.2 使用量'!AD$4,'階層3 使用量'!34:34),"-")</f>
        <v>0</v>
      </c>
      <c r="AE33" s="222">
        <f ca="1">IFERROR(SUMIF('階層3 使用量'!$3:$3,'階層1.2 使用量'!AD$4&amp;"C",'階層3 使用量'!34:34),"-")</f>
        <v>0</v>
      </c>
      <c r="AF33" s="221">
        <f ca="1">IFERROR(SUMIF('階層3 使用量'!$3:$3,'階層1.2 使用量'!AF$4,'階層3 使用量'!34:34),"-")</f>
        <v>0</v>
      </c>
      <c r="AG33" s="222">
        <f ca="1">IFERROR(SUMIF('階層3 使用量'!$3:$3,'階層1.2 使用量'!AF$4&amp;"C",'階層3 使用量'!34:34),"-")</f>
        <v>0</v>
      </c>
      <c r="AH33" s="221">
        <f ca="1">IFERROR(SUMIF('階層3 使用量'!$3:$3,'階層1.2 使用量'!AH$4,'階層3 使用量'!34:34),"-")</f>
        <v>0</v>
      </c>
      <c r="AI33" s="222">
        <f ca="1">IFERROR(SUMIF('階層3 使用量'!$3:$3,'階層1.2 使用量'!AH$4&amp;"C",'階層3 使用量'!34:34),"-")</f>
        <v>0</v>
      </c>
      <c r="AJ33" s="221">
        <f ca="1">IFERROR(SUMIF('階層3 使用量'!$3:$3,'階層1.2 使用量'!AJ$4,'階層3 使用量'!34:34),"-")</f>
        <v>0</v>
      </c>
      <c r="AK33" s="222">
        <f ca="1">IFERROR(SUMIF('階層3 使用量'!$3:$3,'階層1.2 使用量'!AJ$4&amp;"C",'階層3 使用量'!34:34),"-")</f>
        <v>0</v>
      </c>
      <c r="AL33" s="221">
        <f ca="1">IFERROR(SUMIF('階層3 使用量'!$3:$3,'階層1.2 使用量'!AL$4,'階層3 使用量'!34:34),"-")</f>
        <v>0</v>
      </c>
      <c r="AM33" s="223">
        <f ca="1">IFERROR(SUMIF('階層3 使用量'!$3:$3,'階層1.2 使用量'!AL$4&amp;"C",'階層3 使用量'!34:34),"-")</f>
        <v>0</v>
      </c>
    </row>
    <row r="34" spans="1:39">
      <c r="B34" s="1010"/>
      <c r="C34" s="979"/>
      <c r="D34" s="980"/>
      <c r="E34" s="1033" t="s">
        <v>1158</v>
      </c>
      <c r="F34" s="1034"/>
      <c r="G34" s="1034"/>
      <c r="H34" s="1034"/>
      <c r="I34" s="1035"/>
      <c r="J34" s="984" t="s">
        <v>1159</v>
      </c>
      <c r="K34" s="984"/>
      <c r="L34" s="984"/>
      <c r="M34" s="984"/>
      <c r="N34" s="984"/>
      <c r="O34" s="984"/>
      <c r="P34" s="984"/>
      <c r="Q34" s="146" t="s">
        <v>1141</v>
      </c>
      <c r="R34" s="219">
        <f t="shared" ca="1" si="0"/>
        <v>0</v>
      </c>
      <c r="S34" s="220">
        <f t="shared" ca="1" si="0"/>
        <v>0</v>
      </c>
      <c r="T34" s="221">
        <f ca="1">IFERROR(SUMIF('階層3 使用量'!$3:$3,'階層1.2 使用量'!T$4,'階層3 使用量'!35:35),"-")</f>
        <v>0</v>
      </c>
      <c r="U34" s="222">
        <f ca="1">IFERROR(SUMIF('階層3 使用量'!$3:$3,'階層1.2 使用量'!T$4&amp;"C",'階層3 使用量'!35:35),"-")</f>
        <v>0</v>
      </c>
      <c r="V34" s="221">
        <f ca="1">IFERROR(SUMIF('階層3 使用量'!$3:$3,'階層1.2 使用量'!V$4,'階層3 使用量'!35:35),"-")</f>
        <v>0</v>
      </c>
      <c r="W34" s="222">
        <f ca="1">IFERROR(SUMIF('階層3 使用量'!$3:$3,'階層1.2 使用量'!V$4&amp;"C",'階層3 使用量'!35:35),"-")</f>
        <v>0</v>
      </c>
      <c r="X34" s="221">
        <f ca="1">IFERROR(SUMIF('階層3 使用量'!$3:$3,'階層1.2 使用量'!X$4,'階層3 使用量'!35:35),"-")</f>
        <v>0</v>
      </c>
      <c r="Y34" s="222">
        <f ca="1">IFERROR(SUMIF('階層3 使用量'!$3:$3,'階層1.2 使用量'!X$4&amp;"C",'階層3 使用量'!35:35),"-")</f>
        <v>0</v>
      </c>
      <c r="Z34" s="221">
        <f ca="1">IFERROR(SUMIF('階層3 使用量'!$3:$3,'階層1.2 使用量'!Z$4,'階層3 使用量'!35:35),"-")</f>
        <v>0</v>
      </c>
      <c r="AA34" s="222">
        <f ca="1">IFERROR(SUMIF('階層3 使用量'!$3:$3,'階層1.2 使用量'!Z$4&amp;"C",'階層3 使用量'!35:35),"-")</f>
        <v>0</v>
      </c>
      <c r="AB34" s="221">
        <f ca="1">IFERROR(SUMIF('階層3 使用量'!$3:$3,'階層1.2 使用量'!AB$4,'階層3 使用量'!35:35),"-")</f>
        <v>0</v>
      </c>
      <c r="AC34" s="222">
        <f ca="1">IFERROR(SUMIF('階層3 使用量'!$3:$3,'階層1.2 使用量'!AB$4&amp;"C",'階層3 使用量'!35:35),"-")</f>
        <v>0</v>
      </c>
      <c r="AD34" s="221">
        <f ca="1">IFERROR(SUMIF('階層3 使用量'!$3:$3,'階層1.2 使用量'!AD$4,'階層3 使用量'!35:35),"-")</f>
        <v>0</v>
      </c>
      <c r="AE34" s="222">
        <f ca="1">IFERROR(SUMIF('階層3 使用量'!$3:$3,'階層1.2 使用量'!AD$4&amp;"C",'階層3 使用量'!35:35),"-")</f>
        <v>0</v>
      </c>
      <c r="AF34" s="221">
        <f ca="1">IFERROR(SUMIF('階層3 使用量'!$3:$3,'階層1.2 使用量'!AF$4,'階層3 使用量'!35:35),"-")</f>
        <v>0</v>
      </c>
      <c r="AG34" s="222">
        <f ca="1">IFERROR(SUMIF('階層3 使用量'!$3:$3,'階層1.2 使用量'!AF$4&amp;"C",'階層3 使用量'!35:35),"-")</f>
        <v>0</v>
      </c>
      <c r="AH34" s="221">
        <f ca="1">IFERROR(SUMIF('階層3 使用量'!$3:$3,'階層1.2 使用量'!AH$4,'階層3 使用量'!35:35),"-")</f>
        <v>0</v>
      </c>
      <c r="AI34" s="222">
        <f ca="1">IFERROR(SUMIF('階層3 使用量'!$3:$3,'階層1.2 使用量'!AH$4&amp;"C",'階層3 使用量'!35:35),"-")</f>
        <v>0</v>
      </c>
      <c r="AJ34" s="221">
        <f ca="1">IFERROR(SUMIF('階層3 使用量'!$3:$3,'階層1.2 使用量'!AJ$4,'階層3 使用量'!35:35),"-")</f>
        <v>0</v>
      </c>
      <c r="AK34" s="222">
        <f ca="1">IFERROR(SUMIF('階層3 使用量'!$3:$3,'階層1.2 使用量'!AJ$4&amp;"C",'階層3 使用量'!35:35),"-")</f>
        <v>0</v>
      </c>
      <c r="AL34" s="221">
        <f ca="1">IFERROR(SUMIF('階層3 使用量'!$3:$3,'階層1.2 使用量'!AL$4,'階層3 使用量'!35:35),"-")</f>
        <v>0</v>
      </c>
      <c r="AM34" s="223">
        <f ca="1">IFERROR(SUMIF('階層3 使用量'!$3:$3,'階層1.2 使用量'!AL$4&amp;"C",'階層3 使用量'!35:35),"-")</f>
        <v>0</v>
      </c>
    </row>
    <row r="35" spans="1:39">
      <c r="B35" s="1010"/>
      <c r="C35" s="979"/>
      <c r="D35" s="980"/>
      <c r="E35" s="1030"/>
      <c r="F35" s="1031"/>
      <c r="G35" s="1031"/>
      <c r="H35" s="1031"/>
      <c r="I35" s="1032"/>
      <c r="J35" s="984" t="s">
        <v>1160</v>
      </c>
      <c r="K35" s="984"/>
      <c r="L35" s="984"/>
      <c r="M35" s="984"/>
      <c r="N35" s="984"/>
      <c r="O35" s="984"/>
      <c r="P35" s="984"/>
      <c r="Q35" s="146" t="s">
        <v>1141</v>
      </c>
      <c r="R35" s="219">
        <f t="shared" ca="1" si="0"/>
        <v>0</v>
      </c>
      <c r="S35" s="220">
        <f t="shared" ca="1" si="0"/>
        <v>0</v>
      </c>
      <c r="T35" s="221">
        <f ca="1">IFERROR(SUMIF('階層3 使用量'!$3:$3,'階層1.2 使用量'!T$4,'階層3 使用量'!36:36),"-")</f>
        <v>0</v>
      </c>
      <c r="U35" s="222">
        <f ca="1">IFERROR(SUMIF('階層3 使用量'!$3:$3,'階層1.2 使用量'!T$4&amp;"C",'階層3 使用量'!36:36),"-")</f>
        <v>0</v>
      </c>
      <c r="V35" s="221">
        <f ca="1">IFERROR(SUMIF('階層3 使用量'!$3:$3,'階層1.2 使用量'!V$4,'階層3 使用量'!36:36),"-")</f>
        <v>0</v>
      </c>
      <c r="W35" s="222">
        <f ca="1">IFERROR(SUMIF('階層3 使用量'!$3:$3,'階層1.2 使用量'!V$4&amp;"C",'階層3 使用量'!36:36),"-")</f>
        <v>0</v>
      </c>
      <c r="X35" s="221">
        <f ca="1">IFERROR(SUMIF('階層3 使用量'!$3:$3,'階層1.2 使用量'!X$4,'階層3 使用量'!36:36),"-")</f>
        <v>0</v>
      </c>
      <c r="Y35" s="222">
        <f ca="1">IFERROR(SUMIF('階層3 使用量'!$3:$3,'階層1.2 使用量'!X$4&amp;"C",'階層3 使用量'!36:36),"-")</f>
        <v>0</v>
      </c>
      <c r="Z35" s="221">
        <f ca="1">IFERROR(SUMIF('階層3 使用量'!$3:$3,'階層1.2 使用量'!Z$4,'階層3 使用量'!36:36),"-")</f>
        <v>0</v>
      </c>
      <c r="AA35" s="222">
        <f ca="1">IFERROR(SUMIF('階層3 使用量'!$3:$3,'階層1.2 使用量'!Z$4&amp;"C",'階層3 使用量'!36:36),"-")</f>
        <v>0</v>
      </c>
      <c r="AB35" s="221">
        <f ca="1">IFERROR(SUMIF('階層3 使用量'!$3:$3,'階層1.2 使用量'!AB$4,'階層3 使用量'!36:36),"-")</f>
        <v>0</v>
      </c>
      <c r="AC35" s="222">
        <f ca="1">IFERROR(SUMIF('階層3 使用量'!$3:$3,'階層1.2 使用量'!AB$4&amp;"C",'階層3 使用量'!36:36),"-")</f>
        <v>0</v>
      </c>
      <c r="AD35" s="221">
        <f ca="1">IFERROR(SUMIF('階層3 使用量'!$3:$3,'階層1.2 使用量'!AD$4,'階層3 使用量'!36:36),"-")</f>
        <v>0</v>
      </c>
      <c r="AE35" s="222">
        <f ca="1">IFERROR(SUMIF('階層3 使用量'!$3:$3,'階層1.2 使用量'!AD$4&amp;"C",'階層3 使用量'!36:36),"-")</f>
        <v>0</v>
      </c>
      <c r="AF35" s="221">
        <f ca="1">IFERROR(SUMIF('階層3 使用量'!$3:$3,'階層1.2 使用量'!AF$4,'階層3 使用量'!36:36),"-")</f>
        <v>0</v>
      </c>
      <c r="AG35" s="222">
        <f ca="1">IFERROR(SUMIF('階層3 使用量'!$3:$3,'階層1.2 使用量'!AF$4&amp;"C",'階層3 使用量'!36:36),"-")</f>
        <v>0</v>
      </c>
      <c r="AH35" s="221">
        <f ca="1">IFERROR(SUMIF('階層3 使用量'!$3:$3,'階層1.2 使用量'!AH$4,'階層3 使用量'!36:36),"-")</f>
        <v>0</v>
      </c>
      <c r="AI35" s="222">
        <f ca="1">IFERROR(SUMIF('階層3 使用量'!$3:$3,'階層1.2 使用量'!AH$4&amp;"C",'階層3 使用量'!36:36),"-")</f>
        <v>0</v>
      </c>
      <c r="AJ35" s="221">
        <f ca="1">IFERROR(SUMIF('階層3 使用量'!$3:$3,'階層1.2 使用量'!AJ$4,'階層3 使用量'!36:36),"-")</f>
        <v>0</v>
      </c>
      <c r="AK35" s="222">
        <f ca="1">IFERROR(SUMIF('階層3 使用量'!$3:$3,'階層1.2 使用量'!AJ$4&amp;"C",'階層3 使用量'!36:36),"-")</f>
        <v>0</v>
      </c>
      <c r="AL35" s="221">
        <f ca="1">IFERROR(SUMIF('階層3 使用量'!$3:$3,'階層1.2 使用量'!AL$4,'階層3 使用量'!36:36),"-")</f>
        <v>0</v>
      </c>
      <c r="AM35" s="223">
        <f ca="1">IFERROR(SUMIF('階層3 使用量'!$3:$3,'階層1.2 使用量'!AL$4&amp;"C",'階層3 使用量'!36:36),"-")</f>
        <v>0</v>
      </c>
    </row>
    <row r="36" spans="1:39" ht="19.5" thickBot="1">
      <c r="A36" s="639"/>
      <c r="B36" s="1010"/>
      <c r="C36" s="981"/>
      <c r="D36" s="982"/>
      <c r="E36" s="1036" t="s">
        <v>1161</v>
      </c>
      <c r="F36" s="1025"/>
      <c r="G36" s="1025"/>
      <c r="H36" s="1025"/>
      <c r="I36" s="1025"/>
      <c r="J36" s="1025"/>
      <c r="K36" s="1025"/>
      <c r="L36" s="1025"/>
      <c r="M36" s="1025"/>
      <c r="N36" s="1025"/>
      <c r="O36" s="1025"/>
      <c r="P36" s="1026"/>
      <c r="Q36" s="176" t="s">
        <v>144</v>
      </c>
      <c r="R36" s="229"/>
      <c r="S36" s="230"/>
      <c r="T36" s="231"/>
      <c r="U36" s="232"/>
      <c r="V36" s="231"/>
      <c r="W36" s="232"/>
      <c r="X36" s="231"/>
      <c r="Y36" s="232"/>
      <c r="Z36" s="231"/>
      <c r="AA36" s="232"/>
      <c r="AB36" s="231"/>
      <c r="AC36" s="232"/>
      <c r="AD36" s="231"/>
      <c r="AE36" s="232"/>
      <c r="AF36" s="231"/>
      <c r="AG36" s="232"/>
      <c r="AH36" s="231"/>
      <c r="AI36" s="232"/>
      <c r="AJ36" s="231"/>
      <c r="AK36" s="232"/>
      <c r="AL36" s="231"/>
      <c r="AM36" s="233"/>
    </row>
    <row r="37" spans="1:39" ht="19.5" customHeight="1">
      <c r="A37" s="639"/>
      <c r="B37" s="1010"/>
      <c r="C37" s="979" t="s">
        <v>1228</v>
      </c>
      <c r="D37" s="980"/>
      <c r="E37" s="148"/>
      <c r="F37" s="149"/>
      <c r="G37" s="149"/>
      <c r="H37" s="149"/>
      <c r="I37" s="149"/>
      <c r="J37" s="1039" t="s">
        <v>1162</v>
      </c>
      <c r="K37" s="1039"/>
      <c r="L37" s="1039"/>
      <c r="M37" s="1039"/>
      <c r="N37" s="1039"/>
      <c r="O37" s="1039"/>
      <c r="P37" s="1039"/>
      <c r="Q37" s="150" t="s">
        <v>1144</v>
      </c>
      <c r="R37" s="224">
        <f t="shared" ref="R37:S54" ca="1" si="1">SUMIF($T$6:$XFD$6,R$6,$T37:$XFD37)</f>
        <v>0</v>
      </c>
      <c r="S37" s="225">
        <f t="shared" ca="1" si="1"/>
        <v>0</v>
      </c>
      <c r="T37" s="226">
        <f ca="1">IFERROR(SUMIF('階層3 使用量'!$3:$3,'階層1.2 使用量'!T$4,'階層3 使用量'!38:38),"-")</f>
        <v>0</v>
      </c>
      <c r="U37" s="227">
        <f ca="1">IFERROR(SUMIF('階層3 使用量'!$3:$3,'階層1.2 使用量'!T$4&amp;"C",'階層3 使用量'!38:38),"-")</f>
        <v>0</v>
      </c>
      <c r="V37" s="226">
        <f ca="1">IFERROR(SUMIF('階層3 使用量'!$3:$3,'階層1.2 使用量'!V$4,'階層3 使用量'!38:38),"-")</f>
        <v>0</v>
      </c>
      <c r="W37" s="227">
        <f ca="1">IFERROR(SUMIF('階層3 使用量'!$3:$3,'階層1.2 使用量'!V$4&amp;"C",'階層3 使用量'!38:38),"-")</f>
        <v>0</v>
      </c>
      <c r="X37" s="226">
        <f ca="1">IFERROR(SUMIF('階層3 使用量'!$3:$3,'階層1.2 使用量'!X$4,'階層3 使用量'!38:38),"-")</f>
        <v>0</v>
      </c>
      <c r="Y37" s="227">
        <f ca="1">IFERROR(SUMIF('階層3 使用量'!$3:$3,'階層1.2 使用量'!X$4&amp;"C",'階層3 使用量'!38:38),"-")</f>
        <v>0</v>
      </c>
      <c r="Z37" s="226">
        <f ca="1">IFERROR(SUMIF('階層3 使用量'!$3:$3,'階層1.2 使用量'!Z$4,'階層3 使用量'!38:38),"-")</f>
        <v>0</v>
      </c>
      <c r="AA37" s="227">
        <f ca="1">IFERROR(SUMIF('階層3 使用量'!$3:$3,'階層1.2 使用量'!Z$4&amp;"C",'階層3 使用量'!38:38),"-")</f>
        <v>0</v>
      </c>
      <c r="AB37" s="226">
        <f ca="1">IFERROR(SUMIF('階層3 使用量'!$3:$3,'階層1.2 使用量'!AB$4,'階層3 使用量'!38:38),"-")</f>
        <v>0</v>
      </c>
      <c r="AC37" s="227">
        <f ca="1">IFERROR(SUMIF('階層3 使用量'!$3:$3,'階層1.2 使用量'!AB$4&amp;"C",'階層3 使用量'!38:38),"-")</f>
        <v>0</v>
      </c>
      <c r="AD37" s="226">
        <f ca="1">IFERROR(SUMIF('階層3 使用量'!$3:$3,'階層1.2 使用量'!AD$4,'階層3 使用量'!38:38),"-")</f>
        <v>0</v>
      </c>
      <c r="AE37" s="227">
        <f ca="1">IFERROR(SUMIF('階層3 使用量'!$3:$3,'階層1.2 使用量'!AD$4&amp;"C",'階層3 使用量'!38:38),"-")</f>
        <v>0</v>
      </c>
      <c r="AF37" s="226">
        <f ca="1">IFERROR(SUMIF('階層3 使用量'!$3:$3,'階層1.2 使用量'!AF$4,'階層3 使用量'!38:38),"-")</f>
        <v>0</v>
      </c>
      <c r="AG37" s="227">
        <f ca="1">IFERROR(SUMIF('階層3 使用量'!$3:$3,'階層1.2 使用量'!AF$4&amp;"C",'階層3 使用量'!38:38),"-")</f>
        <v>0</v>
      </c>
      <c r="AH37" s="226">
        <f ca="1">IFERROR(SUMIF('階層3 使用量'!$3:$3,'階層1.2 使用量'!AH$4,'階層3 使用量'!38:38),"-")</f>
        <v>0</v>
      </c>
      <c r="AI37" s="227">
        <f ca="1">IFERROR(SUMIF('階層3 使用量'!$3:$3,'階層1.2 使用量'!AH$4&amp;"C",'階層3 使用量'!38:38),"-")</f>
        <v>0</v>
      </c>
      <c r="AJ37" s="226">
        <f ca="1">IFERROR(SUMIF('階層3 使用量'!$3:$3,'階層1.2 使用量'!AJ$4,'階層3 使用量'!38:38),"-")</f>
        <v>0</v>
      </c>
      <c r="AK37" s="227">
        <f ca="1">IFERROR(SUMIF('階層3 使用量'!$3:$3,'階層1.2 使用量'!AJ$4&amp;"C",'階層3 使用量'!38:38),"-")</f>
        <v>0</v>
      </c>
      <c r="AL37" s="226">
        <f ca="1">IFERROR(SUMIF('階層3 使用量'!$3:$3,'階層1.2 使用量'!AL$4,'階層3 使用量'!38:38),"-")</f>
        <v>0</v>
      </c>
      <c r="AM37" s="228">
        <f ca="1">IFERROR(SUMIF('階層3 使用量'!$3:$3,'階層1.2 使用量'!AL$4&amp;"C",'階層3 使用量'!38:38),"-")</f>
        <v>0</v>
      </c>
    </row>
    <row r="38" spans="1:39" ht="19.5" customHeight="1">
      <c r="A38" s="639"/>
      <c r="B38" s="1010"/>
      <c r="C38" s="979"/>
      <c r="D38" s="980"/>
      <c r="E38" s="148"/>
      <c r="F38" s="149"/>
      <c r="G38" s="149"/>
      <c r="H38" s="149"/>
      <c r="I38" s="149"/>
      <c r="J38" s="984" t="s">
        <v>143</v>
      </c>
      <c r="K38" s="984"/>
      <c r="L38" s="984"/>
      <c r="M38" s="984"/>
      <c r="N38" s="984"/>
      <c r="O38" s="984"/>
      <c r="P38" s="984"/>
      <c r="Q38" s="146" t="s">
        <v>1144</v>
      </c>
      <c r="R38" s="219">
        <f t="shared" ca="1" si="1"/>
        <v>0</v>
      </c>
      <c r="S38" s="220">
        <f t="shared" ca="1" si="1"/>
        <v>0</v>
      </c>
      <c r="T38" s="221">
        <f ca="1">IFERROR(SUMIF('階層3 使用量'!$3:$3,'階層1.2 使用量'!T$4,'階層3 使用量'!39:39),"-")</f>
        <v>0</v>
      </c>
      <c r="U38" s="222">
        <f ca="1">IFERROR(SUMIF('階層3 使用量'!$3:$3,'階層1.2 使用量'!T$4&amp;"C",'階層3 使用量'!39:39),"-")</f>
        <v>0</v>
      </c>
      <c r="V38" s="221">
        <f ca="1">IFERROR(SUMIF('階層3 使用量'!$3:$3,'階層1.2 使用量'!V$4,'階層3 使用量'!39:39),"-")</f>
        <v>0</v>
      </c>
      <c r="W38" s="222">
        <f ca="1">IFERROR(SUMIF('階層3 使用量'!$3:$3,'階層1.2 使用量'!V$4&amp;"C",'階層3 使用量'!39:39),"-")</f>
        <v>0</v>
      </c>
      <c r="X38" s="221">
        <f ca="1">IFERROR(SUMIF('階層3 使用量'!$3:$3,'階層1.2 使用量'!X$4,'階層3 使用量'!39:39),"-")</f>
        <v>0</v>
      </c>
      <c r="Y38" s="222">
        <f ca="1">IFERROR(SUMIF('階層3 使用量'!$3:$3,'階層1.2 使用量'!X$4&amp;"C",'階層3 使用量'!39:39),"-")</f>
        <v>0</v>
      </c>
      <c r="Z38" s="221">
        <f ca="1">IFERROR(SUMIF('階層3 使用量'!$3:$3,'階層1.2 使用量'!Z$4,'階層3 使用量'!39:39),"-")</f>
        <v>0</v>
      </c>
      <c r="AA38" s="222">
        <f ca="1">IFERROR(SUMIF('階層3 使用量'!$3:$3,'階層1.2 使用量'!Z$4&amp;"C",'階層3 使用量'!39:39),"-")</f>
        <v>0</v>
      </c>
      <c r="AB38" s="221">
        <f ca="1">IFERROR(SUMIF('階層3 使用量'!$3:$3,'階層1.2 使用量'!AB$4,'階層3 使用量'!39:39),"-")</f>
        <v>0</v>
      </c>
      <c r="AC38" s="222">
        <f ca="1">IFERROR(SUMIF('階層3 使用量'!$3:$3,'階層1.2 使用量'!AB$4&amp;"C",'階層3 使用量'!39:39),"-")</f>
        <v>0</v>
      </c>
      <c r="AD38" s="221">
        <f ca="1">IFERROR(SUMIF('階層3 使用量'!$3:$3,'階層1.2 使用量'!AD$4,'階層3 使用量'!39:39),"-")</f>
        <v>0</v>
      </c>
      <c r="AE38" s="222">
        <f ca="1">IFERROR(SUMIF('階層3 使用量'!$3:$3,'階層1.2 使用量'!AD$4&amp;"C",'階層3 使用量'!39:39),"-")</f>
        <v>0</v>
      </c>
      <c r="AF38" s="221">
        <f ca="1">IFERROR(SUMIF('階層3 使用量'!$3:$3,'階層1.2 使用量'!AF$4,'階層3 使用量'!39:39),"-")</f>
        <v>0</v>
      </c>
      <c r="AG38" s="222">
        <f ca="1">IFERROR(SUMIF('階層3 使用量'!$3:$3,'階層1.2 使用量'!AF$4&amp;"C",'階層3 使用量'!39:39),"-")</f>
        <v>0</v>
      </c>
      <c r="AH38" s="221">
        <f ca="1">IFERROR(SUMIF('階層3 使用量'!$3:$3,'階層1.2 使用量'!AH$4,'階層3 使用量'!39:39),"-")</f>
        <v>0</v>
      </c>
      <c r="AI38" s="222">
        <f ca="1">IFERROR(SUMIF('階層3 使用量'!$3:$3,'階層1.2 使用量'!AH$4&amp;"C",'階層3 使用量'!39:39),"-")</f>
        <v>0</v>
      </c>
      <c r="AJ38" s="221">
        <f ca="1">IFERROR(SUMIF('階層3 使用量'!$3:$3,'階層1.2 使用量'!AJ$4,'階層3 使用量'!39:39),"-")</f>
        <v>0</v>
      </c>
      <c r="AK38" s="222">
        <f ca="1">IFERROR(SUMIF('階層3 使用量'!$3:$3,'階層1.2 使用量'!AJ$4&amp;"C",'階層3 使用量'!39:39),"-")</f>
        <v>0</v>
      </c>
      <c r="AL38" s="221">
        <f ca="1">IFERROR(SUMIF('階層3 使用量'!$3:$3,'階層1.2 使用量'!AL$4,'階層3 使用量'!39:39),"-")</f>
        <v>0</v>
      </c>
      <c r="AM38" s="223">
        <f ca="1">IFERROR(SUMIF('階層3 使用量'!$3:$3,'階層1.2 使用量'!AL$4&amp;"C",'階層3 使用量'!39:39),"-")</f>
        <v>0</v>
      </c>
    </row>
    <row r="39" spans="1:39" ht="19.5" customHeight="1">
      <c r="A39" s="639"/>
      <c r="B39" s="1010"/>
      <c r="C39" s="979"/>
      <c r="D39" s="980"/>
      <c r="E39" s="148"/>
      <c r="F39" s="149"/>
      <c r="G39" s="149"/>
      <c r="H39" s="149"/>
      <c r="I39" s="149"/>
      <c r="J39" s="984" t="s">
        <v>1163</v>
      </c>
      <c r="K39" s="984"/>
      <c r="L39" s="984"/>
      <c r="M39" s="984"/>
      <c r="N39" s="984"/>
      <c r="O39" s="984"/>
      <c r="P39" s="984"/>
      <c r="Q39" s="146" t="s">
        <v>1144</v>
      </c>
      <c r="R39" s="219">
        <f t="shared" ca="1" si="1"/>
        <v>0</v>
      </c>
      <c r="S39" s="220">
        <f t="shared" ca="1" si="1"/>
        <v>0</v>
      </c>
      <c r="T39" s="221">
        <f ca="1">IFERROR(SUMIF('階層3 使用量'!$3:$3,'階層1.2 使用量'!T$4,'階層3 使用量'!40:40),"-")</f>
        <v>0</v>
      </c>
      <c r="U39" s="222">
        <f ca="1">IFERROR(SUMIF('階層3 使用量'!$3:$3,'階層1.2 使用量'!T$4&amp;"C",'階層3 使用量'!40:40),"-")</f>
        <v>0</v>
      </c>
      <c r="V39" s="221">
        <f ca="1">IFERROR(SUMIF('階層3 使用量'!$3:$3,'階層1.2 使用量'!V$4,'階層3 使用量'!40:40),"-")</f>
        <v>0</v>
      </c>
      <c r="W39" s="222">
        <f ca="1">IFERROR(SUMIF('階層3 使用量'!$3:$3,'階層1.2 使用量'!V$4&amp;"C",'階層3 使用量'!40:40),"-")</f>
        <v>0</v>
      </c>
      <c r="X39" s="221">
        <f ca="1">IFERROR(SUMIF('階層3 使用量'!$3:$3,'階層1.2 使用量'!X$4,'階層3 使用量'!40:40),"-")</f>
        <v>0</v>
      </c>
      <c r="Y39" s="222">
        <f ca="1">IFERROR(SUMIF('階層3 使用量'!$3:$3,'階層1.2 使用量'!X$4&amp;"C",'階層3 使用量'!40:40),"-")</f>
        <v>0</v>
      </c>
      <c r="Z39" s="221">
        <f ca="1">IFERROR(SUMIF('階層3 使用量'!$3:$3,'階層1.2 使用量'!Z$4,'階層3 使用量'!40:40),"-")</f>
        <v>0</v>
      </c>
      <c r="AA39" s="222">
        <f ca="1">IFERROR(SUMIF('階層3 使用量'!$3:$3,'階層1.2 使用量'!Z$4&amp;"C",'階層3 使用量'!40:40),"-")</f>
        <v>0</v>
      </c>
      <c r="AB39" s="221">
        <f ca="1">IFERROR(SUMIF('階層3 使用量'!$3:$3,'階層1.2 使用量'!AB$4,'階層3 使用量'!40:40),"-")</f>
        <v>0</v>
      </c>
      <c r="AC39" s="222">
        <f ca="1">IFERROR(SUMIF('階層3 使用量'!$3:$3,'階層1.2 使用量'!AB$4&amp;"C",'階層3 使用量'!40:40),"-")</f>
        <v>0</v>
      </c>
      <c r="AD39" s="221">
        <f ca="1">IFERROR(SUMIF('階層3 使用量'!$3:$3,'階層1.2 使用量'!AD$4,'階層3 使用量'!40:40),"-")</f>
        <v>0</v>
      </c>
      <c r="AE39" s="222">
        <f ca="1">IFERROR(SUMIF('階層3 使用量'!$3:$3,'階層1.2 使用量'!AD$4&amp;"C",'階層3 使用量'!40:40),"-")</f>
        <v>0</v>
      </c>
      <c r="AF39" s="221">
        <f ca="1">IFERROR(SUMIF('階層3 使用量'!$3:$3,'階層1.2 使用量'!AF$4,'階層3 使用量'!40:40),"-")</f>
        <v>0</v>
      </c>
      <c r="AG39" s="222">
        <f ca="1">IFERROR(SUMIF('階層3 使用量'!$3:$3,'階層1.2 使用量'!AF$4&amp;"C",'階層3 使用量'!40:40),"-")</f>
        <v>0</v>
      </c>
      <c r="AH39" s="221">
        <f ca="1">IFERROR(SUMIF('階層3 使用量'!$3:$3,'階層1.2 使用量'!AH$4,'階層3 使用量'!40:40),"-")</f>
        <v>0</v>
      </c>
      <c r="AI39" s="222">
        <f ca="1">IFERROR(SUMIF('階層3 使用量'!$3:$3,'階層1.2 使用量'!AH$4&amp;"C",'階層3 使用量'!40:40),"-")</f>
        <v>0</v>
      </c>
      <c r="AJ39" s="221">
        <f ca="1">IFERROR(SUMIF('階層3 使用量'!$3:$3,'階層1.2 使用量'!AJ$4,'階層3 使用量'!40:40),"-")</f>
        <v>0</v>
      </c>
      <c r="AK39" s="222">
        <f ca="1">IFERROR(SUMIF('階層3 使用量'!$3:$3,'階層1.2 使用量'!AJ$4&amp;"C",'階層3 使用量'!40:40),"-")</f>
        <v>0</v>
      </c>
      <c r="AL39" s="221">
        <f ca="1">IFERROR(SUMIF('階層3 使用量'!$3:$3,'階層1.2 使用量'!AL$4,'階層3 使用量'!40:40),"-")</f>
        <v>0</v>
      </c>
      <c r="AM39" s="223">
        <f ca="1">IFERROR(SUMIF('階層3 使用量'!$3:$3,'階層1.2 使用量'!AL$4&amp;"C",'階層3 使用量'!40:40),"-")</f>
        <v>0</v>
      </c>
    </row>
    <row r="40" spans="1:39" ht="19.5" customHeight="1">
      <c r="A40" s="639"/>
      <c r="B40" s="1010"/>
      <c r="C40" s="979"/>
      <c r="D40" s="980"/>
      <c r="E40" s="148"/>
      <c r="F40" s="149"/>
      <c r="G40" s="149"/>
      <c r="H40" s="149"/>
      <c r="I40" s="149"/>
      <c r="J40" s="984" t="s">
        <v>1164</v>
      </c>
      <c r="K40" s="984"/>
      <c r="L40" s="984"/>
      <c r="M40" s="984"/>
      <c r="N40" s="984"/>
      <c r="O40" s="984"/>
      <c r="P40" s="984"/>
      <c r="Q40" s="146" t="s">
        <v>381</v>
      </c>
      <c r="R40" s="219">
        <f t="shared" ca="1" si="1"/>
        <v>0</v>
      </c>
      <c r="S40" s="220">
        <f t="shared" ca="1" si="1"/>
        <v>0</v>
      </c>
      <c r="T40" s="221">
        <f ca="1">IFERROR(SUMIF('階層3 使用量'!$3:$3,'階層1.2 使用量'!T$4,'階層3 使用量'!41:41),"-")</f>
        <v>0</v>
      </c>
      <c r="U40" s="222">
        <f ca="1">IFERROR(SUMIF('階層3 使用量'!$3:$3,'階層1.2 使用量'!T$4&amp;"C",'階層3 使用量'!41:41),"-")</f>
        <v>0</v>
      </c>
      <c r="V40" s="221">
        <f ca="1">IFERROR(SUMIF('階層3 使用量'!$3:$3,'階層1.2 使用量'!V$4,'階層3 使用量'!41:41),"-")</f>
        <v>0</v>
      </c>
      <c r="W40" s="222">
        <f ca="1">IFERROR(SUMIF('階層3 使用量'!$3:$3,'階層1.2 使用量'!V$4&amp;"C",'階層3 使用量'!41:41),"-")</f>
        <v>0</v>
      </c>
      <c r="X40" s="221">
        <f ca="1">IFERROR(SUMIF('階層3 使用量'!$3:$3,'階層1.2 使用量'!X$4,'階層3 使用量'!41:41),"-")</f>
        <v>0</v>
      </c>
      <c r="Y40" s="222">
        <f ca="1">IFERROR(SUMIF('階層3 使用量'!$3:$3,'階層1.2 使用量'!X$4&amp;"C",'階層3 使用量'!41:41),"-")</f>
        <v>0</v>
      </c>
      <c r="Z40" s="221">
        <f ca="1">IFERROR(SUMIF('階層3 使用量'!$3:$3,'階層1.2 使用量'!Z$4,'階層3 使用量'!41:41),"-")</f>
        <v>0</v>
      </c>
      <c r="AA40" s="222">
        <f ca="1">IFERROR(SUMIF('階層3 使用量'!$3:$3,'階層1.2 使用量'!Z$4&amp;"C",'階層3 使用量'!41:41),"-")</f>
        <v>0</v>
      </c>
      <c r="AB40" s="221">
        <f ca="1">IFERROR(SUMIF('階層3 使用量'!$3:$3,'階層1.2 使用量'!AB$4,'階層3 使用量'!41:41),"-")</f>
        <v>0</v>
      </c>
      <c r="AC40" s="222">
        <f ca="1">IFERROR(SUMIF('階層3 使用量'!$3:$3,'階層1.2 使用量'!AB$4&amp;"C",'階層3 使用量'!41:41),"-")</f>
        <v>0</v>
      </c>
      <c r="AD40" s="221">
        <f ca="1">IFERROR(SUMIF('階層3 使用量'!$3:$3,'階層1.2 使用量'!AD$4,'階層3 使用量'!41:41),"-")</f>
        <v>0</v>
      </c>
      <c r="AE40" s="222">
        <f ca="1">IFERROR(SUMIF('階層3 使用量'!$3:$3,'階層1.2 使用量'!AD$4&amp;"C",'階層3 使用量'!41:41),"-")</f>
        <v>0</v>
      </c>
      <c r="AF40" s="221">
        <f ca="1">IFERROR(SUMIF('階層3 使用量'!$3:$3,'階層1.2 使用量'!AF$4,'階層3 使用量'!41:41),"-")</f>
        <v>0</v>
      </c>
      <c r="AG40" s="222">
        <f ca="1">IFERROR(SUMIF('階層3 使用量'!$3:$3,'階層1.2 使用量'!AF$4&amp;"C",'階層3 使用量'!41:41),"-")</f>
        <v>0</v>
      </c>
      <c r="AH40" s="221">
        <f ca="1">IFERROR(SUMIF('階層3 使用量'!$3:$3,'階層1.2 使用量'!AH$4,'階層3 使用量'!41:41),"-")</f>
        <v>0</v>
      </c>
      <c r="AI40" s="222">
        <f ca="1">IFERROR(SUMIF('階層3 使用量'!$3:$3,'階層1.2 使用量'!AH$4&amp;"C",'階層3 使用量'!41:41),"-")</f>
        <v>0</v>
      </c>
      <c r="AJ40" s="221">
        <f ca="1">IFERROR(SUMIF('階層3 使用量'!$3:$3,'階層1.2 使用量'!AJ$4,'階層3 使用量'!41:41),"-")</f>
        <v>0</v>
      </c>
      <c r="AK40" s="222">
        <f ca="1">IFERROR(SUMIF('階層3 使用量'!$3:$3,'階層1.2 使用量'!AJ$4&amp;"C",'階層3 使用量'!41:41),"-")</f>
        <v>0</v>
      </c>
      <c r="AL40" s="221">
        <f ca="1">IFERROR(SUMIF('階層3 使用量'!$3:$3,'階層1.2 使用量'!AL$4,'階層3 使用量'!41:41),"-")</f>
        <v>0</v>
      </c>
      <c r="AM40" s="223">
        <f ca="1">IFERROR(SUMIF('階層3 使用量'!$3:$3,'階層1.2 使用量'!AL$4&amp;"C",'階層3 使用量'!41:41),"-")</f>
        <v>0</v>
      </c>
    </row>
    <row r="41" spans="1:39" ht="19.5" customHeight="1">
      <c r="A41" s="639"/>
      <c r="B41" s="1010"/>
      <c r="C41" s="979"/>
      <c r="D41" s="980"/>
      <c r="E41" s="148"/>
      <c r="F41" s="149"/>
      <c r="G41" s="149"/>
      <c r="H41" s="149"/>
      <c r="I41" s="149"/>
      <c r="J41" s="984" t="s">
        <v>1165</v>
      </c>
      <c r="K41" s="984"/>
      <c r="L41" s="984"/>
      <c r="M41" s="984"/>
      <c r="N41" s="984"/>
      <c r="O41" s="984"/>
      <c r="P41" s="984"/>
      <c r="Q41" s="146" t="s">
        <v>381</v>
      </c>
      <c r="R41" s="219">
        <f t="shared" ca="1" si="1"/>
        <v>0</v>
      </c>
      <c r="S41" s="220">
        <f t="shared" ca="1" si="1"/>
        <v>0</v>
      </c>
      <c r="T41" s="221">
        <f ca="1">IFERROR(SUMIF('階層3 使用量'!$3:$3,'階層1.2 使用量'!T$4,'階層3 使用量'!42:42),"-")</f>
        <v>0</v>
      </c>
      <c r="U41" s="222">
        <f ca="1">IFERROR(SUMIF('階層3 使用量'!$3:$3,'階層1.2 使用量'!T$4&amp;"C",'階層3 使用量'!42:42),"-")</f>
        <v>0</v>
      </c>
      <c r="V41" s="221">
        <f ca="1">IFERROR(SUMIF('階層3 使用量'!$3:$3,'階層1.2 使用量'!V$4,'階層3 使用量'!42:42),"-")</f>
        <v>0</v>
      </c>
      <c r="W41" s="222">
        <f ca="1">IFERROR(SUMIF('階層3 使用量'!$3:$3,'階層1.2 使用量'!V$4&amp;"C",'階層3 使用量'!42:42),"-")</f>
        <v>0</v>
      </c>
      <c r="X41" s="221">
        <f ca="1">IFERROR(SUMIF('階層3 使用量'!$3:$3,'階層1.2 使用量'!X$4,'階層3 使用量'!42:42),"-")</f>
        <v>0</v>
      </c>
      <c r="Y41" s="222">
        <f ca="1">IFERROR(SUMIF('階層3 使用量'!$3:$3,'階層1.2 使用量'!X$4&amp;"C",'階層3 使用量'!42:42),"-")</f>
        <v>0</v>
      </c>
      <c r="Z41" s="221">
        <f ca="1">IFERROR(SUMIF('階層3 使用量'!$3:$3,'階層1.2 使用量'!Z$4,'階層3 使用量'!42:42),"-")</f>
        <v>0</v>
      </c>
      <c r="AA41" s="222">
        <f ca="1">IFERROR(SUMIF('階層3 使用量'!$3:$3,'階層1.2 使用量'!Z$4&amp;"C",'階層3 使用量'!42:42),"-")</f>
        <v>0</v>
      </c>
      <c r="AB41" s="221">
        <f ca="1">IFERROR(SUMIF('階層3 使用量'!$3:$3,'階層1.2 使用量'!AB$4,'階層3 使用量'!42:42),"-")</f>
        <v>0</v>
      </c>
      <c r="AC41" s="222">
        <f ca="1">IFERROR(SUMIF('階層3 使用量'!$3:$3,'階層1.2 使用量'!AB$4&amp;"C",'階層3 使用量'!42:42),"-")</f>
        <v>0</v>
      </c>
      <c r="AD41" s="221">
        <f ca="1">IFERROR(SUMIF('階層3 使用量'!$3:$3,'階層1.2 使用量'!AD$4,'階層3 使用量'!42:42),"-")</f>
        <v>0</v>
      </c>
      <c r="AE41" s="222">
        <f ca="1">IFERROR(SUMIF('階層3 使用量'!$3:$3,'階層1.2 使用量'!AD$4&amp;"C",'階層3 使用量'!42:42),"-")</f>
        <v>0</v>
      </c>
      <c r="AF41" s="221">
        <f ca="1">IFERROR(SUMIF('階層3 使用量'!$3:$3,'階層1.2 使用量'!AF$4,'階層3 使用量'!42:42),"-")</f>
        <v>0</v>
      </c>
      <c r="AG41" s="222">
        <f ca="1">IFERROR(SUMIF('階層3 使用量'!$3:$3,'階層1.2 使用量'!AF$4&amp;"C",'階層3 使用量'!42:42),"-")</f>
        <v>0</v>
      </c>
      <c r="AH41" s="221">
        <f ca="1">IFERROR(SUMIF('階層3 使用量'!$3:$3,'階層1.2 使用量'!AH$4,'階層3 使用量'!42:42),"-")</f>
        <v>0</v>
      </c>
      <c r="AI41" s="222">
        <f ca="1">IFERROR(SUMIF('階層3 使用量'!$3:$3,'階層1.2 使用量'!AH$4&amp;"C",'階層3 使用量'!42:42),"-")</f>
        <v>0</v>
      </c>
      <c r="AJ41" s="221">
        <f ca="1">IFERROR(SUMIF('階層3 使用量'!$3:$3,'階層1.2 使用量'!AJ$4,'階層3 使用量'!42:42),"-")</f>
        <v>0</v>
      </c>
      <c r="AK41" s="222">
        <f ca="1">IFERROR(SUMIF('階層3 使用量'!$3:$3,'階層1.2 使用量'!AJ$4&amp;"C",'階層3 使用量'!42:42),"-")</f>
        <v>0</v>
      </c>
      <c r="AL41" s="221">
        <f ca="1">IFERROR(SUMIF('階層3 使用量'!$3:$3,'階層1.2 使用量'!AL$4,'階層3 使用量'!42:42),"-")</f>
        <v>0</v>
      </c>
      <c r="AM41" s="223">
        <f ca="1">IFERROR(SUMIF('階層3 使用量'!$3:$3,'階層1.2 使用量'!AL$4&amp;"C",'階層3 使用量'!42:42),"-")</f>
        <v>0</v>
      </c>
    </row>
    <row r="42" spans="1:39" ht="19.5" customHeight="1">
      <c r="A42" s="639"/>
      <c r="B42" s="1010"/>
      <c r="C42" s="979"/>
      <c r="D42" s="980"/>
      <c r="E42" s="148"/>
      <c r="F42" s="149"/>
      <c r="G42" s="149"/>
      <c r="H42" s="149"/>
      <c r="I42" s="149"/>
      <c r="J42" s="984" t="s">
        <v>1166</v>
      </c>
      <c r="K42" s="984"/>
      <c r="L42" s="984"/>
      <c r="M42" s="984"/>
      <c r="N42" s="984"/>
      <c r="O42" s="984"/>
      <c r="P42" s="984"/>
      <c r="Q42" s="146" t="s">
        <v>1167</v>
      </c>
      <c r="R42" s="219">
        <f t="shared" ca="1" si="1"/>
        <v>0</v>
      </c>
      <c r="S42" s="220">
        <f t="shared" ca="1" si="1"/>
        <v>0</v>
      </c>
      <c r="T42" s="221">
        <f ca="1">IFERROR(SUMIF('階層3 使用量'!$3:$3,'階層1.2 使用量'!T$4,'階層3 使用量'!43:43),"-")</f>
        <v>0</v>
      </c>
      <c r="U42" s="222">
        <f ca="1">IFERROR(SUMIF('階層3 使用量'!$3:$3,'階層1.2 使用量'!T$4&amp;"C",'階層3 使用量'!43:43),"-")</f>
        <v>0</v>
      </c>
      <c r="V42" s="221">
        <f ca="1">IFERROR(SUMIF('階層3 使用量'!$3:$3,'階層1.2 使用量'!V$4,'階層3 使用量'!43:43),"-")</f>
        <v>0</v>
      </c>
      <c r="W42" s="222">
        <f ca="1">IFERROR(SUMIF('階層3 使用量'!$3:$3,'階層1.2 使用量'!V$4&amp;"C",'階層3 使用量'!43:43),"-")</f>
        <v>0</v>
      </c>
      <c r="X42" s="221">
        <f ca="1">IFERROR(SUMIF('階層3 使用量'!$3:$3,'階層1.2 使用量'!X$4,'階層3 使用量'!43:43),"-")</f>
        <v>0</v>
      </c>
      <c r="Y42" s="222">
        <f ca="1">IFERROR(SUMIF('階層3 使用量'!$3:$3,'階層1.2 使用量'!X$4&amp;"C",'階層3 使用量'!43:43),"-")</f>
        <v>0</v>
      </c>
      <c r="Z42" s="221">
        <f ca="1">IFERROR(SUMIF('階層3 使用量'!$3:$3,'階層1.2 使用量'!Z$4,'階層3 使用量'!43:43),"-")</f>
        <v>0</v>
      </c>
      <c r="AA42" s="222">
        <f ca="1">IFERROR(SUMIF('階層3 使用量'!$3:$3,'階層1.2 使用量'!Z$4&amp;"C",'階層3 使用量'!43:43),"-")</f>
        <v>0</v>
      </c>
      <c r="AB42" s="221">
        <f ca="1">IFERROR(SUMIF('階層3 使用量'!$3:$3,'階層1.2 使用量'!AB$4,'階層3 使用量'!43:43),"-")</f>
        <v>0</v>
      </c>
      <c r="AC42" s="222">
        <f ca="1">IFERROR(SUMIF('階層3 使用量'!$3:$3,'階層1.2 使用量'!AB$4&amp;"C",'階層3 使用量'!43:43),"-")</f>
        <v>0</v>
      </c>
      <c r="AD42" s="221">
        <f ca="1">IFERROR(SUMIF('階層3 使用量'!$3:$3,'階層1.2 使用量'!AD$4,'階層3 使用量'!43:43),"-")</f>
        <v>0</v>
      </c>
      <c r="AE42" s="222">
        <f ca="1">IFERROR(SUMIF('階層3 使用量'!$3:$3,'階層1.2 使用量'!AD$4&amp;"C",'階層3 使用量'!43:43),"-")</f>
        <v>0</v>
      </c>
      <c r="AF42" s="221">
        <f ca="1">IFERROR(SUMIF('階層3 使用量'!$3:$3,'階層1.2 使用量'!AF$4,'階層3 使用量'!43:43),"-")</f>
        <v>0</v>
      </c>
      <c r="AG42" s="222">
        <f ca="1">IFERROR(SUMIF('階層3 使用量'!$3:$3,'階層1.2 使用量'!AF$4&amp;"C",'階層3 使用量'!43:43),"-")</f>
        <v>0</v>
      </c>
      <c r="AH42" s="221">
        <f ca="1">IFERROR(SUMIF('階層3 使用量'!$3:$3,'階層1.2 使用量'!AH$4,'階層3 使用量'!43:43),"-")</f>
        <v>0</v>
      </c>
      <c r="AI42" s="222">
        <f ca="1">IFERROR(SUMIF('階層3 使用量'!$3:$3,'階層1.2 使用量'!AH$4&amp;"C",'階層3 使用量'!43:43),"-")</f>
        <v>0</v>
      </c>
      <c r="AJ42" s="221">
        <f ca="1">IFERROR(SUMIF('階層3 使用量'!$3:$3,'階層1.2 使用量'!AJ$4,'階層3 使用量'!43:43),"-")</f>
        <v>0</v>
      </c>
      <c r="AK42" s="222">
        <f ca="1">IFERROR(SUMIF('階層3 使用量'!$3:$3,'階層1.2 使用量'!AJ$4&amp;"C",'階層3 使用量'!43:43),"-")</f>
        <v>0</v>
      </c>
      <c r="AL42" s="221">
        <f ca="1">IFERROR(SUMIF('階層3 使用量'!$3:$3,'階層1.2 使用量'!AL$4,'階層3 使用量'!43:43),"-")</f>
        <v>0</v>
      </c>
      <c r="AM42" s="223">
        <f ca="1">IFERROR(SUMIF('階層3 使用量'!$3:$3,'階層1.2 使用量'!AL$4&amp;"C",'階層3 使用量'!43:43),"-")</f>
        <v>0</v>
      </c>
    </row>
    <row r="43" spans="1:39" ht="19.5" customHeight="1">
      <c r="A43" s="639"/>
      <c r="B43" s="1010"/>
      <c r="C43" s="979"/>
      <c r="D43" s="980"/>
      <c r="E43" s="148"/>
      <c r="F43" s="149"/>
      <c r="G43" s="149"/>
      <c r="H43" s="149"/>
      <c r="I43" s="149"/>
      <c r="J43" s="984" t="s">
        <v>1168</v>
      </c>
      <c r="K43" s="984"/>
      <c r="L43" s="984"/>
      <c r="M43" s="984"/>
      <c r="N43" s="984"/>
      <c r="O43" s="984"/>
      <c r="P43" s="984"/>
      <c r="Q43" s="146" t="s">
        <v>1144</v>
      </c>
      <c r="R43" s="219">
        <f t="shared" ca="1" si="1"/>
        <v>0</v>
      </c>
      <c r="S43" s="220">
        <f t="shared" ca="1" si="1"/>
        <v>0</v>
      </c>
      <c r="T43" s="221">
        <f ca="1">IFERROR(SUMIF('階層3 使用量'!$3:$3,'階層1.2 使用量'!T$4,'階層3 使用量'!44:44),"-")</f>
        <v>0</v>
      </c>
      <c r="U43" s="222">
        <f ca="1">IFERROR(SUMIF('階層3 使用量'!$3:$3,'階層1.2 使用量'!T$4&amp;"C",'階層3 使用量'!44:44),"-")</f>
        <v>0</v>
      </c>
      <c r="V43" s="221">
        <f ca="1">IFERROR(SUMIF('階層3 使用量'!$3:$3,'階層1.2 使用量'!V$4,'階層3 使用量'!44:44),"-")</f>
        <v>0</v>
      </c>
      <c r="W43" s="222">
        <f ca="1">IFERROR(SUMIF('階層3 使用量'!$3:$3,'階層1.2 使用量'!V$4&amp;"C",'階層3 使用量'!44:44),"-")</f>
        <v>0</v>
      </c>
      <c r="X43" s="221">
        <f ca="1">IFERROR(SUMIF('階層3 使用量'!$3:$3,'階層1.2 使用量'!X$4,'階層3 使用量'!44:44),"-")</f>
        <v>0</v>
      </c>
      <c r="Y43" s="222">
        <f ca="1">IFERROR(SUMIF('階層3 使用量'!$3:$3,'階層1.2 使用量'!X$4&amp;"C",'階層3 使用量'!44:44),"-")</f>
        <v>0</v>
      </c>
      <c r="Z43" s="221">
        <f ca="1">IFERROR(SUMIF('階層3 使用量'!$3:$3,'階層1.2 使用量'!Z$4,'階層3 使用量'!44:44),"-")</f>
        <v>0</v>
      </c>
      <c r="AA43" s="222">
        <f ca="1">IFERROR(SUMIF('階層3 使用量'!$3:$3,'階層1.2 使用量'!Z$4&amp;"C",'階層3 使用量'!44:44),"-")</f>
        <v>0</v>
      </c>
      <c r="AB43" s="221">
        <f ca="1">IFERROR(SUMIF('階層3 使用量'!$3:$3,'階層1.2 使用量'!AB$4,'階層3 使用量'!44:44),"-")</f>
        <v>0</v>
      </c>
      <c r="AC43" s="222">
        <f ca="1">IFERROR(SUMIF('階層3 使用量'!$3:$3,'階層1.2 使用量'!AB$4&amp;"C",'階層3 使用量'!44:44),"-")</f>
        <v>0</v>
      </c>
      <c r="AD43" s="221">
        <f ca="1">IFERROR(SUMIF('階層3 使用量'!$3:$3,'階層1.2 使用量'!AD$4,'階層3 使用量'!44:44),"-")</f>
        <v>0</v>
      </c>
      <c r="AE43" s="222">
        <f ca="1">IFERROR(SUMIF('階層3 使用量'!$3:$3,'階層1.2 使用量'!AD$4&amp;"C",'階層3 使用量'!44:44),"-")</f>
        <v>0</v>
      </c>
      <c r="AF43" s="221">
        <f ca="1">IFERROR(SUMIF('階層3 使用量'!$3:$3,'階層1.2 使用量'!AF$4,'階層3 使用量'!44:44),"-")</f>
        <v>0</v>
      </c>
      <c r="AG43" s="222">
        <f ca="1">IFERROR(SUMIF('階層3 使用量'!$3:$3,'階層1.2 使用量'!AF$4&amp;"C",'階層3 使用量'!44:44),"-")</f>
        <v>0</v>
      </c>
      <c r="AH43" s="221">
        <f ca="1">IFERROR(SUMIF('階層3 使用量'!$3:$3,'階層1.2 使用量'!AH$4,'階層3 使用量'!44:44),"-")</f>
        <v>0</v>
      </c>
      <c r="AI43" s="222">
        <f ca="1">IFERROR(SUMIF('階層3 使用量'!$3:$3,'階層1.2 使用量'!AH$4&amp;"C",'階層3 使用量'!44:44),"-")</f>
        <v>0</v>
      </c>
      <c r="AJ43" s="221">
        <f ca="1">IFERROR(SUMIF('階層3 使用量'!$3:$3,'階層1.2 使用量'!AJ$4,'階層3 使用量'!44:44),"-")</f>
        <v>0</v>
      </c>
      <c r="AK43" s="222">
        <f ca="1">IFERROR(SUMIF('階層3 使用量'!$3:$3,'階層1.2 使用量'!AJ$4&amp;"C",'階層3 使用量'!44:44),"-")</f>
        <v>0</v>
      </c>
      <c r="AL43" s="221">
        <f ca="1">IFERROR(SUMIF('階層3 使用量'!$3:$3,'階層1.2 使用量'!AL$4,'階層3 使用量'!44:44),"-")</f>
        <v>0</v>
      </c>
      <c r="AM43" s="223">
        <f ca="1">IFERROR(SUMIF('階層3 使用量'!$3:$3,'階層1.2 使用量'!AL$4&amp;"C",'階層3 使用量'!44:44),"-")</f>
        <v>0</v>
      </c>
    </row>
    <row r="44" spans="1:39">
      <c r="A44" s="639"/>
      <c r="B44" s="1010"/>
      <c r="C44" s="979"/>
      <c r="D44" s="980"/>
      <c r="E44" s="148"/>
      <c r="F44" s="149"/>
      <c r="G44" s="149"/>
      <c r="H44" s="149"/>
      <c r="I44" s="149"/>
      <c r="J44" s="984" t="s">
        <v>1169</v>
      </c>
      <c r="K44" s="984"/>
      <c r="L44" s="984"/>
      <c r="M44" s="984"/>
      <c r="N44" s="984"/>
      <c r="O44" s="984"/>
      <c r="P44" s="984"/>
      <c r="Q44" s="146" t="s">
        <v>1144</v>
      </c>
      <c r="R44" s="219">
        <f t="shared" ca="1" si="1"/>
        <v>0</v>
      </c>
      <c r="S44" s="220">
        <f t="shared" ca="1" si="1"/>
        <v>0</v>
      </c>
      <c r="T44" s="221">
        <f ca="1">IFERROR(SUMIF('階層3 使用量'!$3:$3,'階層1.2 使用量'!T$4,'階層3 使用量'!45:45),"-")</f>
        <v>0</v>
      </c>
      <c r="U44" s="222">
        <f ca="1">IFERROR(SUMIF('階層3 使用量'!$3:$3,'階層1.2 使用量'!T$4&amp;"C",'階層3 使用量'!45:45),"-")</f>
        <v>0</v>
      </c>
      <c r="V44" s="221">
        <f ca="1">IFERROR(SUMIF('階層3 使用量'!$3:$3,'階層1.2 使用量'!V$4,'階層3 使用量'!45:45),"-")</f>
        <v>0</v>
      </c>
      <c r="W44" s="222">
        <f ca="1">IFERROR(SUMIF('階層3 使用量'!$3:$3,'階層1.2 使用量'!V$4&amp;"C",'階層3 使用量'!45:45),"-")</f>
        <v>0</v>
      </c>
      <c r="X44" s="221">
        <f ca="1">IFERROR(SUMIF('階層3 使用量'!$3:$3,'階層1.2 使用量'!X$4,'階層3 使用量'!45:45),"-")</f>
        <v>0</v>
      </c>
      <c r="Y44" s="222">
        <f ca="1">IFERROR(SUMIF('階層3 使用量'!$3:$3,'階層1.2 使用量'!X$4&amp;"C",'階層3 使用量'!45:45),"-")</f>
        <v>0</v>
      </c>
      <c r="Z44" s="221">
        <f ca="1">IFERROR(SUMIF('階層3 使用量'!$3:$3,'階層1.2 使用量'!Z$4,'階層3 使用量'!45:45),"-")</f>
        <v>0</v>
      </c>
      <c r="AA44" s="222">
        <f ca="1">IFERROR(SUMIF('階層3 使用量'!$3:$3,'階層1.2 使用量'!Z$4&amp;"C",'階層3 使用量'!45:45),"-")</f>
        <v>0</v>
      </c>
      <c r="AB44" s="221">
        <f ca="1">IFERROR(SUMIF('階層3 使用量'!$3:$3,'階層1.2 使用量'!AB$4,'階層3 使用量'!45:45),"-")</f>
        <v>0</v>
      </c>
      <c r="AC44" s="222">
        <f ca="1">IFERROR(SUMIF('階層3 使用量'!$3:$3,'階層1.2 使用量'!AB$4&amp;"C",'階層3 使用量'!45:45),"-")</f>
        <v>0</v>
      </c>
      <c r="AD44" s="221">
        <f ca="1">IFERROR(SUMIF('階層3 使用量'!$3:$3,'階層1.2 使用量'!AD$4,'階層3 使用量'!45:45),"-")</f>
        <v>0</v>
      </c>
      <c r="AE44" s="222">
        <f ca="1">IFERROR(SUMIF('階層3 使用量'!$3:$3,'階層1.2 使用量'!AD$4&amp;"C",'階層3 使用量'!45:45),"-")</f>
        <v>0</v>
      </c>
      <c r="AF44" s="221">
        <f ca="1">IFERROR(SUMIF('階層3 使用量'!$3:$3,'階層1.2 使用量'!AF$4,'階層3 使用量'!45:45),"-")</f>
        <v>0</v>
      </c>
      <c r="AG44" s="222">
        <f ca="1">IFERROR(SUMIF('階層3 使用量'!$3:$3,'階層1.2 使用量'!AF$4&amp;"C",'階層3 使用量'!45:45),"-")</f>
        <v>0</v>
      </c>
      <c r="AH44" s="221">
        <f ca="1">IFERROR(SUMIF('階層3 使用量'!$3:$3,'階層1.2 使用量'!AH$4,'階層3 使用量'!45:45),"-")</f>
        <v>0</v>
      </c>
      <c r="AI44" s="222">
        <f ca="1">IFERROR(SUMIF('階層3 使用量'!$3:$3,'階層1.2 使用量'!AH$4&amp;"C",'階層3 使用量'!45:45),"-")</f>
        <v>0</v>
      </c>
      <c r="AJ44" s="221">
        <f ca="1">IFERROR(SUMIF('階層3 使用量'!$3:$3,'階層1.2 使用量'!AJ$4,'階層3 使用量'!45:45),"-")</f>
        <v>0</v>
      </c>
      <c r="AK44" s="222">
        <f ca="1">IFERROR(SUMIF('階層3 使用量'!$3:$3,'階層1.2 使用量'!AJ$4&amp;"C",'階層3 使用量'!45:45),"-")</f>
        <v>0</v>
      </c>
      <c r="AL44" s="221">
        <f ca="1">IFERROR(SUMIF('階層3 使用量'!$3:$3,'階層1.2 使用量'!AL$4,'階層3 使用量'!45:45),"-")</f>
        <v>0</v>
      </c>
      <c r="AM44" s="223">
        <f ca="1">IFERROR(SUMIF('階層3 使用量'!$3:$3,'階層1.2 使用量'!AL$4&amp;"C",'階層3 使用量'!45:45),"-")</f>
        <v>0</v>
      </c>
    </row>
    <row r="45" spans="1:39">
      <c r="A45" s="639"/>
      <c r="B45" s="1010"/>
      <c r="C45" s="979"/>
      <c r="D45" s="980"/>
      <c r="E45" s="148"/>
      <c r="F45" s="149"/>
      <c r="G45" s="149"/>
      <c r="H45" s="149"/>
      <c r="I45" s="149"/>
      <c r="J45" s="984" t="s">
        <v>1170</v>
      </c>
      <c r="K45" s="984"/>
      <c r="L45" s="984"/>
      <c r="M45" s="984"/>
      <c r="N45" s="984"/>
      <c r="O45" s="984"/>
      <c r="P45" s="984"/>
      <c r="Q45" s="146" t="s">
        <v>1144</v>
      </c>
      <c r="R45" s="219">
        <f t="shared" ca="1" si="1"/>
        <v>0</v>
      </c>
      <c r="S45" s="220">
        <f t="shared" ca="1" si="1"/>
        <v>0</v>
      </c>
      <c r="T45" s="221">
        <f ca="1">IFERROR(SUMIF('階層3 使用量'!$3:$3,'階層1.2 使用量'!T$4,'階層3 使用量'!46:46),"-")</f>
        <v>0</v>
      </c>
      <c r="U45" s="222">
        <f ca="1">IFERROR(SUMIF('階層3 使用量'!$3:$3,'階層1.2 使用量'!T$4&amp;"C",'階層3 使用量'!46:46),"-")</f>
        <v>0</v>
      </c>
      <c r="V45" s="221">
        <f ca="1">IFERROR(SUMIF('階層3 使用量'!$3:$3,'階層1.2 使用量'!V$4,'階層3 使用量'!46:46),"-")</f>
        <v>0</v>
      </c>
      <c r="W45" s="222">
        <f ca="1">IFERROR(SUMIF('階層3 使用量'!$3:$3,'階層1.2 使用量'!V$4&amp;"C",'階層3 使用量'!46:46),"-")</f>
        <v>0</v>
      </c>
      <c r="X45" s="221">
        <f ca="1">IFERROR(SUMIF('階層3 使用量'!$3:$3,'階層1.2 使用量'!X$4,'階層3 使用量'!46:46),"-")</f>
        <v>0</v>
      </c>
      <c r="Y45" s="222">
        <f ca="1">IFERROR(SUMIF('階層3 使用量'!$3:$3,'階層1.2 使用量'!X$4&amp;"C",'階層3 使用量'!46:46),"-")</f>
        <v>0</v>
      </c>
      <c r="Z45" s="221">
        <f ca="1">IFERROR(SUMIF('階層3 使用量'!$3:$3,'階層1.2 使用量'!Z$4,'階層3 使用量'!46:46),"-")</f>
        <v>0</v>
      </c>
      <c r="AA45" s="222">
        <f ca="1">IFERROR(SUMIF('階層3 使用量'!$3:$3,'階層1.2 使用量'!Z$4&amp;"C",'階層3 使用量'!46:46),"-")</f>
        <v>0</v>
      </c>
      <c r="AB45" s="221">
        <f ca="1">IFERROR(SUMIF('階層3 使用量'!$3:$3,'階層1.2 使用量'!AB$4,'階層3 使用量'!46:46),"-")</f>
        <v>0</v>
      </c>
      <c r="AC45" s="222">
        <f ca="1">IFERROR(SUMIF('階層3 使用量'!$3:$3,'階層1.2 使用量'!AB$4&amp;"C",'階層3 使用量'!46:46),"-")</f>
        <v>0</v>
      </c>
      <c r="AD45" s="221">
        <f ca="1">IFERROR(SUMIF('階層3 使用量'!$3:$3,'階層1.2 使用量'!AD$4,'階層3 使用量'!46:46),"-")</f>
        <v>0</v>
      </c>
      <c r="AE45" s="222">
        <f ca="1">IFERROR(SUMIF('階層3 使用量'!$3:$3,'階層1.2 使用量'!AD$4&amp;"C",'階層3 使用量'!46:46),"-")</f>
        <v>0</v>
      </c>
      <c r="AF45" s="221">
        <f ca="1">IFERROR(SUMIF('階層3 使用量'!$3:$3,'階層1.2 使用量'!AF$4,'階層3 使用量'!46:46),"-")</f>
        <v>0</v>
      </c>
      <c r="AG45" s="222">
        <f ca="1">IFERROR(SUMIF('階層3 使用量'!$3:$3,'階層1.2 使用量'!AF$4&amp;"C",'階層3 使用量'!46:46),"-")</f>
        <v>0</v>
      </c>
      <c r="AH45" s="221">
        <f ca="1">IFERROR(SUMIF('階層3 使用量'!$3:$3,'階層1.2 使用量'!AH$4,'階層3 使用量'!46:46),"-")</f>
        <v>0</v>
      </c>
      <c r="AI45" s="222">
        <f ca="1">IFERROR(SUMIF('階層3 使用量'!$3:$3,'階層1.2 使用量'!AH$4&amp;"C",'階層3 使用量'!46:46),"-")</f>
        <v>0</v>
      </c>
      <c r="AJ45" s="221">
        <f ca="1">IFERROR(SUMIF('階層3 使用量'!$3:$3,'階層1.2 使用量'!AJ$4,'階層3 使用量'!46:46),"-")</f>
        <v>0</v>
      </c>
      <c r="AK45" s="222">
        <f ca="1">IFERROR(SUMIF('階層3 使用量'!$3:$3,'階層1.2 使用量'!AJ$4&amp;"C",'階層3 使用量'!46:46),"-")</f>
        <v>0</v>
      </c>
      <c r="AL45" s="221">
        <f ca="1">IFERROR(SUMIF('階層3 使用量'!$3:$3,'階層1.2 使用量'!AL$4,'階層3 使用量'!46:46),"-")</f>
        <v>0</v>
      </c>
      <c r="AM45" s="223">
        <f ca="1">IFERROR(SUMIF('階層3 使用量'!$3:$3,'階層1.2 使用量'!AL$4&amp;"C",'階層3 使用量'!46:46),"-")</f>
        <v>0</v>
      </c>
    </row>
    <row r="46" spans="1:39" ht="19.5" customHeight="1">
      <c r="A46" s="639"/>
      <c r="B46" s="1010"/>
      <c r="C46" s="979"/>
      <c r="D46" s="980"/>
      <c r="E46" s="148"/>
      <c r="F46" s="149"/>
      <c r="G46" s="149"/>
      <c r="H46" s="149"/>
      <c r="I46" s="149"/>
      <c r="J46" s="984" t="s">
        <v>1171</v>
      </c>
      <c r="K46" s="984"/>
      <c r="L46" s="984"/>
      <c r="M46" s="984"/>
      <c r="N46" s="984"/>
      <c r="O46" s="984"/>
      <c r="P46" s="984"/>
      <c r="Q46" s="146" t="s">
        <v>1144</v>
      </c>
      <c r="R46" s="219">
        <f t="shared" ca="1" si="1"/>
        <v>0</v>
      </c>
      <c r="S46" s="220">
        <f t="shared" ca="1" si="1"/>
        <v>0</v>
      </c>
      <c r="T46" s="221">
        <f ca="1">IFERROR(SUMIF('階層3 使用量'!$3:$3,'階層1.2 使用量'!T$4,'階層3 使用量'!47:47),"-")</f>
        <v>0</v>
      </c>
      <c r="U46" s="222">
        <f ca="1">IFERROR(SUMIF('階層3 使用量'!$3:$3,'階層1.2 使用量'!T$4&amp;"C",'階層3 使用量'!47:47),"-")</f>
        <v>0</v>
      </c>
      <c r="V46" s="221">
        <f ca="1">IFERROR(SUMIF('階層3 使用量'!$3:$3,'階層1.2 使用量'!V$4,'階層3 使用量'!47:47),"-")</f>
        <v>0</v>
      </c>
      <c r="W46" s="222">
        <f ca="1">IFERROR(SUMIF('階層3 使用量'!$3:$3,'階層1.2 使用量'!V$4&amp;"C",'階層3 使用量'!47:47),"-")</f>
        <v>0</v>
      </c>
      <c r="X46" s="221">
        <f ca="1">IFERROR(SUMIF('階層3 使用量'!$3:$3,'階層1.2 使用量'!X$4,'階層3 使用量'!47:47),"-")</f>
        <v>0</v>
      </c>
      <c r="Y46" s="222">
        <f ca="1">IFERROR(SUMIF('階層3 使用量'!$3:$3,'階層1.2 使用量'!X$4&amp;"C",'階層3 使用量'!47:47),"-")</f>
        <v>0</v>
      </c>
      <c r="Z46" s="221">
        <f ca="1">IFERROR(SUMIF('階層3 使用量'!$3:$3,'階層1.2 使用量'!Z$4,'階層3 使用量'!47:47),"-")</f>
        <v>0</v>
      </c>
      <c r="AA46" s="222">
        <f ca="1">IFERROR(SUMIF('階層3 使用量'!$3:$3,'階層1.2 使用量'!Z$4&amp;"C",'階層3 使用量'!47:47),"-")</f>
        <v>0</v>
      </c>
      <c r="AB46" s="221">
        <f ca="1">IFERROR(SUMIF('階層3 使用量'!$3:$3,'階層1.2 使用量'!AB$4,'階層3 使用量'!47:47),"-")</f>
        <v>0</v>
      </c>
      <c r="AC46" s="222">
        <f ca="1">IFERROR(SUMIF('階層3 使用量'!$3:$3,'階層1.2 使用量'!AB$4&amp;"C",'階層3 使用量'!47:47),"-")</f>
        <v>0</v>
      </c>
      <c r="AD46" s="221">
        <f ca="1">IFERROR(SUMIF('階層3 使用量'!$3:$3,'階層1.2 使用量'!AD$4,'階層3 使用量'!47:47),"-")</f>
        <v>0</v>
      </c>
      <c r="AE46" s="222">
        <f ca="1">IFERROR(SUMIF('階層3 使用量'!$3:$3,'階層1.2 使用量'!AD$4&amp;"C",'階層3 使用量'!47:47),"-")</f>
        <v>0</v>
      </c>
      <c r="AF46" s="221">
        <f ca="1">IFERROR(SUMIF('階層3 使用量'!$3:$3,'階層1.2 使用量'!AF$4,'階層3 使用量'!47:47),"-")</f>
        <v>0</v>
      </c>
      <c r="AG46" s="222">
        <f ca="1">IFERROR(SUMIF('階層3 使用量'!$3:$3,'階層1.2 使用量'!AF$4&amp;"C",'階層3 使用量'!47:47),"-")</f>
        <v>0</v>
      </c>
      <c r="AH46" s="221">
        <f ca="1">IFERROR(SUMIF('階層3 使用量'!$3:$3,'階層1.2 使用量'!AH$4,'階層3 使用量'!47:47),"-")</f>
        <v>0</v>
      </c>
      <c r="AI46" s="222">
        <f ca="1">IFERROR(SUMIF('階層3 使用量'!$3:$3,'階層1.2 使用量'!AH$4&amp;"C",'階層3 使用量'!47:47),"-")</f>
        <v>0</v>
      </c>
      <c r="AJ46" s="221">
        <f ca="1">IFERROR(SUMIF('階層3 使用量'!$3:$3,'階層1.2 使用量'!AJ$4,'階層3 使用量'!47:47),"-")</f>
        <v>0</v>
      </c>
      <c r="AK46" s="222">
        <f ca="1">IFERROR(SUMIF('階層3 使用量'!$3:$3,'階層1.2 使用量'!AJ$4&amp;"C",'階層3 使用量'!47:47),"-")</f>
        <v>0</v>
      </c>
      <c r="AL46" s="221">
        <f ca="1">IFERROR(SUMIF('階層3 使用量'!$3:$3,'階層1.2 使用量'!AL$4,'階層3 使用量'!47:47),"-")</f>
        <v>0</v>
      </c>
      <c r="AM46" s="223">
        <f ca="1">IFERROR(SUMIF('階層3 使用量'!$3:$3,'階層1.2 使用量'!AL$4&amp;"C",'階層3 使用量'!47:47),"-")</f>
        <v>0</v>
      </c>
    </row>
    <row r="47" spans="1:39" ht="19.5" customHeight="1">
      <c r="A47" s="639"/>
      <c r="B47" s="1010"/>
      <c r="C47" s="979"/>
      <c r="D47" s="980"/>
      <c r="E47" s="148"/>
      <c r="F47" s="149"/>
      <c r="G47" s="149"/>
      <c r="H47" s="149"/>
      <c r="I47" s="149"/>
      <c r="J47" s="984" t="s">
        <v>1172</v>
      </c>
      <c r="K47" s="984"/>
      <c r="L47" s="984"/>
      <c r="M47" s="984"/>
      <c r="N47" s="984"/>
      <c r="O47" s="984"/>
      <c r="P47" s="984"/>
      <c r="Q47" s="146" t="s">
        <v>1144</v>
      </c>
      <c r="R47" s="219">
        <f t="shared" ca="1" si="1"/>
        <v>0</v>
      </c>
      <c r="S47" s="220">
        <f t="shared" ca="1" si="1"/>
        <v>0</v>
      </c>
      <c r="T47" s="221">
        <f ca="1">IFERROR(SUMIF('階層3 使用量'!$3:$3,'階層1.2 使用量'!T$4,'階層3 使用量'!48:48),"-")</f>
        <v>0</v>
      </c>
      <c r="U47" s="222">
        <f ca="1">IFERROR(SUMIF('階層3 使用量'!$3:$3,'階層1.2 使用量'!T$4&amp;"C",'階層3 使用量'!48:48),"-")</f>
        <v>0</v>
      </c>
      <c r="V47" s="221">
        <f ca="1">IFERROR(SUMIF('階層3 使用量'!$3:$3,'階層1.2 使用量'!V$4,'階層3 使用量'!48:48),"-")</f>
        <v>0</v>
      </c>
      <c r="W47" s="222">
        <f ca="1">IFERROR(SUMIF('階層3 使用量'!$3:$3,'階層1.2 使用量'!V$4&amp;"C",'階層3 使用量'!48:48),"-")</f>
        <v>0</v>
      </c>
      <c r="X47" s="221">
        <f ca="1">IFERROR(SUMIF('階層3 使用量'!$3:$3,'階層1.2 使用量'!X$4,'階層3 使用量'!48:48),"-")</f>
        <v>0</v>
      </c>
      <c r="Y47" s="222">
        <f ca="1">IFERROR(SUMIF('階層3 使用量'!$3:$3,'階層1.2 使用量'!X$4&amp;"C",'階層3 使用量'!48:48),"-")</f>
        <v>0</v>
      </c>
      <c r="Z47" s="221">
        <f ca="1">IFERROR(SUMIF('階層3 使用量'!$3:$3,'階層1.2 使用量'!Z$4,'階層3 使用量'!48:48),"-")</f>
        <v>0</v>
      </c>
      <c r="AA47" s="222">
        <f ca="1">IFERROR(SUMIF('階層3 使用量'!$3:$3,'階層1.2 使用量'!Z$4&amp;"C",'階層3 使用量'!48:48),"-")</f>
        <v>0</v>
      </c>
      <c r="AB47" s="221">
        <f ca="1">IFERROR(SUMIF('階層3 使用量'!$3:$3,'階層1.2 使用量'!AB$4,'階層3 使用量'!48:48),"-")</f>
        <v>0</v>
      </c>
      <c r="AC47" s="222">
        <f ca="1">IFERROR(SUMIF('階層3 使用量'!$3:$3,'階層1.2 使用量'!AB$4&amp;"C",'階層3 使用量'!48:48),"-")</f>
        <v>0</v>
      </c>
      <c r="AD47" s="221">
        <f ca="1">IFERROR(SUMIF('階層3 使用量'!$3:$3,'階層1.2 使用量'!AD$4,'階層3 使用量'!48:48),"-")</f>
        <v>0</v>
      </c>
      <c r="AE47" s="222">
        <f ca="1">IFERROR(SUMIF('階層3 使用量'!$3:$3,'階層1.2 使用量'!AD$4&amp;"C",'階層3 使用量'!48:48),"-")</f>
        <v>0</v>
      </c>
      <c r="AF47" s="221">
        <f ca="1">IFERROR(SUMIF('階層3 使用量'!$3:$3,'階層1.2 使用量'!AF$4,'階層3 使用量'!48:48),"-")</f>
        <v>0</v>
      </c>
      <c r="AG47" s="222">
        <f ca="1">IFERROR(SUMIF('階層3 使用量'!$3:$3,'階層1.2 使用量'!AF$4&amp;"C",'階層3 使用量'!48:48),"-")</f>
        <v>0</v>
      </c>
      <c r="AH47" s="221">
        <f ca="1">IFERROR(SUMIF('階層3 使用量'!$3:$3,'階層1.2 使用量'!AH$4,'階層3 使用量'!48:48),"-")</f>
        <v>0</v>
      </c>
      <c r="AI47" s="222">
        <f ca="1">IFERROR(SUMIF('階層3 使用量'!$3:$3,'階層1.2 使用量'!AH$4&amp;"C",'階層3 使用量'!48:48),"-")</f>
        <v>0</v>
      </c>
      <c r="AJ47" s="221">
        <f ca="1">IFERROR(SUMIF('階層3 使用量'!$3:$3,'階層1.2 使用量'!AJ$4,'階層3 使用量'!48:48),"-")</f>
        <v>0</v>
      </c>
      <c r="AK47" s="222">
        <f ca="1">IFERROR(SUMIF('階層3 使用量'!$3:$3,'階層1.2 使用量'!AJ$4&amp;"C",'階層3 使用量'!48:48),"-")</f>
        <v>0</v>
      </c>
      <c r="AL47" s="221">
        <f ca="1">IFERROR(SUMIF('階層3 使用量'!$3:$3,'階層1.2 使用量'!AL$4,'階層3 使用量'!48:48),"-")</f>
        <v>0</v>
      </c>
      <c r="AM47" s="223">
        <f ca="1">IFERROR(SUMIF('階層3 使用量'!$3:$3,'階層1.2 使用量'!AL$4&amp;"C",'階層3 使用量'!48:48),"-")</f>
        <v>0</v>
      </c>
    </row>
    <row r="48" spans="1:39" ht="19.5" customHeight="1">
      <c r="A48" s="639"/>
      <c r="B48" s="1010"/>
      <c r="C48" s="979"/>
      <c r="D48" s="980"/>
      <c r="E48" s="148"/>
      <c r="F48" s="149"/>
      <c r="G48" s="149"/>
      <c r="H48" s="149"/>
      <c r="I48" s="149"/>
      <c r="J48" s="984" t="s">
        <v>1173</v>
      </c>
      <c r="K48" s="984"/>
      <c r="L48" s="984"/>
      <c r="M48" s="984"/>
      <c r="N48" s="984"/>
      <c r="O48" s="984"/>
      <c r="P48" s="984"/>
      <c r="Q48" s="146" t="s">
        <v>381</v>
      </c>
      <c r="R48" s="219">
        <f t="shared" ca="1" si="1"/>
        <v>0</v>
      </c>
      <c r="S48" s="220">
        <f t="shared" ca="1" si="1"/>
        <v>0</v>
      </c>
      <c r="T48" s="221">
        <f ca="1">IFERROR(SUMIF('階層3 使用量'!$3:$3,'階層1.2 使用量'!T$4,'階層3 使用量'!49:49),"-")</f>
        <v>0</v>
      </c>
      <c r="U48" s="222">
        <f ca="1">IFERROR(SUMIF('階層3 使用量'!$3:$3,'階層1.2 使用量'!T$4&amp;"C",'階層3 使用量'!49:49),"-")</f>
        <v>0</v>
      </c>
      <c r="V48" s="221">
        <f ca="1">IFERROR(SUMIF('階層3 使用量'!$3:$3,'階層1.2 使用量'!V$4,'階層3 使用量'!49:49),"-")</f>
        <v>0</v>
      </c>
      <c r="W48" s="222">
        <f ca="1">IFERROR(SUMIF('階層3 使用量'!$3:$3,'階層1.2 使用量'!V$4&amp;"C",'階層3 使用量'!49:49),"-")</f>
        <v>0</v>
      </c>
      <c r="X48" s="221">
        <f ca="1">IFERROR(SUMIF('階層3 使用量'!$3:$3,'階層1.2 使用量'!X$4,'階層3 使用量'!49:49),"-")</f>
        <v>0</v>
      </c>
      <c r="Y48" s="222">
        <f ca="1">IFERROR(SUMIF('階層3 使用量'!$3:$3,'階層1.2 使用量'!X$4&amp;"C",'階層3 使用量'!49:49),"-")</f>
        <v>0</v>
      </c>
      <c r="Z48" s="221">
        <f ca="1">IFERROR(SUMIF('階層3 使用量'!$3:$3,'階層1.2 使用量'!Z$4,'階層3 使用量'!49:49),"-")</f>
        <v>0</v>
      </c>
      <c r="AA48" s="222">
        <f ca="1">IFERROR(SUMIF('階層3 使用量'!$3:$3,'階層1.2 使用量'!Z$4&amp;"C",'階層3 使用量'!49:49),"-")</f>
        <v>0</v>
      </c>
      <c r="AB48" s="221">
        <f ca="1">IFERROR(SUMIF('階層3 使用量'!$3:$3,'階層1.2 使用量'!AB$4,'階層3 使用量'!49:49),"-")</f>
        <v>0</v>
      </c>
      <c r="AC48" s="222">
        <f ca="1">IFERROR(SUMIF('階層3 使用量'!$3:$3,'階層1.2 使用量'!AB$4&amp;"C",'階層3 使用量'!49:49),"-")</f>
        <v>0</v>
      </c>
      <c r="AD48" s="221">
        <f ca="1">IFERROR(SUMIF('階層3 使用量'!$3:$3,'階層1.2 使用量'!AD$4,'階層3 使用量'!49:49),"-")</f>
        <v>0</v>
      </c>
      <c r="AE48" s="222">
        <f ca="1">IFERROR(SUMIF('階層3 使用量'!$3:$3,'階層1.2 使用量'!AD$4&amp;"C",'階層3 使用量'!49:49),"-")</f>
        <v>0</v>
      </c>
      <c r="AF48" s="221">
        <f ca="1">IFERROR(SUMIF('階層3 使用量'!$3:$3,'階層1.2 使用量'!AF$4,'階層3 使用量'!49:49),"-")</f>
        <v>0</v>
      </c>
      <c r="AG48" s="222">
        <f ca="1">IFERROR(SUMIF('階層3 使用量'!$3:$3,'階層1.2 使用量'!AF$4&amp;"C",'階層3 使用量'!49:49),"-")</f>
        <v>0</v>
      </c>
      <c r="AH48" s="221">
        <f ca="1">IFERROR(SUMIF('階層3 使用量'!$3:$3,'階層1.2 使用量'!AH$4,'階層3 使用量'!49:49),"-")</f>
        <v>0</v>
      </c>
      <c r="AI48" s="222">
        <f ca="1">IFERROR(SUMIF('階層3 使用量'!$3:$3,'階層1.2 使用量'!AH$4&amp;"C",'階層3 使用量'!49:49),"-")</f>
        <v>0</v>
      </c>
      <c r="AJ48" s="221">
        <f ca="1">IFERROR(SUMIF('階層3 使用量'!$3:$3,'階層1.2 使用量'!AJ$4,'階層3 使用量'!49:49),"-")</f>
        <v>0</v>
      </c>
      <c r="AK48" s="222">
        <f ca="1">IFERROR(SUMIF('階層3 使用量'!$3:$3,'階層1.2 使用量'!AJ$4&amp;"C",'階層3 使用量'!49:49),"-")</f>
        <v>0</v>
      </c>
      <c r="AL48" s="221">
        <f ca="1">IFERROR(SUMIF('階層3 使用量'!$3:$3,'階層1.2 使用量'!AL$4,'階層3 使用量'!49:49),"-")</f>
        <v>0</v>
      </c>
      <c r="AM48" s="223">
        <f ca="1">IFERROR(SUMIF('階層3 使用量'!$3:$3,'階層1.2 使用量'!AL$4&amp;"C",'階層3 使用量'!49:49),"-")</f>
        <v>0</v>
      </c>
    </row>
    <row r="49" spans="1:39" ht="19.5" customHeight="1">
      <c r="A49" s="639"/>
      <c r="B49" s="1010"/>
      <c r="C49" s="979"/>
      <c r="D49" s="980"/>
      <c r="E49" s="148"/>
      <c r="F49" s="149"/>
      <c r="G49" s="149"/>
      <c r="H49" s="149"/>
      <c r="I49" s="149"/>
      <c r="J49" s="984" t="s">
        <v>1174</v>
      </c>
      <c r="K49" s="984"/>
      <c r="L49" s="984"/>
      <c r="M49" s="984"/>
      <c r="N49" s="984"/>
      <c r="O49" s="984"/>
      <c r="P49" s="984"/>
      <c r="Q49" s="146" t="s">
        <v>1167</v>
      </c>
      <c r="R49" s="219">
        <f t="shared" ca="1" si="1"/>
        <v>0</v>
      </c>
      <c r="S49" s="220">
        <f t="shared" ca="1" si="1"/>
        <v>0</v>
      </c>
      <c r="T49" s="221">
        <f ca="1">IFERROR(SUMIF('階層3 使用量'!$3:$3,'階層1.2 使用量'!T$4,'階層3 使用量'!50:50),"-")</f>
        <v>0</v>
      </c>
      <c r="U49" s="222">
        <f ca="1">IFERROR(SUMIF('階層3 使用量'!$3:$3,'階層1.2 使用量'!T$4&amp;"C",'階層3 使用量'!50:50),"-")</f>
        <v>0</v>
      </c>
      <c r="V49" s="221">
        <f ca="1">IFERROR(SUMIF('階層3 使用量'!$3:$3,'階層1.2 使用量'!V$4,'階層3 使用量'!50:50),"-")</f>
        <v>0</v>
      </c>
      <c r="W49" s="222">
        <f ca="1">IFERROR(SUMIF('階層3 使用量'!$3:$3,'階層1.2 使用量'!V$4&amp;"C",'階層3 使用量'!50:50),"-")</f>
        <v>0</v>
      </c>
      <c r="X49" s="221">
        <f ca="1">IFERROR(SUMIF('階層3 使用量'!$3:$3,'階層1.2 使用量'!X$4,'階層3 使用量'!50:50),"-")</f>
        <v>0</v>
      </c>
      <c r="Y49" s="222">
        <f ca="1">IFERROR(SUMIF('階層3 使用量'!$3:$3,'階層1.2 使用量'!X$4&amp;"C",'階層3 使用量'!50:50),"-")</f>
        <v>0</v>
      </c>
      <c r="Z49" s="221">
        <f ca="1">IFERROR(SUMIF('階層3 使用量'!$3:$3,'階層1.2 使用量'!Z$4,'階層3 使用量'!50:50),"-")</f>
        <v>0</v>
      </c>
      <c r="AA49" s="222">
        <f ca="1">IFERROR(SUMIF('階層3 使用量'!$3:$3,'階層1.2 使用量'!Z$4&amp;"C",'階層3 使用量'!50:50),"-")</f>
        <v>0</v>
      </c>
      <c r="AB49" s="221">
        <f ca="1">IFERROR(SUMIF('階層3 使用量'!$3:$3,'階層1.2 使用量'!AB$4,'階層3 使用量'!50:50),"-")</f>
        <v>0</v>
      </c>
      <c r="AC49" s="222">
        <f ca="1">IFERROR(SUMIF('階層3 使用量'!$3:$3,'階層1.2 使用量'!AB$4&amp;"C",'階層3 使用量'!50:50),"-")</f>
        <v>0</v>
      </c>
      <c r="AD49" s="221">
        <f ca="1">IFERROR(SUMIF('階層3 使用量'!$3:$3,'階層1.2 使用量'!AD$4,'階層3 使用量'!50:50),"-")</f>
        <v>0</v>
      </c>
      <c r="AE49" s="222">
        <f ca="1">IFERROR(SUMIF('階層3 使用量'!$3:$3,'階層1.2 使用量'!AD$4&amp;"C",'階層3 使用量'!50:50),"-")</f>
        <v>0</v>
      </c>
      <c r="AF49" s="221">
        <f ca="1">IFERROR(SUMIF('階層3 使用量'!$3:$3,'階層1.2 使用量'!AF$4,'階層3 使用量'!50:50),"-")</f>
        <v>0</v>
      </c>
      <c r="AG49" s="222">
        <f ca="1">IFERROR(SUMIF('階層3 使用量'!$3:$3,'階層1.2 使用量'!AF$4&amp;"C",'階層3 使用量'!50:50),"-")</f>
        <v>0</v>
      </c>
      <c r="AH49" s="221">
        <f ca="1">IFERROR(SUMIF('階層3 使用量'!$3:$3,'階層1.2 使用量'!AH$4,'階層3 使用量'!50:50),"-")</f>
        <v>0</v>
      </c>
      <c r="AI49" s="222">
        <f ca="1">IFERROR(SUMIF('階層3 使用量'!$3:$3,'階層1.2 使用量'!AH$4&amp;"C",'階層3 使用量'!50:50),"-")</f>
        <v>0</v>
      </c>
      <c r="AJ49" s="221">
        <f ca="1">IFERROR(SUMIF('階層3 使用量'!$3:$3,'階層1.2 使用量'!AJ$4,'階層3 使用量'!50:50),"-")</f>
        <v>0</v>
      </c>
      <c r="AK49" s="222">
        <f ca="1">IFERROR(SUMIF('階層3 使用量'!$3:$3,'階層1.2 使用量'!AJ$4&amp;"C",'階層3 使用量'!50:50),"-")</f>
        <v>0</v>
      </c>
      <c r="AL49" s="221">
        <f ca="1">IFERROR(SUMIF('階層3 使用量'!$3:$3,'階層1.2 使用量'!AL$4,'階層3 使用量'!50:50),"-")</f>
        <v>0</v>
      </c>
      <c r="AM49" s="223">
        <f ca="1">IFERROR(SUMIF('階層3 使用量'!$3:$3,'階層1.2 使用量'!AL$4&amp;"C",'階層3 使用量'!50:50),"-")</f>
        <v>0</v>
      </c>
    </row>
    <row r="50" spans="1:39" ht="19.5" customHeight="1">
      <c r="A50" s="639"/>
      <c r="B50" s="1010"/>
      <c r="C50" s="979"/>
      <c r="D50" s="980"/>
      <c r="E50" s="148"/>
      <c r="F50" s="149"/>
      <c r="G50" s="149"/>
      <c r="H50" s="149"/>
      <c r="I50" s="149"/>
      <c r="J50" s="984" t="s">
        <v>1175</v>
      </c>
      <c r="K50" s="984"/>
      <c r="L50" s="984"/>
      <c r="M50" s="984"/>
      <c r="N50" s="984"/>
      <c r="O50" s="984"/>
      <c r="P50" s="984"/>
      <c r="Q50" s="146" t="s">
        <v>1144</v>
      </c>
      <c r="R50" s="219">
        <f t="shared" ca="1" si="1"/>
        <v>0</v>
      </c>
      <c r="S50" s="220">
        <f t="shared" ca="1" si="1"/>
        <v>0</v>
      </c>
      <c r="T50" s="221">
        <f ca="1">IFERROR(SUMIF('階層3 使用量'!$3:$3,'階層1.2 使用量'!T$4,'階層3 使用量'!51:51),"-")</f>
        <v>0</v>
      </c>
      <c r="U50" s="222">
        <f ca="1">IFERROR(SUMIF('階層3 使用量'!$3:$3,'階層1.2 使用量'!T$4&amp;"C",'階層3 使用量'!51:51),"-")</f>
        <v>0</v>
      </c>
      <c r="V50" s="221">
        <f ca="1">IFERROR(SUMIF('階層3 使用量'!$3:$3,'階層1.2 使用量'!V$4,'階層3 使用量'!51:51),"-")</f>
        <v>0</v>
      </c>
      <c r="W50" s="222">
        <f ca="1">IFERROR(SUMIF('階層3 使用量'!$3:$3,'階層1.2 使用量'!V$4&amp;"C",'階層3 使用量'!51:51),"-")</f>
        <v>0</v>
      </c>
      <c r="X50" s="221">
        <f ca="1">IFERROR(SUMIF('階層3 使用量'!$3:$3,'階層1.2 使用量'!X$4,'階層3 使用量'!51:51),"-")</f>
        <v>0</v>
      </c>
      <c r="Y50" s="222">
        <f ca="1">IFERROR(SUMIF('階層3 使用量'!$3:$3,'階層1.2 使用量'!X$4&amp;"C",'階層3 使用量'!51:51),"-")</f>
        <v>0</v>
      </c>
      <c r="Z50" s="221">
        <f ca="1">IFERROR(SUMIF('階層3 使用量'!$3:$3,'階層1.2 使用量'!Z$4,'階層3 使用量'!51:51),"-")</f>
        <v>0</v>
      </c>
      <c r="AA50" s="222">
        <f ca="1">IFERROR(SUMIF('階層3 使用量'!$3:$3,'階層1.2 使用量'!Z$4&amp;"C",'階層3 使用量'!51:51),"-")</f>
        <v>0</v>
      </c>
      <c r="AB50" s="221">
        <f ca="1">IFERROR(SUMIF('階層3 使用量'!$3:$3,'階層1.2 使用量'!AB$4,'階層3 使用量'!51:51),"-")</f>
        <v>0</v>
      </c>
      <c r="AC50" s="222">
        <f ca="1">IFERROR(SUMIF('階層3 使用量'!$3:$3,'階層1.2 使用量'!AB$4&amp;"C",'階層3 使用量'!51:51),"-")</f>
        <v>0</v>
      </c>
      <c r="AD50" s="221">
        <f ca="1">IFERROR(SUMIF('階層3 使用量'!$3:$3,'階層1.2 使用量'!AD$4,'階層3 使用量'!51:51),"-")</f>
        <v>0</v>
      </c>
      <c r="AE50" s="222">
        <f ca="1">IFERROR(SUMIF('階層3 使用量'!$3:$3,'階層1.2 使用量'!AD$4&amp;"C",'階層3 使用量'!51:51),"-")</f>
        <v>0</v>
      </c>
      <c r="AF50" s="221">
        <f ca="1">IFERROR(SUMIF('階層3 使用量'!$3:$3,'階層1.2 使用量'!AF$4,'階層3 使用量'!51:51),"-")</f>
        <v>0</v>
      </c>
      <c r="AG50" s="222">
        <f ca="1">IFERROR(SUMIF('階層3 使用量'!$3:$3,'階層1.2 使用量'!AF$4&amp;"C",'階層3 使用量'!51:51),"-")</f>
        <v>0</v>
      </c>
      <c r="AH50" s="221">
        <f ca="1">IFERROR(SUMIF('階層3 使用量'!$3:$3,'階層1.2 使用量'!AH$4,'階層3 使用量'!51:51),"-")</f>
        <v>0</v>
      </c>
      <c r="AI50" s="222">
        <f ca="1">IFERROR(SUMIF('階層3 使用量'!$3:$3,'階層1.2 使用量'!AH$4&amp;"C",'階層3 使用量'!51:51),"-")</f>
        <v>0</v>
      </c>
      <c r="AJ50" s="221">
        <f ca="1">IFERROR(SUMIF('階層3 使用量'!$3:$3,'階層1.2 使用量'!AJ$4,'階層3 使用量'!51:51),"-")</f>
        <v>0</v>
      </c>
      <c r="AK50" s="222">
        <f ca="1">IFERROR(SUMIF('階層3 使用量'!$3:$3,'階層1.2 使用量'!AJ$4&amp;"C",'階層3 使用量'!51:51),"-")</f>
        <v>0</v>
      </c>
      <c r="AL50" s="221">
        <f ca="1">IFERROR(SUMIF('階層3 使用量'!$3:$3,'階層1.2 使用量'!AL$4,'階層3 使用量'!51:51),"-")</f>
        <v>0</v>
      </c>
      <c r="AM50" s="223">
        <f ca="1">IFERROR(SUMIF('階層3 使用量'!$3:$3,'階層1.2 使用量'!AL$4&amp;"C",'階層3 使用量'!51:51),"-")</f>
        <v>0</v>
      </c>
    </row>
    <row r="51" spans="1:39" ht="19.5" customHeight="1">
      <c r="A51" s="639"/>
      <c r="B51" s="1010"/>
      <c r="C51" s="979"/>
      <c r="D51" s="980"/>
      <c r="E51" s="148"/>
      <c r="F51" s="149"/>
      <c r="G51" s="149"/>
      <c r="H51" s="149"/>
      <c r="I51" s="149"/>
      <c r="J51" s="1002" t="s">
        <v>1176</v>
      </c>
      <c r="K51" s="1003"/>
      <c r="L51" s="1003"/>
      <c r="M51" s="1003"/>
      <c r="N51" s="1003"/>
      <c r="O51" s="1003"/>
      <c r="P51" s="1004"/>
      <c r="Q51" s="146" t="s">
        <v>1144</v>
      </c>
      <c r="R51" s="219">
        <f t="shared" ca="1" si="1"/>
        <v>0</v>
      </c>
      <c r="S51" s="220">
        <f t="shared" ca="1" si="1"/>
        <v>0</v>
      </c>
      <c r="T51" s="221">
        <f ca="1">IFERROR(SUMIF('階層3 使用量'!$3:$3,'階層1.2 使用量'!T$4,'階層3 使用量'!52:52),"-")</f>
        <v>0</v>
      </c>
      <c r="U51" s="222">
        <f ca="1">IFERROR(SUMIF('階層3 使用量'!$3:$3,'階層1.2 使用量'!T$4&amp;"C",'階層3 使用量'!52:52),"-")</f>
        <v>0</v>
      </c>
      <c r="V51" s="221">
        <f ca="1">IFERROR(SUMIF('階層3 使用量'!$3:$3,'階層1.2 使用量'!V$4,'階層3 使用量'!52:52),"-")</f>
        <v>0</v>
      </c>
      <c r="W51" s="222">
        <f ca="1">IFERROR(SUMIF('階層3 使用量'!$3:$3,'階層1.2 使用量'!V$4&amp;"C",'階層3 使用量'!52:52),"-")</f>
        <v>0</v>
      </c>
      <c r="X51" s="221">
        <f ca="1">IFERROR(SUMIF('階層3 使用量'!$3:$3,'階層1.2 使用量'!X$4,'階層3 使用量'!52:52),"-")</f>
        <v>0</v>
      </c>
      <c r="Y51" s="222">
        <f ca="1">IFERROR(SUMIF('階層3 使用量'!$3:$3,'階層1.2 使用量'!X$4&amp;"C",'階層3 使用量'!52:52),"-")</f>
        <v>0</v>
      </c>
      <c r="Z51" s="221">
        <f ca="1">IFERROR(SUMIF('階層3 使用量'!$3:$3,'階層1.2 使用量'!Z$4,'階層3 使用量'!52:52),"-")</f>
        <v>0</v>
      </c>
      <c r="AA51" s="222">
        <f ca="1">IFERROR(SUMIF('階層3 使用量'!$3:$3,'階層1.2 使用量'!Z$4&amp;"C",'階層3 使用量'!52:52),"-")</f>
        <v>0</v>
      </c>
      <c r="AB51" s="221">
        <f ca="1">IFERROR(SUMIF('階層3 使用量'!$3:$3,'階層1.2 使用量'!AB$4,'階層3 使用量'!52:52),"-")</f>
        <v>0</v>
      </c>
      <c r="AC51" s="222">
        <f ca="1">IFERROR(SUMIF('階層3 使用量'!$3:$3,'階層1.2 使用量'!AB$4&amp;"C",'階層3 使用量'!52:52),"-")</f>
        <v>0</v>
      </c>
      <c r="AD51" s="221">
        <f ca="1">IFERROR(SUMIF('階層3 使用量'!$3:$3,'階層1.2 使用量'!AD$4,'階層3 使用量'!52:52),"-")</f>
        <v>0</v>
      </c>
      <c r="AE51" s="222">
        <f ca="1">IFERROR(SUMIF('階層3 使用量'!$3:$3,'階層1.2 使用量'!AD$4&amp;"C",'階層3 使用量'!52:52),"-")</f>
        <v>0</v>
      </c>
      <c r="AF51" s="221">
        <f ca="1">IFERROR(SUMIF('階層3 使用量'!$3:$3,'階層1.2 使用量'!AF$4,'階層3 使用量'!52:52),"-")</f>
        <v>0</v>
      </c>
      <c r="AG51" s="222">
        <f ca="1">IFERROR(SUMIF('階層3 使用量'!$3:$3,'階層1.2 使用量'!AF$4&amp;"C",'階層3 使用量'!52:52),"-")</f>
        <v>0</v>
      </c>
      <c r="AH51" s="221">
        <f ca="1">IFERROR(SUMIF('階層3 使用量'!$3:$3,'階層1.2 使用量'!AH$4,'階層3 使用量'!52:52),"-")</f>
        <v>0</v>
      </c>
      <c r="AI51" s="222">
        <f ca="1">IFERROR(SUMIF('階層3 使用量'!$3:$3,'階層1.2 使用量'!AH$4&amp;"C",'階層3 使用量'!52:52),"-")</f>
        <v>0</v>
      </c>
      <c r="AJ51" s="221">
        <f ca="1">IFERROR(SUMIF('階層3 使用量'!$3:$3,'階層1.2 使用量'!AJ$4,'階層3 使用量'!52:52),"-")</f>
        <v>0</v>
      </c>
      <c r="AK51" s="222">
        <f ca="1">IFERROR(SUMIF('階層3 使用量'!$3:$3,'階層1.2 使用量'!AJ$4&amp;"C",'階層3 使用量'!52:52),"-")</f>
        <v>0</v>
      </c>
      <c r="AL51" s="221">
        <f ca="1">IFERROR(SUMIF('階層3 使用量'!$3:$3,'階層1.2 使用量'!AL$4,'階層3 使用量'!52:52),"-")</f>
        <v>0</v>
      </c>
      <c r="AM51" s="223">
        <f ca="1">IFERROR(SUMIF('階層3 使用量'!$3:$3,'階層1.2 使用量'!AL$4&amp;"C",'階層3 使用量'!52:52),"-")</f>
        <v>0</v>
      </c>
    </row>
    <row r="52" spans="1:39" ht="18.75" customHeight="1">
      <c r="A52" s="639"/>
      <c r="B52" s="1010"/>
      <c r="C52" s="979"/>
      <c r="D52" s="980"/>
      <c r="E52" s="148"/>
      <c r="F52" s="149"/>
      <c r="G52" s="149"/>
      <c r="H52" s="149"/>
      <c r="I52" s="149"/>
      <c r="J52" s="1002" t="s">
        <v>1177</v>
      </c>
      <c r="K52" s="1003"/>
      <c r="L52" s="1003"/>
      <c r="M52" s="1003"/>
      <c r="N52" s="1003"/>
      <c r="O52" s="1003"/>
      <c r="P52" s="1004"/>
      <c r="Q52" s="146" t="s">
        <v>1144</v>
      </c>
      <c r="R52" s="219">
        <f t="shared" ca="1" si="1"/>
        <v>0</v>
      </c>
      <c r="S52" s="220">
        <f t="shared" ca="1" si="1"/>
        <v>0</v>
      </c>
      <c r="T52" s="221">
        <f ca="1">IFERROR(SUMIF('階層3 使用量'!$3:$3,'階層1.2 使用量'!T$4,'階層3 使用量'!53:53),"-")</f>
        <v>0</v>
      </c>
      <c r="U52" s="222">
        <f ca="1">IFERROR(SUMIF('階層3 使用量'!$3:$3,'階層1.2 使用量'!T$4&amp;"C",'階層3 使用量'!53:53),"-")</f>
        <v>0</v>
      </c>
      <c r="V52" s="221">
        <f ca="1">IFERROR(SUMIF('階層3 使用量'!$3:$3,'階層1.2 使用量'!V$4,'階層3 使用量'!53:53),"-")</f>
        <v>0</v>
      </c>
      <c r="W52" s="222">
        <f ca="1">IFERROR(SUMIF('階層3 使用量'!$3:$3,'階層1.2 使用量'!V$4&amp;"C",'階層3 使用量'!53:53),"-")</f>
        <v>0</v>
      </c>
      <c r="X52" s="221">
        <f ca="1">IFERROR(SUMIF('階層3 使用量'!$3:$3,'階層1.2 使用量'!X$4,'階層3 使用量'!53:53),"-")</f>
        <v>0</v>
      </c>
      <c r="Y52" s="222">
        <f ca="1">IFERROR(SUMIF('階層3 使用量'!$3:$3,'階層1.2 使用量'!X$4&amp;"C",'階層3 使用量'!53:53),"-")</f>
        <v>0</v>
      </c>
      <c r="Z52" s="221">
        <f ca="1">IFERROR(SUMIF('階層3 使用量'!$3:$3,'階層1.2 使用量'!Z$4,'階層3 使用量'!53:53),"-")</f>
        <v>0</v>
      </c>
      <c r="AA52" s="222">
        <f ca="1">IFERROR(SUMIF('階層3 使用量'!$3:$3,'階層1.2 使用量'!Z$4&amp;"C",'階層3 使用量'!53:53),"-")</f>
        <v>0</v>
      </c>
      <c r="AB52" s="221">
        <f ca="1">IFERROR(SUMIF('階層3 使用量'!$3:$3,'階層1.2 使用量'!AB$4,'階層3 使用量'!53:53),"-")</f>
        <v>0</v>
      </c>
      <c r="AC52" s="222">
        <f ca="1">IFERROR(SUMIF('階層3 使用量'!$3:$3,'階層1.2 使用量'!AB$4&amp;"C",'階層3 使用量'!53:53),"-")</f>
        <v>0</v>
      </c>
      <c r="AD52" s="221">
        <f ca="1">IFERROR(SUMIF('階層3 使用量'!$3:$3,'階層1.2 使用量'!AD$4,'階層3 使用量'!53:53),"-")</f>
        <v>0</v>
      </c>
      <c r="AE52" s="222">
        <f ca="1">IFERROR(SUMIF('階層3 使用量'!$3:$3,'階層1.2 使用量'!AD$4&amp;"C",'階層3 使用量'!53:53),"-")</f>
        <v>0</v>
      </c>
      <c r="AF52" s="221">
        <f ca="1">IFERROR(SUMIF('階層3 使用量'!$3:$3,'階層1.2 使用量'!AF$4,'階層3 使用量'!53:53),"-")</f>
        <v>0</v>
      </c>
      <c r="AG52" s="222">
        <f ca="1">IFERROR(SUMIF('階層3 使用量'!$3:$3,'階層1.2 使用量'!AF$4&amp;"C",'階層3 使用量'!53:53),"-")</f>
        <v>0</v>
      </c>
      <c r="AH52" s="221">
        <f ca="1">IFERROR(SUMIF('階層3 使用量'!$3:$3,'階層1.2 使用量'!AH$4,'階層3 使用量'!53:53),"-")</f>
        <v>0</v>
      </c>
      <c r="AI52" s="222">
        <f ca="1">IFERROR(SUMIF('階層3 使用量'!$3:$3,'階層1.2 使用量'!AH$4&amp;"C",'階層3 使用量'!53:53),"-")</f>
        <v>0</v>
      </c>
      <c r="AJ52" s="221">
        <f ca="1">IFERROR(SUMIF('階層3 使用量'!$3:$3,'階層1.2 使用量'!AJ$4,'階層3 使用量'!53:53),"-")</f>
        <v>0</v>
      </c>
      <c r="AK52" s="222">
        <f ca="1">IFERROR(SUMIF('階層3 使用量'!$3:$3,'階層1.2 使用量'!AJ$4&amp;"C",'階層3 使用量'!53:53),"-")</f>
        <v>0</v>
      </c>
      <c r="AL52" s="221">
        <f ca="1">IFERROR(SUMIF('階層3 使用量'!$3:$3,'階層1.2 使用量'!AL$4,'階層3 使用量'!53:53),"-")</f>
        <v>0</v>
      </c>
      <c r="AM52" s="223">
        <f ca="1">IFERROR(SUMIF('階層3 使用量'!$3:$3,'階層1.2 使用量'!AL$4&amp;"C",'階層3 使用量'!53:53),"-")</f>
        <v>0</v>
      </c>
    </row>
    <row r="53" spans="1:39" ht="18.75" customHeight="1">
      <c r="A53" s="639"/>
      <c r="B53" s="1010"/>
      <c r="C53" s="979"/>
      <c r="D53" s="980"/>
      <c r="E53" s="148"/>
      <c r="F53" s="149"/>
      <c r="G53" s="149"/>
      <c r="H53" s="149"/>
      <c r="I53" s="149"/>
      <c r="J53" s="1005" t="s">
        <v>123</v>
      </c>
      <c r="K53" s="1006"/>
      <c r="L53" s="151" t="s">
        <v>1160</v>
      </c>
      <c r="M53" s="152"/>
      <c r="N53" s="152"/>
      <c r="O53" s="152"/>
      <c r="P53" s="153"/>
      <c r="Q53" s="146" t="s">
        <v>144</v>
      </c>
      <c r="R53" s="219">
        <f t="shared" ca="1" si="1"/>
        <v>0</v>
      </c>
      <c r="S53" s="220">
        <f t="shared" ca="1" si="1"/>
        <v>0</v>
      </c>
      <c r="T53" s="221">
        <f ca="1">IFERROR(SUMIF('階層3 使用量'!$3:$3,'階層1.2 使用量'!T$4,'階層3 使用量'!54:54),"-")</f>
        <v>0</v>
      </c>
      <c r="U53" s="222">
        <f ca="1">IFERROR(SUMIF('階層3 使用量'!$3:$3,'階層1.2 使用量'!T$4&amp;"C",'階層3 使用量'!54:54),"-")</f>
        <v>0</v>
      </c>
      <c r="V53" s="221">
        <f ca="1">IFERROR(SUMIF('階層3 使用量'!$3:$3,'階層1.2 使用量'!V$4,'階層3 使用量'!54:54),"-")</f>
        <v>0</v>
      </c>
      <c r="W53" s="222">
        <f ca="1">IFERROR(SUMIF('階層3 使用量'!$3:$3,'階層1.2 使用量'!V$4&amp;"C",'階層3 使用量'!54:54),"-")</f>
        <v>0</v>
      </c>
      <c r="X53" s="221">
        <f ca="1">IFERROR(SUMIF('階層3 使用量'!$3:$3,'階層1.2 使用量'!X$4,'階層3 使用量'!54:54),"-")</f>
        <v>0</v>
      </c>
      <c r="Y53" s="222">
        <f ca="1">IFERROR(SUMIF('階層3 使用量'!$3:$3,'階層1.2 使用量'!X$4&amp;"C",'階層3 使用量'!54:54),"-")</f>
        <v>0</v>
      </c>
      <c r="Z53" s="221">
        <f ca="1">IFERROR(SUMIF('階層3 使用量'!$3:$3,'階層1.2 使用量'!Z$4,'階層3 使用量'!54:54),"-")</f>
        <v>0</v>
      </c>
      <c r="AA53" s="222">
        <f ca="1">IFERROR(SUMIF('階層3 使用量'!$3:$3,'階層1.2 使用量'!Z$4&amp;"C",'階層3 使用量'!54:54),"-")</f>
        <v>0</v>
      </c>
      <c r="AB53" s="221">
        <f ca="1">IFERROR(SUMIF('階層3 使用量'!$3:$3,'階層1.2 使用量'!AB$4,'階層3 使用量'!54:54),"-")</f>
        <v>0</v>
      </c>
      <c r="AC53" s="222">
        <f ca="1">IFERROR(SUMIF('階層3 使用量'!$3:$3,'階層1.2 使用量'!AB$4&amp;"C",'階層3 使用量'!54:54),"-")</f>
        <v>0</v>
      </c>
      <c r="AD53" s="221">
        <f ca="1">IFERROR(SUMIF('階層3 使用量'!$3:$3,'階層1.2 使用量'!AD$4,'階層3 使用量'!54:54),"-")</f>
        <v>0</v>
      </c>
      <c r="AE53" s="222">
        <f ca="1">IFERROR(SUMIF('階層3 使用量'!$3:$3,'階層1.2 使用量'!AD$4&amp;"C",'階層3 使用量'!54:54),"-")</f>
        <v>0</v>
      </c>
      <c r="AF53" s="221">
        <f ca="1">IFERROR(SUMIF('階層3 使用量'!$3:$3,'階層1.2 使用量'!AF$4,'階層3 使用量'!54:54),"-")</f>
        <v>0</v>
      </c>
      <c r="AG53" s="222">
        <f ca="1">IFERROR(SUMIF('階層3 使用量'!$3:$3,'階層1.2 使用量'!AF$4&amp;"C",'階層3 使用量'!54:54),"-")</f>
        <v>0</v>
      </c>
      <c r="AH53" s="221">
        <f ca="1">IFERROR(SUMIF('階層3 使用量'!$3:$3,'階層1.2 使用量'!AH$4,'階層3 使用量'!54:54),"-")</f>
        <v>0</v>
      </c>
      <c r="AI53" s="222">
        <f ca="1">IFERROR(SUMIF('階層3 使用量'!$3:$3,'階層1.2 使用量'!AH$4&amp;"C",'階層3 使用量'!54:54),"-")</f>
        <v>0</v>
      </c>
      <c r="AJ53" s="221">
        <f ca="1">IFERROR(SUMIF('階層3 使用量'!$3:$3,'階層1.2 使用量'!AJ$4,'階層3 使用量'!54:54),"-")</f>
        <v>0</v>
      </c>
      <c r="AK53" s="222">
        <f ca="1">IFERROR(SUMIF('階層3 使用量'!$3:$3,'階層1.2 使用量'!AJ$4&amp;"C",'階層3 使用量'!54:54),"-")</f>
        <v>0</v>
      </c>
      <c r="AL53" s="221">
        <f ca="1">IFERROR(SUMIF('階層3 使用量'!$3:$3,'階層1.2 使用量'!AL$4,'階層3 使用量'!54:54),"-")</f>
        <v>0</v>
      </c>
      <c r="AM53" s="223">
        <f ca="1">IFERROR(SUMIF('階層3 使用量'!$3:$3,'階層1.2 使用量'!AL$4&amp;"C",'階層3 使用量'!54:54),"-")</f>
        <v>0</v>
      </c>
    </row>
    <row r="54" spans="1:39" ht="18.75" customHeight="1">
      <c r="A54" s="639"/>
      <c r="B54" s="1010"/>
      <c r="C54" s="1037"/>
      <c r="D54" s="1038"/>
      <c r="E54" s="154"/>
      <c r="F54" s="155"/>
      <c r="G54" s="155"/>
      <c r="H54" s="155"/>
      <c r="I54" s="155"/>
      <c r="J54" s="1007"/>
      <c r="K54" s="1008"/>
      <c r="L54" s="151" t="s">
        <v>1160</v>
      </c>
      <c r="M54" s="152"/>
      <c r="N54" s="152"/>
      <c r="O54" s="152"/>
      <c r="P54" s="153"/>
      <c r="Q54" s="146" t="s">
        <v>144</v>
      </c>
      <c r="R54" s="219">
        <f t="shared" ca="1" si="1"/>
        <v>0</v>
      </c>
      <c r="S54" s="220">
        <f t="shared" ca="1" si="1"/>
        <v>0</v>
      </c>
      <c r="T54" s="221">
        <f ca="1">IFERROR(SUMIF('階層3 使用量'!$3:$3,'階層1.2 使用量'!T$4,'階層3 使用量'!55:55),"-")</f>
        <v>0</v>
      </c>
      <c r="U54" s="222">
        <f ca="1">IFERROR(SUMIF('階層3 使用量'!$3:$3,'階層1.2 使用量'!T$4&amp;"C",'階層3 使用量'!55:55),"-")</f>
        <v>0</v>
      </c>
      <c r="V54" s="221">
        <f ca="1">IFERROR(SUMIF('階層3 使用量'!$3:$3,'階層1.2 使用量'!V$4,'階層3 使用量'!55:55),"-")</f>
        <v>0</v>
      </c>
      <c r="W54" s="222">
        <f ca="1">IFERROR(SUMIF('階層3 使用量'!$3:$3,'階層1.2 使用量'!V$4&amp;"C",'階層3 使用量'!55:55),"-")</f>
        <v>0</v>
      </c>
      <c r="X54" s="221">
        <f ca="1">IFERROR(SUMIF('階層3 使用量'!$3:$3,'階層1.2 使用量'!X$4,'階層3 使用量'!55:55),"-")</f>
        <v>0</v>
      </c>
      <c r="Y54" s="222">
        <f ca="1">IFERROR(SUMIF('階層3 使用量'!$3:$3,'階層1.2 使用量'!X$4&amp;"C",'階層3 使用量'!55:55),"-")</f>
        <v>0</v>
      </c>
      <c r="Z54" s="221">
        <f ca="1">IFERROR(SUMIF('階層3 使用量'!$3:$3,'階層1.2 使用量'!Z$4,'階層3 使用量'!55:55),"-")</f>
        <v>0</v>
      </c>
      <c r="AA54" s="222">
        <f ca="1">IFERROR(SUMIF('階層3 使用量'!$3:$3,'階層1.2 使用量'!Z$4&amp;"C",'階層3 使用量'!55:55),"-")</f>
        <v>0</v>
      </c>
      <c r="AB54" s="221">
        <f ca="1">IFERROR(SUMIF('階層3 使用量'!$3:$3,'階層1.2 使用量'!AB$4,'階層3 使用量'!55:55),"-")</f>
        <v>0</v>
      </c>
      <c r="AC54" s="222">
        <f ca="1">IFERROR(SUMIF('階層3 使用量'!$3:$3,'階層1.2 使用量'!AB$4&amp;"C",'階層3 使用量'!55:55),"-")</f>
        <v>0</v>
      </c>
      <c r="AD54" s="221">
        <f ca="1">IFERROR(SUMIF('階層3 使用量'!$3:$3,'階層1.2 使用量'!AD$4,'階層3 使用量'!55:55),"-")</f>
        <v>0</v>
      </c>
      <c r="AE54" s="222">
        <f ca="1">IFERROR(SUMIF('階層3 使用量'!$3:$3,'階層1.2 使用量'!AD$4&amp;"C",'階層3 使用量'!55:55),"-")</f>
        <v>0</v>
      </c>
      <c r="AF54" s="221">
        <f ca="1">IFERROR(SUMIF('階層3 使用量'!$3:$3,'階層1.2 使用量'!AF$4,'階層3 使用量'!55:55),"-")</f>
        <v>0</v>
      </c>
      <c r="AG54" s="222">
        <f ca="1">IFERROR(SUMIF('階層3 使用量'!$3:$3,'階層1.2 使用量'!AF$4&amp;"C",'階層3 使用量'!55:55),"-")</f>
        <v>0</v>
      </c>
      <c r="AH54" s="221">
        <f ca="1">IFERROR(SUMIF('階層3 使用量'!$3:$3,'階層1.2 使用量'!AH$4,'階層3 使用量'!55:55),"-")</f>
        <v>0</v>
      </c>
      <c r="AI54" s="222">
        <f ca="1">IFERROR(SUMIF('階層3 使用量'!$3:$3,'階層1.2 使用量'!AH$4&amp;"C",'階層3 使用量'!55:55),"-")</f>
        <v>0</v>
      </c>
      <c r="AJ54" s="221">
        <f ca="1">IFERROR(SUMIF('階層3 使用量'!$3:$3,'階層1.2 使用量'!AJ$4,'階層3 使用量'!55:55),"-")</f>
        <v>0</v>
      </c>
      <c r="AK54" s="222">
        <f ca="1">IFERROR(SUMIF('階層3 使用量'!$3:$3,'階層1.2 使用量'!AJ$4&amp;"C",'階層3 使用量'!55:55),"-")</f>
        <v>0</v>
      </c>
      <c r="AL54" s="221">
        <f ca="1">IFERROR(SUMIF('階層3 使用量'!$3:$3,'階層1.2 使用量'!AL$4,'階層3 使用量'!55:55),"-")</f>
        <v>0</v>
      </c>
      <c r="AM54" s="223">
        <f ca="1">IFERROR(SUMIF('階層3 使用量'!$3:$3,'階層1.2 使用量'!AL$4&amp;"C",'階層3 使用量'!55:55),"-")</f>
        <v>0</v>
      </c>
    </row>
    <row r="55" spans="1:39" ht="19.5" thickBot="1">
      <c r="A55" s="639"/>
      <c r="B55" s="1010"/>
      <c r="C55" s="587"/>
      <c r="D55" s="588"/>
      <c r="E55" s="1030" t="s">
        <v>1161</v>
      </c>
      <c r="F55" s="1031"/>
      <c r="G55" s="1031"/>
      <c r="H55" s="1031"/>
      <c r="I55" s="1031"/>
      <c r="J55" s="1031"/>
      <c r="K55" s="1031"/>
      <c r="L55" s="1031"/>
      <c r="M55" s="1031"/>
      <c r="N55" s="1031"/>
      <c r="O55" s="1031"/>
      <c r="P55" s="1032"/>
      <c r="Q55" s="146" t="s">
        <v>144</v>
      </c>
      <c r="R55" s="234"/>
      <c r="S55" s="235"/>
      <c r="T55" s="236"/>
      <c r="U55" s="237"/>
      <c r="V55" s="236"/>
      <c r="W55" s="237"/>
      <c r="X55" s="236"/>
      <c r="Y55" s="237"/>
      <c r="Z55" s="236"/>
      <c r="AA55" s="237"/>
      <c r="AB55" s="236"/>
      <c r="AC55" s="237"/>
      <c r="AD55" s="236"/>
      <c r="AE55" s="237"/>
      <c r="AF55" s="236"/>
      <c r="AG55" s="237"/>
      <c r="AH55" s="236"/>
      <c r="AI55" s="237"/>
      <c r="AJ55" s="236"/>
      <c r="AK55" s="237"/>
      <c r="AL55" s="236"/>
      <c r="AM55" s="238"/>
    </row>
    <row r="56" spans="1:39" ht="19.5" thickBot="1">
      <c r="B56" s="1011"/>
      <c r="C56" s="1028" t="s">
        <v>1188</v>
      </c>
      <c r="D56" s="1029"/>
      <c r="E56" s="1029"/>
      <c r="F56" s="1029"/>
      <c r="G56" s="1029"/>
      <c r="H56" s="1029"/>
      <c r="I56" s="1029"/>
      <c r="J56" s="1029"/>
      <c r="K56" s="1029"/>
      <c r="L56" s="1029"/>
      <c r="M56" s="1029"/>
      <c r="N56" s="1029"/>
      <c r="O56" s="1029"/>
      <c r="P56" s="1029"/>
      <c r="Q56" s="178"/>
      <c r="R56" s="239"/>
      <c r="S56" s="240"/>
      <c r="T56" s="241"/>
      <c r="U56" s="242"/>
      <c r="V56" s="241"/>
      <c r="W56" s="242"/>
      <c r="X56" s="241"/>
      <c r="Y56" s="242"/>
      <c r="Z56" s="241"/>
      <c r="AA56" s="242"/>
      <c r="AB56" s="241"/>
      <c r="AC56" s="242"/>
      <c r="AD56" s="241"/>
      <c r="AE56" s="242"/>
      <c r="AF56" s="241"/>
      <c r="AG56" s="242"/>
      <c r="AH56" s="241"/>
      <c r="AI56" s="242"/>
      <c r="AJ56" s="241"/>
      <c r="AK56" s="242"/>
      <c r="AL56" s="241"/>
      <c r="AM56" s="243"/>
    </row>
    <row r="57" spans="1:39" ht="18.75" customHeight="1">
      <c r="B57" s="940" t="s">
        <v>1189</v>
      </c>
      <c r="C57" s="942" t="s">
        <v>370</v>
      </c>
      <c r="D57" s="943"/>
      <c r="E57" s="948" t="s">
        <v>1190</v>
      </c>
      <c r="F57" s="949"/>
      <c r="G57" s="954" t="s">
        <v>1191</v>
      </c>
      <c r="H57" s="955"/>
      <c r="I57" s="955"/>
      <c r="J57" s="955"/>
      <c r="K57" s="955"/>
      <c r="L57" s="955"/>
      <c r="M57" s="955"/>
      <c r="N57" s="955"/>
      <c r="O57" s="955"/>
      <c r="P57" s="956"/>
      <c r="Q57" s="150" t="s">
        <v>144</v>
      </c>
      <c r="R57" s="244"/>
      <c r="S57" s="245"/>
      <c r="T57" s="246"/>
      <c r="U57" s="247"/>
      <c r="V57" s="246"/>
      <c r="W57" s="247"/>
      <c r="X57" s="246"/>
      <c r="Y57" s="247"/>
      <c r="Z57" s="246"/>
      <c r="AA57" s="247"/>
      <c r="AB57" s="246"/>
      <c r="AC57" s="247"/>
      <c r="AD57" s="246"/>
      <c r="AE57" s="247"/>
      <c r="AF57" s="246"/>
      <c r="AG57" s="247"/>
      <c r="AH57" s="246"/>
      <c r="AI57" s="247"/>
      <c r="AJ57" s="246"/>
      <c r="AK57" s="247"/>
      <c r="AL57" s="246"/>
      <c r="AM57" s="248"/>
    </row>
    <row r="58" spans="1:39">
      <c r="B58" s="941"/>
      <c r="C58" s="942"/>
      <c r="D58" s="943"/>
      <c r="E58" s="950"/>
      <c r="F58" s="951"/>
      <c r="G58" s="640"/>
      <c r="H58" s="641" t="s">
        <v>1192</v>
      </c>
      <c r="I58" s="642"/>
      <c r="J58" s="642"/>
      <c r="K58" s="642"/>
      <c r="L58" s="642"/>
      <c r="M58" s="642"/>
      <c r="N58" s="642"/>
      <c r="O58" s="642"/>
      <c r="P58" s="643"/>
      <c r="Q58" s="150" t="s">
        <v>144</v>
      </c>
      <c r="R58" s="244"/>
      <c r="S58" s="245"/>
      <c r="T58" s="246"/>
      <c r="U58" s="247"/>
      <c r="V58" s="246"/>
      <c r="W58" s="247"/>
      <c r="X58" s="246"/>
      <c r="Y58" s="247"/>
      <c r="Z58" s="246"/>
      <c r="AA58" s="247"/>
      <c r="AB58" s="246"/>
      <c r="AC58" s="247"/>
      <c r="AD58" s="246"/>
      <c r="AE58" s="247"/>
      <c r="AF58" s="246"/>
      <c r="AG58" s="247"/>
      <c r="AH58" s="246"/>
      <c r="AI58" s="247"/>
      <c r="AJ58" s="246"/>
      <c r="AK58" s="247"/>
      <c r="AL58" s="246"/>
      <c r="AM58" s="248"/>
    </row>
    <row r="59" spans="1:39">
      <c r="B59" s="941"/>
      <c r="C59" s="944"/>
      <c r="D59" s="945"/>
      <c r="E59" s="950"/>
      <c r="F59" s="951"/>
      <c r="G59" s="932" t="s">
        <v>1193</v>
      </c>
      <c r="H59" s="933"/>
      <c r="I59" s="933"/>
      <c r="J59" s="933"/>
      <c r="K59" s="933"/>
      <c r="L59" s="933"/>
      <c r="M59" s="933"/>
      <c r="N59" s="933"/>
      <c r="O59" s="933"/>
      <c r="P59" s="934"/>
      <c r="Q59" s="150" t="s">
        <v>144</v>
      </c>
      <c r="R59" s="234"/>
      <c r="S59" s="235"/>
      <c r="T59" s="236"/>
      <c r="U59" s="237"/>
      <c r="V59" s="236"/>
      <c r="W59" s="237"/>
      <c r="X59" s="236"/>
      <c r="Y59" s="237"/>
      <c r="Z59" s="236"/>
      <c r="AA59" s="237"/>
      <c r="AB59" s="236"/>
      <c r="AC59" s="237"/>
      <c r="AD59" s="236"/>
      <c r="AE59" s="237"/>
      <c r="AF59" s="236"/>
      <c r="AG59" s="237"/>
      <c r="AH59" s="236"/>
      <c r="AI59" s="237"/>
      <c r="AJ59" s="236"/>
      <c r="AK59" s="237"/>
      <c r="AL59" s="236"/>
      <c r="AM59" s="238"/>
    </row>
    <row r="60" spans="1:39">
      <c r="B60" s="941"/>
      <c r="C60" s="944"/>
      <c r="D60" s="945"/>
      <c r="E60" s="950"/>
      <c r="F60" s="951"/>
      <c r="G60" s="640"/>
      <c r="H60" s="641" t="s">
        <v>1192</v>
      </c>
      <c r="I60" s="642"/>
      <c r="J60" s="642"/>
      <c r="K60" s="642"/>
      <c r="L60" s="642"/>
      <c r="M60" s="642"/>
      <c r="N60" s="642"/>
      <c r="O60" s="642"/>
      <c r="P60" s="643"/>
      <c r="Q60" s="150" t="s">
        <v>144</v>
      </c>
      <c r="R60" s="234"/>
      <c r="S60" s="235"/>
      <c r="T60" s="236"/>
      <c r="U60" s="237"/>
      <c r="V60" s="236"/>
      <c r="W60" s="237"/>
      <c r="X60" s="236"/>
      <c r="Y60" s="237"/>
      <c r="Z60" s="236"/>
      <c r="AA60" s="237"/>
      <c r="AB60" s="236"/>
      <c r="AC60" s="237"/>
      <c r="AD60" s="236"/>
      <c r="AE60" s="237"/>
      <c r="AF60" s="236"/>
      <c r="AG60" s="237"/>
      <c r="AH60" s="236"/>
      <c r="AI60" s="237"/>
      <c r="AJ60" s="236"/>
      <c r="AK60" s="237"/>
      <c r="AL60" s="236"/>
      <c r="AM60" s="238"/>
    </row>
    <row r="61" spans="1:39">
      <c r="B61" s="941"/>
      <c r="C61" s="944"/>
      <c r="D61" s="945"/>
      <c r="E61" s="950"/>
      <c r="F61" s="951"/>
      <c r="G61" s="932" t="s">
        <v>1194</v>
      </c>
      <c r="H61" s="933"/>
      <c r="I61" s="933"/>
      <c r="J61" s="933"/>
      <c r="K61" s="933"/>
      <c r="L61" s="933"/>
      <c r="M61" s="933"/>
      <c r="N61" s="933"/>
      <c r="O61" s="933"/>
      <c r="P61" s="934"/>
      <c r="Q61" s="150" t="s">
        <v>144</v>
      </c>
      <c r="R61" s="234"/>
      <c r="S61" s="235"/>
      <c r="T61" s="236"/>
      <c r="U61" s="237"/>
      <c r="V61" s="236"/>
      <c r="W61" s="237"/>
      <c r="X61" s="236"/>
      <c r="Y61" s="237"/>
      <c r="Z61" s="236"/>
      <c r="AA61" s="237"/>
      <c r="AB61" s="236"/>
      <c r="AC61" s="237"/>
      <c r="AD61" s="236"/>
      <c r="AE61" s="237"/>
      <c r="AF61" s="236"/>
      <c r="AG61" s="237"/>
      <c r="AH61" s="236"/>
      <c r="AI61" s="237"/>
      <c r="AJ61" s="236"/>
      <c r="AK61" s="237"/>
      <c r="AL61" s="236"/>
      <c r="AM61" s="238"/>
    </row>
    <row r="62" spans="1:39">
      <c r="B62" s="941"/>
      <c r="C62" s="944"/>
      <c r="D62" s="945"/>
      <c r="E62" s="950"/>
      <c r="F62" s="951"/>
      <c r="G62" s="640"/>
      <c r="H62" s="641" t="s">
        <v>1192</v>
      </c>
      <c r="I62" s="642"/>
      <c r="J62" s="642"/>
      <c r="K62" s="642"/>
      <c r="L62" s="642"/>
      <c r="M62" s="642"/>
      <c r="N62" s="642"/>
      <c r="O62" s="642"/>
      <c r="P62" s="643"/>
      <c r="Q62" s="150" t="s">
        <v>144</v>
      </c>
      <c r="R62" s="249"/>
      <c r="S62" s="250"/>
      <c r="T62" s="251"/>
      <c r="U62" s="252"/>
      <c r="V62" s="251"/>
      <c r="W62" s="252"/>
      <c r="X62" s="251"/>
      <c r="Y62" s="252"/>
      <c r="Z62" s="251"/>
      <c r="AA62" s="252"/>
      <c r="AB62" s="251"/>
      <c r="AC62" s="252"/>
      <c r="AD62" s="251"/>
      <c r="AE62" s="252"/>
      <c r="AF62" s="251"/>
      <c r="AG62" s="252"/>
      <c r="AH62" s="251"/>
      <c r="AI62" s="252"/>
      <c r="AJ62" s="251"/>
      <c r="AK62" s="252"/>
      <c r="AL62" s="251"/>
      <c r="AM62" s="253"/>
    </row>
    <row r="63" spans="1:39">
      <c r="B63" s="941"/>
      <c r="C63" s="944"/>
      <c r="D63" s="945"/>
      <c r="E63" s="950"/>
      <c r="F63" s="951"/>
      <c r="G63" s="947" t="s">
        <v>1195</v>
      </c>
      <c r="H63" s="957"/>
      <c r="I63" s="957"/>
      <c r="J63" s="957"/>
      <c r="K63" s="957"/>
      <c r="L63" s="957"/>
      <c r="M63" s="957"/>
      <c r="N63" s="957"/>
      <c r="O63" s="957"/>
      <c r="P63" s="958"/>
      <c r="Q63" s="150" t="s">
        <v>144</v>
      </c>
      <c r="R63" s="234"/>
      <c r="S63" s="254"/>
      <c r="T63" s="236"/>
      <c r="U63" s="237"/>
      <c r="V63" s="236"/>
      <c r="W63" s="237"/>
      <c r="X63" s="236"/>
      <c r="Y63" s="237"/>
      <c r="Z63" s="236"/>
      <c r="AA63" s="237"/>
      <c r="AB63" s="236"/>
      <c r="AC63" s="237"/>
      <c r="AD63" s="236"/>
      <c r="AE63" s="237"/>
      <c r="AF63" s="236"/>
      <c r="AG63" s="237"/>
      <c r="AH63" s="236"/>
      <c r="AI63" s="237"/>
      <c r="AJ63" s="236"/>
      <c r="AK63" s="237"/>
      <c r="AL63" s="236"/>
      <c r="AM63" s="238"/>
    </row>
    <row r="64" spans="1:39">
      <c r="B64" s="941"/>
      <c r="C64" s="944"/>
      <c r="D64" s="932"/>
      <c r="E64" s="950"/>
      <c r="F64" s="951"/>
      <c r="G64" s="640"/>
      <c r="H64" s="641" t="s">
        <v>1192</v>
      </c>
      <c r="I64" s="642"/>
      <c r="J64" s="642"/>
      <c r="K64" s="642"/>
      <c r="L64" s="642"/>
      <c r="M64" s="642"/>
      <c r="N64" s="642"/>
      <c r="O64" s="642"/>
      <c r="P64" s="643"/>
      <c r="Q64" s="150" t="s">
        <v>144</v>
      </c>
      <c r="R64" s="234"/>
      <c r="S64" s="254"/>
      <c r="T64" s="236"/>
      <c r="U64" s="237"/>
      <c r="V64" s="236"/>
      <c r="W64" s="237"/>
      <c r="X64" s="236"/>
      <c r="Y64" s="237"/>
      <c r="Z64" s="236"/>
      <c r="AA64" s="237"/>
      <c r="AB64" s="236"/>
      <c r="AC64" s="237"/>
      <c r="AD64" s="236"/>
      <c r="AE64" s="237"/>
      <c r="AF64" s="236"/>
      <c r="AG64" s="237"/>
      <c r="AH64" s="236"/>
      <c r="AI64" s="237"/>
      <c r="AJ64" s="236"/>
      <c r="AK64" s="237"/>
      <c r="AL64" s="236"/>
      <c r="AM64" s="238"/>
    </row>
    <row r="65" spans="2:39">
      <c r="B65" s="941"/>
      <c r="C65" s="944"/>
      <c r="D65" s="932"/>
      <c r="E65" s="950"/>
      <c r="F65" s="951"/>
      <c r="G65" s="644" t="s">
        <v>964</v>
      </c>
      <c r="H65" s="645"/>
      <c r="I65" s="646"/>
      <c r="J65" s="644" t="s">
        <v>1160</v>
      </c>
      <c r="K65" s="645"/>
      <c r="L65" s="645"/>
      <c r="M65" s="645"/>
      <c r="N65" s="645"/>
      <c r="O65" s="645"/>
      <c r="P65" s="646"/>
      <c r="Q65" s="146" t="s">
        <v>144</v>
      </c>
      <c r="R65" s="234"/>
      <c r="S65" s="254"/>
      <c r="T65" s="236"/>
      <c r="U65" s="237"/>
      <c r="V65" s="236"/>
      <c r="W65" s="237"/>
      <c r="X65" s="236"/>
      <c r="Y65" s="237"/>
      <c r="Z65" s="236"/>
      <c r="AA65" s="237"/>
      <c r="AB65" s="236"/>
      <c r="AC65" s="237"/>
      <c r="AD65" s="236"/>
      <c r="AE65" s="237"/>
      <c r="AF65" s="236"/>
      <c r="AG65" s="237"/>
      <c r="AH65" s="236"/>
      <c r="AI65" s="237"/>
      <c r="AJ65" s="236"/>
      <c r="AK65" s="237"/>
      <c r="AL65" s="236"/>
      <c r="AM65" s="238"/>
    </row>
    <row r="66" spans="2:39" ht="19.5" thickBot="1">
      <c r="B66" s="941"/>
      <c r="C66" s="944"/>
      <c r="D66" s="932"/>
      <c r="E66" s="952"/>
      <c r="F66" s="953"/>
      <c r="G66" s="647"/>
      <c r="H66" s="648"/>
      <c r="I66" s="649"/>
      <c r="J66" s="650"/>
      <c r="K66" s="651" t="s">
        <v>1192</v>
      </c>
      <c r="L66" s="652"/>
      <c r="M66" s="652"/>
      <c r="N66" s="652"/>
      <c r="O66" s="652"/>
      <c r="P66" s="653"/>
      <c r="Q66" s="654" t="s">
        <v>144</v>
      </c>
      <c r="R66" s="229"/>
      <c r="S66" s="255"/>
      <c r="T66" s="231"/>
      <c r="U66" s="232"/>
      <c r="V66" s="231"/>
      <c r="W66" s="232"/>
      <c r="X66" s="231"/>
      <c r="Y66" s="232"/>
      <c r="Z66" s="231"/>
      <c r="AA66" s="232"/>
      <c r="AB66" s="231"/>
      <c r="AC66" s="232"/>
      <c r="AD66" s="231"/>
      <c r="AE66" s="232"/>
      <c r="AF66" s="231"/>
      <c r="AG66" s="232"/>
      <c r="AH66" s="231"/>
      <c r="AI66" s="232"/>
      <c r="AJ66" s="231"/>
      <c r="AK66" s="232"/>
      <c r="AL66" s="231"/>
      <c r="AM66" s="233"/>
    </row>
    <row r="67" spans="2:39" ht="18.75" customHeight="1">
      <c r="B67" s="941"/>
      <c r="C67" s="944"/>
      <c r="D67" s="932"/>
      <c r="E67" s="959" t="s">
        <v>1196</v>
      </c>
      <c r="F67" s="959"/>
      <c r="G67" s="999" t="s">
        <v>1197</v>
      </c>
      <c r="H67" s="1000"/>
      <c r="I67" s="1000"/>
      <c r="J67" s="1000"/>
      <c r="K67" s="1000"/>
      <c r="L67" s="1000"/>
      <c r="M67" s="1000"/>
      <c r="N67" s="1000"/>
      <c r="O67" s="1000"/>
      <c r="P67" s="1001"/>
      <c r="Q67" s="150" t="s">
        <v>144</v>
      </c>
      <c r="R67" s="244"/>
      <c r="S67" s="256"/>
      <c r="T67" s="246"/>
      <c r="U67" s="247"/>
      <c r="V67" s="246"/>
      <c r="W67" s="247"/>
      <c r="X67" s="246"/>
      <c r="Y67" s="247"/>
      <c r="Z67" s="246"/>
      <c r="AA67" s="247"/>
      <c r="AB67" s="246"/>
      <c r="AC67" s="247"/>
      <c r="AD67" s="246"/>
      <c r="AE67" s="247"/>
      <c r="AF67" s="246"/>
      <c r="AG67" s="247"/>
      <c r="AH67" s="246"/>
      <c r="AI67" s="247"/>
      <c r="AJ67" s="246"/>
      <c r="AK67" s="247"/>
      <c r="AL67" s="246"/>
      <c r="AM67" s="248"/>
    </row>
    <row r="68" spans="2:39" ht="18.75" customHeight="1">
      <c r="B68" s="941"/>
      <c r="C68" s="944"/>
      <c r="D68" s="932"/>
      <c r="E68" s="960"/>
      <c r="F68" s="960"/>
      <c r="G68" s="932" t="s">
        <v>1198</v>
      </c>
      <c r="H68" s="933"/>
      <c r="I68" s="933"/>
      <c r="J68" s="933"/>
      <c r="K68" s="933"/>
      <c r="L68" s="933"/>
      <c r="M68" s="933"/>
      <c r="N68" s="933"/>
      <c r="O68" s="933"/>
      <c r="P68" s="934"/>
      <c r="Q68" s="150" t="s">
        <v>144</v>
      </c>
      <c r="R68" s="234"/>
      <c r="S68" s="254"/>
      <c r="T68" s="236"/>
      <c r="U68" s="237"/>
      <c r="V68" s="236"/>
      <c r="W68" s="237"/>
      <c r="X68" s="236"/>
      <c r="Y68" s="237"/>
      <c r="Z68" s="236"/>
      <c r="AA68" s="237"/>
      <c r="AB68" s="236"/>
      <c r="AC68" s="237"/>
      <c r="AD68" s="236"/>
      <c r="AE68" s="237"/>
      <c r="AF68" s="236"/>
      <c r="AG68" s="237"/>
      <c r="AH68" s="236"/>
      <c r="AI68" s="237"/>
      <c r="AJ68" s="236"/>
      <c r="AK68" s="237"/>
      <c r="AL68" s="236"/>
      <c r="AM68" s="238"/>
    </row>
    <row r="69" spans="2:39" ht="18.75" customHeight="1">
      <c r="B69" s="941"/>
      <c r="C69" s="944"/>
      <c r="D69" s="932"/>
      <c r="E69" s="960"/>
      <c r="F69" s="960"/>
      <c r="G69" s="932" t="s">
        <v>1199</v>
      </c>
      <c r="H69" s="933"/>
      <c r="I69" s="933"/>
      <c r="J69" s="933"/>
      <c r="K69" s="933"/>
      <c r="L69" s="933"/>
      <c r="M69" s="933"/>
      <c r="N69" s="933"/>
      <c r="O69" s="933"/>
      <c r="P69" s="934"/>
      <c r="Q69" s="150" t="s">
        <v>144</v>
      </c>
      <c r="R69" s="234"/>
      <c r="S69" s="254"/>
      <c r="T69" s="236"/>
      <c r="U69" s="237"/>
      <c r="V69" s="236"/>
      <c r="W69" s="237"/>
      <c r="X69" s="236"/>
      <c r="Y69" s="237"/>
      <c r="Z69" s="236"/>
      <c r="AA69" s="237"/>
      <c r="AB69" s="236"/>
      <c r="AC69" s="237"/>
      <c r="AD69" s="236"/>
      <c r="AE69" s="237"/>
      <c r="AF69" s="236"/>
      <c r="AG69" s="237"/>
      <c r="AH69" s="236"/>
      <c r="AI69" s="237"/>
      <c r="AJ69" s="236"/>
      <c r="AK69" s="237"/>
      <c r="AL69" s="236"/>
      <c r="AM69" s="238"/>
    </row>
    <row r="70" spans="2:39" ht="18.75" customHeight="1">
      <c r="B70" s="941"/>
      <c r="C70" s="944"/>
      <c r="D70" s="932"/>
      <c r="E70" s="960"/>
      <c r="F70" s="960"/>
      <c r="G70" s="932" t="s">
        <v>1200</v>
      </c>
      <c r="H70" s="933"/>
      <c r="I70" s="933"/>
      <c r="J70" s="933"/>
      <c r="K70" s="933"/>
      <c r="L70" s="933"/>
      <c r="M70" s="933"/>
      <c r="N70" s="933"/>
      <c r="O70" s="933"/>
      <c r="P70" s="934"/>
      <c r="Q70" s="150" t="s">
        <v>144</v>
      </c>
      <c r="R70" s="234"/>
      <c r="S70" s="254"/>
      <c r="T70" s="236"/>
      <c r="U70" s="237"/>
      <c r="V70" s="236"/>
      <c r="W70" s="237"/>
      <c r="X70" s="236"/>
      <c r="Y70" s="237"/>
      <c r="Z70" s="236"/>
      <c r="AA70" s="237"/>
      <c r="AB70" s="236"/>
      <c r="AC70" s="237"/>
      <c r="AD70" s="236"/>
      <c r="AE70" s="237"/>
      <c r="AF70" s="236"/>
      <c r="AG70" s="237"/>
      <c r="AH70" s="236"/>
      <c r="AI70" s="237"/>
      <c r="AJ70" s="236"/>
      <c r="AK70" s="237"/>
      <c r="AL70" s="236"/>
      <c r="AM70" s="238"/>
    </row>
    <row r="71" spans="2:39">
      <c r="B71" s="941"/>
      <c r="C71" s="944"/>
      <c r="D71" s="932"/>
      <c r="E71" s="960"/>
      <c r="F71" s="960"/>
      <c r="G71" s="644" t="s">
        <v>964</v>
      </c>
      <c r="H71" s="645"/>
      <c r="I71" s="646"/>
      <c r="J71" s="644" t="s">
        <v>1160</v>
      </c>
      <c r="K71" s="645"/>
      <c r="L71" s="645"/>
      <c r="M71" s="645"/>
      <c r="N71" s="645"/>
      <c r="O71" s="645"/>
      <c r="P71" s="646"/>
      <c r="Q71" s="150" t="s">
        <v>144</v>
      </c>
      <c r="R71" s="234"/>
      <c r="S71" s="254"/>
      <c r="T71" s="236"/>
      <c r="U71" s="237"/>
      <c r="V71" s="236"/>
      <c r="W71" s="237"/>
      <c r="X71" s="236"/>
      <c r="Y71" s="237"/>
      <c r="Z71" s="236"/>
      <c r="AA71" s="237"/>
      <c r="AB71" s="236"/>
      <c r="AC71" s="237"/>
      <c r="AD71" s="236"/>
      <c r="AE71" s="237"/>
      <c r="AF71" s="236"/>
      <c r="AG71" s="237"/>
      <c r="AH71" s="236"/>
      <c r="AI71" s="237"/>
      <c r="AJ71" s="236"/>
      <c r="AK71" s="237"/>
      <c r="AL71" s="236"/>
      <c r="AM71" s="238"/>
    </row>
    <row r="72" spans="2:39" ht="19.5" thickBot="1">
      <c r="B72" s="941"/>
      <c r="C72" s="944"/>
      <c r="D72" s="932"/>
      <c r="E72" s="961"/>
      <c r="F72" s="961"/>
      <c r="G72" s="647"/>
      <c r="H72" s="648"/>
      <c r="I72" s="649"/>
      <c r="J72" s="650"/>
      <c r="K72" s="651" t="s">
        <v>1192</v>
      </c>
      <c r="L72" s="652"/>
      <c r="M72" s="652"/>
      <c r="N72" s="652"/>
      <c r="O72" s="652"/>
      <c r="P72" s="653"/>
      <c r="Q72" s="150" t="s">
        <v>144</v>
      </c>
      <c r="R72" s="229"/>
      <c r="S72" s="255"/>
      <c r="T72" s="231"/>
      <c r="U72" s="232"/>
      <c r="V72" s="231"/>
      <c r="W72" s="232"/>
      <c r="X72" s="231"/>
      <c r="Y72" s="232"/>
      <c r="Z72" s="231"/>
      <c r="AA72" s="232"/>
      <c r="AB72" s="231"/>
      <c r="AC72" s="232"/>
      <c r="AD72" s="231"/>
      <c r="AE72" s="232"/>
      <c r="AF72" s="231"/>
      <c r="AG72" s="232"/>
      <c r="AH72" s="231"/>
      <c r="AI72" s="232"/>
      <c r="AJ72" s="231"/>
      <c r="AK72" s="232"/>
      <c r="AL72" s="231"/>
      <c r="AM72" s="233"/>
    </row>
    <row r="73" spans="2:39" ht="19.5" thickBot="1">
      <c r="B73" s="941"/>
      <c r="C73" s="946"/>
      <c r="D73" s="947"/>
      <c r="E73" s="935" t="s">
        <v>1161</v>
      </c>
      <c r="F73" s="936"/>
      <c r="G73" s="936"/>
      <c r="H73" s="936"/>
      <c r="I73" s="936"/>
      <c r="J73" s="936"/>
      <c r="K73" s="936"/>
      <c r="L73" s="936"/>
      <c r="M73" s="936"/>
      <c r="N73" s="936"/>
      <c r="O73" s="936"/>
      <c r="P73" s="936"/>
      <c r="Q73" s="178" t="s">
        <v>144</v>
      </c>
      <c r="R73" s="239"/>
      <c r="S73" s="240"/>
      <c r="T73" s="241"/>
      <c r="U73" s="242"/>
      <c r="V73" s="241"/>
      <c r="W73" s="242"/>
      <c r="X73" s="241"/>
      <c r="Y73" s="242"/>
      <c r="Z73" s="241"/>
      <c r="AA73" s="242"/>
      <c r="AB73" s="241"/>
      <c r="AC73" s="242"/>
      <c r="AD73" s="241"/>
      <c r="AE73" s="242"/>
      <c r="AF73" s="241"/>
      <c r="AG73" s="242"/>
      <c r="AH73" s="241"/>
      <c r="AI73" s="242"/>
      <c r="AJ73" s="241"/>
      <c r="AK73" s="242"/>
      <c r="AL73" s="241"/>
      <c r="AM73" s="243"/>
    </row>
    <row r="74" spans="2:39" ht="19.5" thickBot="1">
      <c r="B74" s="941"/>
      <c r="C74" s="655"/>
      <c r="D74" s="656"/>
      <c r="E74" s="657"/>
      <c r="F74" s="937" t="s">
        <v>1192</v>
      </c>
      <c r="G74" s="938"/>
      <c r="H74" s="938"/>
      <c r="I74" s="938"/>
      <c r="J74" s="938"/>
      <c r="K74" s="938"/>
      <c r="L74" s="938"/>
      <c r="M74" s="938"/>
      <c r="N74" s="938"/>
      <c r="O74" s="938"/>
      <c r="P74" s="939"/>
      <c r="Q74" s="178" t="s">
        <v>144</v>
      </c>
      <c r="R74" s="239"/>
      <c r="S74" s="240"/>
      <c r="T74" s="241"/>
      <c r="U74" s="242"/>
      <c r="V74" s="241"/>
      <c r="W74" s="242"/>
      <c r="X74" s="241"/>
      <c r="Y74" s="242"/>
      <c r="Z74" s="241"/>
      <c r="AA74" s="242"/>
      <c r="AB74" s="241"/>
      <c r="AC74" s="242"/>
      <c r="AD74" s="241"/>
      <c r="AE74" s="242"/>
      <c r="AF74" s="241"/>
      <c r="AG74" s="242"/>
      <c r="AH74" s="241"/>
      <c r="AI74" s="242"/>
      <c r="AJ74" s="241"/>
      <c r="AK74" s="242"/>
      <c r="AL74" s="241"/>
      <c r="AM74" s="243"/>
    </row>
    <row r="75" spans="2:39" ht="39" customHeight="1">
      <c r="B75" s="941"/>
      <c r="C75" s="971" t="s">
        <v>369</v>
      </c>
      <c r="D75" s="972"/>
      <c r="E75" s="948" t="s">
        <v>1206</v>
      </c>
      <c r="F75" s="949"/>
      <c r="G75" s="987" t="s">
        <v>1205</v>
      </c>
      <c r="H75" s="966"/>
      <c r="I75" s="966"/>
      <c r="J75" s="966"/>
      <c r="K75" s="966"/>
      <c r="L75" s="966"/>
      <c r="M75" s="966"/>
      <c r="N75" s="966"/>
      <c r="O75" s="966"/>
      <c r="P75" s="967"/>
      <c r="Q75" s="150" t="s">
        <v>1201</v>
      </c>
      <c r="R75" s="219">
        <f ca="1">SUMIF($T$6:$XFD$6,R$6,$T75:$XFD75)</f>
        <v>0</v>
      </c>
      <c r="S75" s="164"/>
      <c r="T75" s="219">
        <f ca="1">IFERROR(SUMIF('階層3 使用量'!$3:$3,'階層1.2 使用量'!T$4,'階層3 使用量'!58:58),"")</f>
        <v>0</v>
      </c>
      <c r="U75" s="164"/>
      <c r="V75" s="219">
        <f ca="1">IFERROR(SUMIF('階層3 使用量'!$3:$3,'階層1.2 使用量'!V$4,'階層3 使用量'!58:58),"")</f>
        <v>0</v>
      </c>
      <c r="W75" s="164"/>
      <c r="X75" s="219">
        <f ca="1">IFERROR(SUMIF('階層3 使用量'!$3:$3,'階層1.2 使用量'!X$4,'階層3 使用量'!58:58),"")</f>
        <v>0</v>
      </c>
      <c r="Y75" s="164"/>
      <c r="Z75" s="219">
        <f ca="1">IFERROR(SUMIF('階層3 使用量'!$3:$3,'階層1.2 使用量'!Z$4,'階層3 使用量'!58:58),"")</f>
        <v>0</v>
      </c>
      <c r="AA75" s="164"/>
      <c r="AB75" s="219">
        <f ca="1">IFERROR(SUMIF('階層3 使用量'!$3:$3,'階層1.2 使用量'!AB$4,'階層3 使用量'!58:58),"")</f>
        <v>0</v>
      </c>
      <c r="AC75" s="164"/>
      <c r="AD75" s="219">
        <f ca="1">IFERROR(SUMIF('階層3 使用量'!$3:$3,'階層1.2 使用量'!AD$4,'階層3 使用量'!58:58),"")</f>
        <v>0</v>
      </c>
      <c r="AE75" s="164"/>
      <c r="AF75" s="219">
        <f ca="1">IFERROR(SUMIF('階層3 使用量'!$3:$3,'階層1.2 使用量'!AF$4,'階層3 使用量'!58:58),"")</f>
        <v>0</v>
      </c>
      <c r="AG75" s="164"/>
      <c r="AH75" s="219">
        <f ca="1">IFERROR(SUMIF('階層3 使用量'!$3:$3,'階層1.2 使用量'!AH$4,'階層3 使用量'!58:58),"")</f>
        <v>0</v>
      </c>
      <c r="AI75" s="164"/>
      <c r="AJ75" s="219">
        <f ca="1">IFERROR(SUMIF('階層3 使用量'!$3:$3,'階層1.2 使用量'!AJ$4,'階層3 使用量'!58:58),"")</f>
        <v>0</v>
      </c>
      <c r="AK75" s="164"/>
      <c r="AL75" s="219">
        <f ca="1">IFERROR(SUMIF('階層3 使用量'!$3:$3,'階層1.2 使用量'!AL$4,'階層3 使用量'!58:58),"")</f>
        <v>0</v>
      </c>
      <c r="AM75" s="748"/>
    </row>
    <row r="76" spans="2:39" ht="39" customHeight="1" thickBot="1">
      <c r="B76" s="941"/>
      <c r="C76" s="973"/>
      <c r="D76" s="974"/>
      <c r="E76" s="952"/>
      <c r="F76" s="953"/>
      <c r="G76" s="658"/>
      <c r="H76" s="968" t="s">
        <v>1192</v>
      </c>
      <c r="I76" s="963"/>
      <c r="J76" s="963"/>
      <c r="K76" s="963"/>
      <c r="L76" s="963"/>
      <c r="M76" s="963"/>
      <c r="N76" s="963"/>
      <c r="O76" s="963"/>
      <c r="P76" s="964"/>
      <c r="Q76" s="176" t="s">
        <v>1202</v>
      </c>
      <c r="R76" s="257"/>
      <c r="S76" s="258"/>
      <c r="T76" s="259"/>
      <c r="U76" s="260"/>
      <c r="V76" s="259"/>
      <c r="W76" s="260"/>
      <c r="X76" s="259"/>
      <c r="Y76" s="260"/>
      <c r="Z76" s="259"/>
      <c r="AA76" s="260"/>
      <c r="AB76" s="259"/>
      <c r="AC76" s="260"/>
      <c r="AD76" s="259"/>
      <c r="AE76" s="260"/>
      <c r="AF76" s="259"/>
      <c r="AG76" s="260"/>
      <c r="AH76" s="259"/>
      <c r="AI76" s="260"/>
      <c r="AJ76" s="259"/>
      <c r="AK76" s="260"/>
      <c r="AL76" s="259"/>
      <c r="AM76" s="261"/>
    </row>
    <row r="77" spans="2:39">
      <c r="B77" s="941"/>
      <c r="C77" s="973"/>
      <c r="D77" s="974"/>
      <c r="E77" s="950" t="s">
        <v>1207</v>
      </c>
      <c r="F77" s="960"/>
      <c r="G77" s="965" t="s">
        <v>1208</v>
      </c>
      <c r="H77" s="966"/>
      <c r="I77" s="966"/>
      <c r="J77" s="966"/>
      <c r="K77" s="966"/>
      <c r="L77" s="966"/>
      <c r="M77" s="966"/>
      <c r="N77" s="966"/>
      <c r="O77" s="966"/>
      <c r="P77" s="967"/>
      <c r="Q77" s="150" t="s">
        <v>1202</v>
      </c>
      <c r="R77" s="262"/>
      <c r="S77" s="263"/>
      <c r="T77" s="264"/>
      <c r="U77" s="265"/>
      <c r="V77" s="264"/>
      <c r="W77" s="265"/>
      <c r="X77" s="264"/>
      <c r="Y77" s="265"/>
      <c r="Z77" s="264"/>
      <c r="AA77" s="265"/>
      <c r="AB77" s="264"/>
      <c r="AC77" s="265"/>
      <c r="AD77" s="264"/>
      <c r="AE77" s="265"/>
      <c r="AF77" s="264"/>
      <c r="AG77" s="265"/>
      <c r="AH77" s="264"/>
      <c r="AI77" s="265"/>
      <c r="AJ77" s="264"/>
      <c r="AK77" s="265"/>
      <c r="AL77" s="264"/>
      <c r="AM77" s="266"/>
    </row>
    <row r="78" spans="2:39">
      <c r="B78" s="941"/>
      <c r="C78" s="973"/>
      <c r="D78" s="974"/>
      <c r="E78" s="950"/>
      <c r="F78" s="960"/>
      <c r="G78" s="968" t="s">
        <v>1209</v>
      </c>
      <c r="H78" s="963"/>
      <c r="I78" s="963"/>
      <c r="J78" s="963"/>
      <c r="K78" s="963"/>
      <c r="L78" s="963"/>
      <c r="M78" s="963"/>
      <c r="N78" s="963"/>
      <c r="O78" s="963"/>
      <c r="P78" s="964"/>
      <c r="Q78" s="146" t="s">
        <v>1202</v>
      </c>
      <c r="R78" s="267"/>
      <c r="S78" s="268"/>
      <c r="T78" s="269"/>
      <c r="U78" s="270"/>
      <c r="V78" s="269"/>
      <c r="W78" s="270"/>
      <c r="X78" s="269"/>
      <c r="Y78" s="270"/>
      <c r="Z78" s="269"/>
      <c r="AA78" s="270"/>
      <c r="AB78" s="269"/>
      <c r="AC78" s="270"/>
      <c r="AD78" s="269"/>
      <c r="AE78" s="270"/>
      <c r="AF78" s="269"/>
      <c r="AG78" s="270"/>
      <c r="AH78" s="269"/>
      <c r="AI78" s="270"/>
      <c r="AJ78" s="269"/>
      <c r="AK78" s="270"/>
      <c r="AL78" s="269"/>
      <c r="AM78" s="271"/>
    </row>
    <row r="79" spans="2:39">
      <c r="B79" s="941"/>
      <c r="C79" s="973"/>
      <c r="D79" s="974"/>
      <c r="E79" s="950"/>
      <c r="F79" s="960"/>
      <c r="G79" s="968" t="s">
        <v>1210</v>
      </c>
      <c r="H79" s="963"/>
      <c r="I79" s="963"/>
      <c r="J79" s="963"/>
      <c r="K79" s="963"/>
      <c r="L79" s="963"/>
      <c r="M79" s="963"/>
      <c r="N79" s="963"/>
      <c r="O79" s="963"/>
      <c r="P79" s="964"/>
      <c r="Q79" s="146" t="s">
        <v>1202</v>
      </c>
      <c r="R79" s="267"/>
      <c r="S79" s="268"/>
      <c r="T79" s="269"/>
      <c r="U79" s="270"/>
      <c r="V79" s="269"/>
      <c r="W79" s="270"/>
      <c r="X79" s="269"/>
      <c r="Y79" s="270"/>
      <c r="Z79" s="269"/>
      <c r="AA79" s="270"/>
      <c r="AB79" s="269"/>
      <c r="AC79" s="270"/>
      <c r="AD79" s="269"/>
      <c r="AE79" s="270"/>
      <c r="AF79" s="269"/>
      <c r="AG79" s="270"/>
      <c r="AH79" s="269"/>
      <c r="AI79" s="270"/>
      <c r="AJ79" s="269"/>
      <c r="AK79" s="270"/>
      <c r="AL79" s="269"/>
      <c r="AM79" s="271"/>
    </row>
    <row r="80" spans="2:39">
      <c r="B80" s="941"/>
      <c r="C80" s="973"/>
      <c r="D80" s="974"/>
      <c r="E80" s="950"/>
      <c r="F80" s="960"/>
      <c r="G80" s="962" t="s">
        <v>1211</v>
      </c>
      <c r="H80" s="963"/>
      <c r="I80" s="963"/>
      <c r="J80" s="963"/>
      <c r="K80" s="963"/>
      <c r="L80" s="963"/>
      <c r="M80" s="963"/>
      <c r="N80" s="963"/>
      <c r="O80" s="963"/>
      <c r="P80" s="964"/>
      <c r="Q80" s="146" t="s">
        <v>1202</v>
      </c>
      <c r="R80" s="267"/>
      <c r="S80" s="268"/>
      <c r="T80" s="269"/>
      <c r="U80" s="270"/>
      <c r="V80" s="269"/>
      <c r="W80" s="270"/>
      <c r="X80" s="269"/>
      <c r="Y80" s="270"/>
      <c r="Z80" s="269"/>
      <c r="AA80" s="270"/>
      <c r="AB80" s="269"/>
      <c r="AC80" s="270"/>
      <c r="AD80" s="269"/>
      <c r="AE80" s="270"/>
      <c r="AF80" s="269"/>
      <c r="AG80" s="270"/>
      <c r="AH80" s="269"/>
      <c r="AI80" s="270"/>
      <c r="AJ80" s="269"/>
      <c r="AK80" s="270"/>
      <c r="AL80" s="269"/>
      <c r="AM80" s="271"/>
    </row>
    <row r="81" spans="2:39">
      <c r="B81" s="941"/>
      <c r="C81" s="973"/>
      <c r="D81" s="974"/>
      <c r="E81" s="950"/>
      <c r="F81" s="960"/>
      <c r="G81" s="659"/>
      <c r="H81" s="660" t="s">
        <v>1212</v>
      </c>
      <c r="I81" s="660"/>
      <c r="J81" s="660"/>
      <c r="K81" s="660"/>
      <c r="L81" s="660"/>
      <c r="M81" s="660"/>
      <c r="N81" s="660"/>
      <c r="O81" s="660"/>
      <c r="P81" s="661"/>
      <c r="Q81" s="146" t="s">
        <v>1202</v>
      </c>
      <c r="R81" s="267"/>
      <c r="S81" s="268"/>
      <c r="T81" s="269"/>
      <c r="U81" s="270"/>
      <c r="V81" s="269"/>
      <c r="W81" s="270"/>
      <c r="X81" s="269"/>
      <c r="Y81" s="270"/>
      <c r="Z81" s="269"/>
      <c r="AA81" s="270"/>
      <c r="AB81" s="269"/>
      <c r="AC81" s="270"/>
      <c r="AD81" s="269"/>
      <c r="AE81" s="270"/>
      <c r="AF81" s="269"/>
      <c r="AG81" s="270"/>
      <c r="AH81" s="269"/>
      <c r="AI81" s="270"/>
      <c r="AJ81" s="269"/>
      <c r="AK81" s="270"/>
      <c r="AL81" s="269"/>
      <c r="AM81" s="271"/>
    </row>
    <row r="82" spans="2:39">
      <c r="B82" s="941"/>
      <c r="C82" s="973"/>
      <c r="D82" s="974"/>
      <c r="E82" s="950"/>
      <c r="F82" s="960"/>
      <c r="G82" s="662"/>
      <c r="H82" s="642" t="s">
        <v>1213</v>
      </c>
      <c r="I82" s="642"/>
      <c r="J82" s="642"/>
      <c r="K82" s="642"/>
      <c r="L82" s="642"/>
      <c r="M82" s="642"/>
      <c r="N82" s="642"/>
      <c r="O82" s="642"/>
      <c r="P82" s="643"/>
      <c r="Q82" s="146" t="s">
        <v>1202</v>
      </c>
      <c r="R82" s="267"/>
      <c r="S82" s="268"/>
      <c r="T82" s="269"/>
      <c r="U82" s="270"/>
      <c r="V82" s="269"/>
      <c r="W82" s="270"/>
      <c r="X82" s="269"/>
      <c r="Y82" s="270"/>
      <c r="Z82" s="269"/>
      <c r="AA82" s="270"/>
      <c r="AB82" s="269"/>
      <c r="AC82" s="270"/>
      <c r="AD82" s="269"/>
      <c r="AE82" s="270"/>
      <c r="AF82" s="269"/>
      <c r="AG82" s="270"/>
      <c r="AH82" s="269"/>
      <c r="AI82" s="270"/>
      <c r="AJ82" s="269"/>
      <c r="AK82" s="270"/>
      <c r="AL82" s="269"/>
      <c r="AM82" s="271"/>
    </row>
    <row r="83" spans="2:39">
      <c r="B83" s="941"/>
      <c r="C83" s="973"/>
      <c r="D83" s="974"/>
      <c r="E83" s="950"/>
      <c r="F83" s="960"/>
      <c r="G83" s="962" t="s">
        <v>1160</v>
      </c>
      <c r="H83" s="963"/>
      <c r="I83" s="963"/>
      <c r="J83" s="963"/>
      <c r="K83" s="963"/>
      <c r="L83" s="963"/>
      <c r="M83" s="963"/>
      <c r="N83" s="963"/>
      <c r="O83" s="963"/>
      <c r="P83" s="964"/>
      <c r="Q83" s="146" t="s">
        <v>1202</v>
      </c>
      <c r="R83" s="267"/>
      <c r="S83" s="268"/>
      <c r="T83" s="269"/>
      <c r="U83" s="270"/>
      <c r="V83" s="269"/>
      <c r="W83" s="270"/>
      <c r="X83" s="269"/>
      <c r="Y83" s="270"/>
      <c r="Z83" s="269"/>
      <c r="AA83" s="270"/>
      <c r="AB83" s="269"/>
      <c r="AC83" s="270"/>
      <c r="AD83" s="269"/>
      <c r="AE83" s="270"/>
      <c r="AF83" s="269"/>
      <c r="AG83" s="270"/>
      <c r="AH83" s="269"/>
      <c r="AI83" s="270"/>
      <c r="AJ83" s="269"/>
      <c r="AK83" s="270"/>
      <c r="AL83" s="269"/>
      <c r="AM83" s="271"/>
    </row>
    <row r="84" spans="2:39">
      <c r="B84" s="941"/>
      <c r="C84" s="973"/>
      <c r="D84" s="974"/>
      <c r="E84" s="950"/>
      <c r="F84" s="960"/>
      <c r="G84" s="659"/>
      <c r="H84" s="660" t="s">
        <v>1212</v>
      </c>
      <c r="I84" s="660"/>
      <c r="J84" s="660"/>
      <c r="K84" s="660"/>
      <c r="L84" s="660"/>
      <c r="M84" s="660"/>
      <c r="N84" s="660"/>
      <c r="O84" s="660"/>
      <c r="P84" s="661"/>
      <c r="Q84" s="146" t="s">
        <v>1202</v>
      </c>
      <c r="R84" s="267"/>
      <c r="S84" s="268"/>
      <c r="T84" s="269"/>
      <c r="U84" s="270"/>
      <c r="V84" s="269"/>
      <c r="W84" s="270"/>
      <c r="X84" s="269"/>
      <c r="Y84" s="270"/>
      <c r="Z84" s="269"/>
      <c r="AA84" s="270"/>
      <c r="AB84" s="269"/>
      <c r="AC84" s="270"/>
      <c r="AD84" s="269"/>
      <c r="AE84" s="270"/>
      <c r="AF84" s="269"/>
      <c r="AG84" s="270"/>
      <c r="AH84" s="269"/>
      <c r="AI84" s="270"/>
      <c r="AJ84" s="269"/>
      <c r="AK84" s="270"/>
      <c r="AL84" s="269"/>
      <c r="AM84" s="271"/>
    </row>
    <row r="85" spans="2:39" ht="19.5" thickBot="1">
      <c r="B85" s="941"/>
      <c r="C85" s="973"/>
      <c r="D85" s="974"/>
      <c r="E85" s="952"/>
      <c r="F85" s="961"/>
      <c r="G85" s="662"/>
      <c r="H85" s="642" t="s">
        <v>1213</v>
      </c>
      <c r="I85" s="642"/>
      <c r="J85" s="642"/>
      <c r="K85" s="642"/>
      <c r="L85" s="642"/>
      <c r="M85" s="642"/>
      <c r="N85" s="642"/>
      <c r="O85" s="642"/>
      <c r="P85" s="643"/>
      <c r="Q85" s="176" t="s">
        <v>1202</v>
      </c>
      <c r="R85" s="257"/>
      <c r="S85" s="258"/>
      <c r="T85" s="259"/>
      <c r="U85" s="260"/>
      <c r="V85" s="259"/>
      <c r="W85" s="260"/>
      <c r="X85" s="259"/>
      <c r="Y85" s="260"/>
      <c r="Z85" s="259"/>
      <c r="AA85" s="260"/>
      <c r="AB85" s="259"/>
      <c r="AC85" s="260"/>
      <c r="AD85" s="259"/>
      <c r="AE85" s="260"/>
      <c r="AF85" s="259"/>
      <c r="AG85" s="260"/>
      <c r="AH85" s="259"/>
      <c r="AI85" s="260"/>
      <c r="AJ85" s="259"/>
      <c r="AK85" s="260"/>
      <c r="AL85" s="259"/>
      <c r="AM85" s="261"/>
    </row>
    <row r="86" spans="2:39">
      <c r="B86" s="941"/>
      <c r="C86" s="973"/>
      <c r="D86" s="974"/>
      <c r="E86" s="948" t="s">
        <v>1214</v>
      </c>
      <c r="F86" s="959"/>
      <c r="G86" s="965" t="s">
        <v>1215</v>
      </c>
      <c r="H86" s="966"/>
      <c r="I86" s="966"/>
      <c r="J86" s="966"/>
      <c r="K86" s="966"/>
      <c r="L86" s="966"/>
      <c r="M86" s="966"/>
      <c r="N86" s="966"/>
      <c r="O86" s="966"/>
      <c r="P86" s="967"/>
      <c r="Q86" s="145" t="s">
        <v>1202</v>
      </c>
      <c r="R86" s="272"/>
      <c r="S86" s="273"/>
      <c r="T86" s="274"/>
      <c r="U86" s="275"/>
      <c r="V86" s="274"/>
      <c r="W86" s="275"/>
      <c r="X86" s="274"/>
      <c r="Y86" s="275"/>
      <c r="Z86" s="274"/>
      <c r="AA86" s="275"/>
      <c r="AB86" s="274"/>
      <c r="AC86" s="275"/>
      <c r="AD86" s="274"/>
      <c r="AE86" s="275"/>
      <c r="AF86" s="274"/>
      <c r="AG86" s="275"/>
      <c r="AH86" s="274"/>
      <c r="AI86" s="275"/>
      <c r="AJ86" s="274"/>
      <c r="AK86" s="275"/>
      <c r="AL86" s="274"/>
      <c r="AM86" s="276"/>
    </row>
    <row r="87" spans="2:39">
      <c r="B87" s="941"/>
      <c r="C87" s="973"/>
      <c r="D87" s="974"/>
      <c r="E87" s="950"/>
      <c r="F87" s="960"/>
      <c r="G87" s="968"/>
      <c r="H87" s="963"/>
      <c r="I87" s="963"/>
      <c r="J87" s="963"/>
      <c r="K87" s="963"/>
      <c r="L87" s="963"/>
      <c r="M87" s="963"/>
      <c r="N87" s="963"/>
      <c r="O87" s="963"/>
      <c r="P87" s="964"/>
      <c r="Q87" s="146" t="s">
        <v>1218</v>
      </c>
      <c r="R87" s="267"/>
      <c r="S87" s="277"/>
      <c r="T87" s="278"/>
      <c r="U87" s="279"/>
      <c r="V87" s="278"/>
      <c r="W87" s="279"/>
      <c r="X87" s="278"/>
      <c r="Y87" s="279"/>
      <c r="Z87" s="278"/>
      <c r="AA87" s="279"/>
      <c r="AB87" s="278"/>
      <c r="AC87" s="279"/>
      <c r="AD87" s="278"/>
      <c r="AE87" s="279"/>
      <c r="AF87" s="278"/>
      <c r="AG87" s="279"/>
      <c r="AH87" s="278"/>
      <c r="AI87" s="279"/>
      <c r="AJ87" s="278"/>
      <c r="AK87" s="279"/>
      <c r="AL87" s="278"/>
      <c r="AM87" s="280"/>
    </row>
    <row r="88" spans="2:39">
      <c r="B88" s="941"/>
      <c r="C88" s="973"/>
      <c r="D88" s="974"/>
      <c r="E88" s="950"/>
      <c r="F88" s="960"/>
      <c r="G88" s="968" t="s">
        <v>1216</v>
      </c>
      <c r="H88" s="963"/>
      <c r="I88" s="963"/>
      <c r="J88" s="963"/>
      <c r="K88" s="963"/>
      <c r="L88" s="963"/>
      <c r="M88" s="963"/>
      <c r="N88" s="963"/>
      <c r="O88" s="963"/>
      <c r="P88" s="964"/>
      <c r="Q88" s="146" t="s">
        <v>1202</v>
      </c>
      <c r="R88" s="267"/>
      <c r="S88" s="277"/>
      <c r="T88" s="278"/>
      <c r="U88" s="279"/>
      <c r="V88" s="278"/>
      <c r="W88" s="279"/>
      <c r="X88" s="278"/>
      <c r="Y88" s="279"/>
      <c r="Z88" s="278"/>
      <c r="AA88" s="279"/>
      <c r="AB88" s="278"/>
      <c r="AC88" s="279"/>
      <c r="AD88" s="278"/>
      <c r="AE88" s="279"/>
      <c r="AF88" s="278"/>
      <c r="AG88" s="279"/>
      <c r="AH88" s="278"/>
      <c r="AI88" s="279"/>
      <c r="AJ88" s="278"/>
      <c r="AK88" s="279"/>
      <c r="AL88" s="278"/>
      <c r="AM88" s="280"/>
    </row>
    <row r="89" spans="2:39">
      <c r="B89" s="941"/>
      <c r="C89" s="973"/>
      <c r="D89" s="974"/>
      <c r="E89" s="950"/>
      <c r="F89" s="960"/>
      <c r="G89" s="968"/>
      <c r="H89" s="963"/>
      <c r="I89" s="963"/>
      <c r="J89" s="963"/>
      <c r="K89" s="963"/>
      <c r="L89" s="963"/>
      <c r="M89" s="963"/>
      <c r="N89" s="963"/>
      <c r="O89" s="963"/>
      <c r="P89" s="964"/>
      <c r="Q89" s="146" t="s">
        <v>1218</v>
      </c>
      <c r="R89" s="267"/>
      <c r="S89" s="277"/>
      <c r="T89" s="278"/>
      <c r="U89" s="279"/>
      <c r="V89" s="278"/>
      <c r="W89" s="279"/>
      <c r="X89" s="278"/>
      <c r="Y89" s="279"/>
      <c r="Z89" s="278"/>
      <c r="AA89" s="279"/>
      <c r="AB89" s="278"/>
      <c r="AC89" s="279"/>
      <c r="AD89" s="278"/>
      <c r="AE89" s="279"/>
      <c r="AF89" s="278"/>
      <c r="AG89" s="279"/>
      <c r="AH89" s="278"/>
      <c r="AI89" s="279"/>
      <c r="AJ89" s="278"/>
      <c r="AK89" s="279"/>
      <c r="AL89" s="278"/>
      <c r="AM89" s="280"/>
    </row>
    <row r="90" spans="2:39">
      <c r="B90" s="941"/>
      <c r="C90" s="973"/>
      <c r="D90" s="974"/>
      <c r="E90" s="950"/>
      <c r="F90" s="960"/>
      <c r="G90" s="968" t="s">
        <v>1197</v>
      </c>
      <c r="H90" s="963"/>
      <c r="I90" s="963"/>
      <c r="J90" s="963"/>
      <c r="K90" s="963"/>
      <c r="L90" s="963"/>
      <c r="M90" s="963"/>
      <c r="N90" s="963"/>
      <c r="O90" s="963"/>
      <c r="P90" s="964"/>
      <c r="Q90" s="146" t="s">
        <v>1202</v>
      </c>
      <c r="R90" s="267"/>
      <c r="S90" s="277"/>
      <c r="T90" s="278"/>
      <c r="U90" s="279"/>
      <c r="V90" s="278"/>
      <c r="W90" s="279"/>
      <c r="X90" s="278"/>
      <c r="Y90" s="279"/>
      <c r="Z90" s="278"/>
      <c r="AA90" s="279"/>
      <c r="AB90" s="278"/>
      <c r="AC90" s="279"/>
      <c r="AD90" s="278"/>
      <c r="AE90" s="279"/>
      <c r="AF90" s="278"/>
      <c r="AG90" s="279"/>
      <c r="AH90" s="278"/>
      <c r="AI90" s="279"/>
      <c r="AJ90" s="278"/>
      <c r="AK90" s="279"/>
      <c r="AL90" s="278"/>
      <c r="AM90" s="280"/>
    </row>
    <row r="91" spans="2:39">
      <c r="B91" s="941"/>
      <c r="C91" s="973"/>
      <c r="D91" s="974"/>
      <c r="E91" s="950"/>
      <c r="F91" s="960"/>
      <c r="G91" s="968"/>
      <c r="H91" s="963"/>
      <c r="I91" s="963"/>
      <c r="J91" s="963"/>
      <c r="K91" s="963"/>
      <c r="L91" s="963"/>
      <c r="M91" s="963"/>
      <c r="N91" s="963"/>
      <c r="O91" s="963"/>
      <c r="P91" s="964"/>
      <c r="Q91" s="146" t="s">
        <v>1218</v>
      </c>
      <c r="R91" s="267"/>
      <c r="S91" s="277"/>
      <c r="T91" s="278"/>
      <c r="U91" s="279"/>
      <c r="V91" s="278"/>
      <c r="W91" s="279"/>
      <c r="X91" s="278"/>
      <c r="Y91" s="279"/>
      <c r="Z91" s="278"/>
      <c r="AA91" s="279"/>
      <c r="AB91" s="278"/>
      <c r="AC91" s="279"/>
      <c r="AD91" s="278"/>
      <c r="AE91" s="279"/>
      <c r="AF91" s="278"/>
      <c r="AG91" s="279"/>
      <c r="AH91" s="278"/>
      <c r="AI91" s="279"/>
      <c r="AJ91" s="278"/>
      <c r="AK91" s="279"/>
      <c r="AL91" s="278"/>
      <c r="AM91" s="280"/>
    </row>
    <row r="92" spans="2:39">
      <c r="B92" s="941"/>
      <c r="C92" s="973"/>
      <c r="D92" s="974"/>
      <c r="E92" s="950"/>
      <c r="F92" s="960"/>
      <c r="G92" s="968" t="s">
        <v>1217</v>
      </c>
      <c r="H92" s="963"/>
      <c r="I92" s="963"/>
      <c r="J92" s="963"/>
      <c r="K92" s="963"/>
      <c r="L92" s="963"/>
      <c r="M92" s="963"/>
      <c r="N92" s="963"/>
      <c r="O92" s="963"/>
      <c r="P92" s="964"/>
      <c r="Q92" s="146" t="s">
        <v>1202</v>
      </c>
      <c r="R92" s="267"/>
      <c r="S92" s="277"/>
      <c r="T92" s="278"/>
      <c r="U92" s="279"/>
      <c r="V92" s="278"/>
      <c r="W92" s="279"/>
      <c r="X92" s="278"/>
      <c r="Y92" s="279"/>
      <c r="Z92" s="278"/>
      <c r="AA92" s="279"/>
      <c r="AB92" s="278"/>
      <c r="AC92" s="279"/>
      <c r="AD92" s="278"/>
      <c r="AE92" s="279"/>
      <c r="AF92" s="278"/>
      <c r="AG92" s="279"/>
      <c r="AH92" s="278"/>
      <c r="AI92" s="279"/>
      <c r="AJ92" s="278"/>
      <c r="AK92" s="279"/>
      <c r="AL92" s="278"/>
      <c r="AM92" s="280"/>
    </row>
    <row r="93" spans="2:39">
      <c r="B93" s="941"/>
      <c r="C93" s="973"/>
      <c r="D93" s="974"/>
      <c r="E93" s="950"/>
      <c r="F93" s="960"/>
      <c r="G93" s="968"/>
      <c r="H93" s="963"/>
      <c r="I93" s="963"/>
      <c r="J93" s="963"/>
      <c r="K93" s="963"/>
      <c r="L93" s="963"/>
      <c r="M93" s="963"/>
      <c r="N93" s="963"/>
      <c r="O93" s="963"/>
      <c r="P93" s="964"/>
      <c r="Q93" s="146" t="s">
        <v>1218</v>
      </c>
      <c r="R93" s="267"/>
      <c r="S93" s="277"/>
      <c r="T93" s="278"/>
      <c r="U93" s="279"/>
      <c r="V93" s="278"/>
      <c r="W93" s="279"/>
      <c r="X93" s="278"/>
      <c r="Y93" s="279"/>
      <c r="Z93" s="278"/>
      <c r="AA93" s="279"/>
      <c r="AB93" s="278"/>
      <c r="AC93" s="279"/>
      <c r="AD93" s="278"/>
      <c r="AE93" s="279"/>
      <c r="AF93" s="278"/>
      <c r="AG93" s="279"/>
      <c r="AH93" s="278"/>
      <c r="AI93" s="279"/>
      <c r="AJ93" s="278"/>
      <c r="AK93" s="279"/>
      <c r="AL93" s="278"/>
      <c r="AM93" s="280"/>
    </row>
    <row r="94" spans="2:39" ht="47.25" customHeight="1">
      <c r="B94" s="941"/>
      <c r="C94" s="973"/>
      <c r="D94" s="974"/>
      <c r="E94" s="950"/>
      <c r="F94" s="960"/>
      <c r="G94" s="992" t="s">
        <v>1219</v>
      </c>
      <c r="H94" s="993"/>
      <c r="I94" s="968" t="s">
        <v>1160</v>
      </c>
      <c r="J94" s="963"/>
      <c r="K94" s="963"/>
      <c r="L94" s="963"/>
      <c r="M94" s="963"/>
      <c r="N94" s="963"/>
      <c r="O94" s="963"/>
      <c r="P94" s="963"/>
      <c r="Q94" s="146" t="s">
        <v>1202</v>
      </c>
      <c r="R94" s="267"/>
      <c r="S94" s="277"/>
      <c r="T94" s="278"/>
      <c r="U94" s="279"/>
      <c r="V94" s="278"/>
      <c r="W94" s="279"/>
      <c r="X94" s="278"/>
      <c r="Y94" s="279"/>
      <c r="Z94" s="278"/>
      <c r="AA94" s="279"/>
      <c r="AB94" s="278"/>
      <c r="AC94" s="279"/>
      <c r="AD94" s="278"/>
      <c r="AE94" s="279"/>
      <c r="AF94" s="278"/>
      <c r="AG94" s="279"/>
      <c r="AH94" s="278"/>
      <c r="AI94" s="279"/>
      <c r="AJ94" s="278"/>
      <c r="AK94" s="279"/>
      <c r="AL94" s="278"/>
      <c r="AM94" s="280"/>
    </row>
    <row r="95" spans="2:39" ht="47.25" customHeight="1">
      <c r="B95" s="941"/>
      <c r="C95" s="973"/>
      <c r="D95" s="974"/>
      <c r="E95" s="950"/>
      <c r="F95" s="960"/>
      <c r="G95" s="992"/>
      <c r="H95" s="993"/>
      <c r="I95" s="968" t="s">
        <v>1160</v>
      </c>
      <c r="J95" s="963"/>
      <c r="K95" s="963"/>
      <c r="L95" s="963"/>
      <c r="M95" s="963"/>
      <c r="N95" s="963"/>
      <c r="O95" s="963"/>
      <c r="P95" s="963"/>
      <c r="Q95" s="146" t="s">
        <v>1218</v>
      </c>
      <c r="R95" s="267"/>
      <c r="S95" s="277"/>
      <c r="T95" s="278"/>
      <c r="U95" s="279"/>
      <c r="V95" s="278"/>
      <c r="W95" s="279"/>
      <c r="X95" s="278"/>
      <c r="Y95" s="279"/>
      <c r="Z95" s="278"/>
      <c r="AA95" s="279"/>
      <c r="AB95" s="278"/>
      <c r="AC95" s="279"/>
      <c r="AD95" s="278"/>
      <c r="AE95" s="279"/>
      <c r="AF95" s="278"/>
      <c r="AG95" s="279"/>
      <c r="AH95" s="278"/>
      <c r="AI95" s="279"/>
      <c r="AJ95" s="278"/>
      <c r="AK95" s="279"/>
      <c r="AL95" s="278"/>
      <c r="AM95" s="280"/>
    </row>
    <row r="96" spans="2:39" ht="27" customHeight="1">
      <c r="B96" s="941"/>
      <c r="C96" s="973"/>
      <c r="D96" s="974"/>
      <c r="E96" s="950"/>
      <c r="F96" s="960"/>
      <c r="G96" s="992" t="s">
        <v>1220</v>
      </c>
      <c r="H96" s="993"/>
      <c r="I96" s="968" t="s">
        <v>1221</v>
      </c>
      <c r="J96" s="963"/>
      <c r="K96" s="963"/>
      <c r="L96" s="963"/>
      <c r="M96" s="963"/>
      <c r="N96" s="963"/>
      <c r="O96" s="963"/>
      <c r="P96" s="963"/>
      <c r="Q96" s="146" t="s">
        <v>1202</v>
      </c>
      <c r="R96" s="267"/>
      <c r="S96" s="277"/>
      <c r="T96" s="278"/>
      <c r="U96" s="279"/>
      <c r="V96" s="278"/>
      <c r="W96" s="279"/>
      <c r="X96" s="278"/>
      <c r="Y96" s="279"/>
      <c r="Z96" s="278"/>
      <c r="AA96" s="279"/>
      <c r="AB96" s="278"/>
      <c r="AC96" s="279"/>
      <c r="AD96" s="278"/>
      <c r="AE96" s="279"/>
      <c r="AF96" s="278"/>
      <c r="AG96" s="279"/>
      <c r="AH96" s="278"/>
      <c r="AI96" s="279"/>
      <c r="AJ96" s="278"/>
      <c r="AK96" s="279"/>
      <c r="AL96" s="278"/>
      <c r="AM96" s="280"/>
    </row>
    <row r="97" spans="1:39" ht="27" customHeight="1">
      <c r="B97" s="941"/>
      <c r="C97" s="973"/>
      <c r="D97" s="974"/>
      <c r="E97" s="950"/>
      <c r="F97" s="960"/>
      <c r="G97" s="992"/>
      <c r="H97" s="993"/>
      <c r="I97" s="968" t="s">
        <v>1222</v>
      </c>
      <c r="J97" s="963"/>
      <c r="K97" s="963"/>
      <c r="L97" s="963"/>
      <c r="M97" s="963"/>
      <c r="N97" s="963"/>
      <c r="O97" s="963"/>
      <c r="P97" s="963"/>
      <c r="Q97" s="146" t="s">
        <v>1202</v>
      </c>
      <c r="R97" s="267"/>
      <c r="S97" s="277"/>
      <c r="T97" s="278"/>
      <c r="U97" s="279"/>
      <c r="V97" s="278"/>
      <c r="W97" s="279"/>
      <c r="X97" s="278"/>
      <c r="Y97" s="279"/>
      <c r="Z97" s="278"/>
      <c r="AA97" s="279"/>
      <c r="AB97" s="278"/>
      <c r="AC97" s="279"/>
      <c r="AD97" s="278"/>
      <c r="AE97" s="279"/>
      <c r="AF97" s="278"/>
      <c r="AG97" s="279"/>
      <c r="AH97" s="278"/>
      <c r="AI97" s="279"/>
      <c r="AJ97" s="278"/>
      <c r="AK97" s="279"/>
      <c r="AL97" s="278"/>
      <c r="AM97" s="280"/>
    </row>
    <row r="98" spans="1:39" ht="27" customHeight="1">
      <c r="B98" s="941"/>
      <c r="C98" s="973"/>
      <c r="D98" s="974"/>
      <c r="E98" s="950"/>
      <c r="F98" s="960"/>
      <c r="G98" s="992" t="s">
        <v>1223</v>
      </c>
      <c r="H98" s="993"/>
      <c r="I98" s="968" t="s">
        <v>1221</v>
      </c>
      <c r="J98" s="963"/>
      <c r="K98" s="963"/>
      <c r="L98" s="963"/>
      <c r="M98" s="963"/>
      <c r="N98" s="963"/>
      <c r="O98" s="963"/>
      <c r="P98" s="963"/>
      <c r="Q98" s="146" t="s">
        <v>1202</v>
      </c>
      <c r="R98" s="267"/>
      <c r="S98" s="277"/>
      <c r="T98" s="278"/>
      <c r="U98" s="279"/>
      <c r="V98" s="278"/>
      <c r="W98" s="279"/>
      <c r="X98" s="278"/>
      <c r="Y98" s="279"/>
      <c r="Z98" s="278"/>
      <c r="AA98" s="279"/>
      <c r="AB98" s="278"/>
      <c r="AC98" s="279"/>
      <c r="AD98" s="278"/>
      <c r="AE98" s="279"/>
      <c r="AF98" s="278"/>
      <c r="AG98" s="279"/>
      <c r="AH98" s="278"/>
      <c r="AI98" s="279"/>
      <c r="AJ98" s="278"/>
      <c r="AK98" s="279"/>
      <c r="AL98" s="278"/>
      <c r="AM98" s="280"/>
    </row>
    <row r="99" spans="1:39" ht="27" customHeight="1" thickBot="1">
      <c r="B99" s="941"/>
      <c r="C99" s="973"/>
      <c r="D99" s="974"/>
      <c r="E99" s="952"/>
      <c r="F99" s="961"/>
      <c r="G99" s="994"/>
      <c r="H99" s="995"/>
      <c r="I99" s="996" t="s">
        <v>1222</v>
      </c>
      <c r="J99" s="997"/>
      <c r="K99" s="997"/>
      <c r="L99" s="997"/>
      <c r="M99" s="997"/>
      <c r="N99" s="997"/>
      <c r="O99" s="997"/>
      <c r="P99" s="997"/>
      <c r="Q99" s="176" t="s">
        <v>1202</v>
      </c>
      <c r="R99" s="257"/>
      <c r="S99" s="277"/>
      <c r="T99" s="278"/>
      <c r="U99" s="279"/>
      <c r="V99" s="278"/>
      <c r="W99" s="279"/>
      <c r="X99" s="278"/>
      <c r="Y99" s="279"/>
      <c r="Z99" s="278"/>
      <c r="AA99" s="279"/>
      <c r="AB99" s="278"/>
      <c r="AC99" s="279"/>
      <c r="AD99" s="278"/>
      <c r="AE99" s="279"/>
      <c r="AF99" s="278"/>
      <c r="AG99" s="279"/>
      <c r="AH99" s="278"/>
      <c r="AI99" s="279"/>
      <c r="AJ99" s="278"/>
      <c r="AK99" s="279"/>
      <c r="AL99" s="278"/>
      <c r="AM99" s="280"/>
    </row>
    <row r="100" spans="1:39" ht="19.5" thickBot="1">
      <c r="B100" s="941"/>
      <c r="C100" s="973"/>
      <c r="D100" s="974"/>
      <c r="E100" s="969" t="s">
        <v>1161</v>
      </c>
      <c r="F100" s="970"/>
      <c r="G100" s="970"/>
      <c r="H100" s="970"/>
      <c r="I100" s="970"/>
      <c r="J100" s="970"/>
      <c r="K100" s="970"/>
      <c r="L100" s="970"/>
      <c r="M100" s="970"/>
      <c r="N100" s="970"/>
      <c r="O100" s="970"/>
      <c r="P100" s="970"/>
      <c r="Q100" s="178" t="s">
        <v>1202</v>
      </c>
      <c r="R100" s="281"/>
      <c r="S100" s="282"/>
      <c r="T100" s="283"/>
      <c r="U100" s="284"/>
      <c r="V100" s="283"/>
      <c r="W100" s="284"/>
      <c r="X100" s="283"/>
      <c r="Y100" s="284"/>
      <c r="Z100" s="283"/>
      <c r="AA100" s="284"/>
      <c r="AB100" s="283"/>
      <c r="AC100" s="284"/>
      <c r="AD100" s="283"/>
      <c r="AE100" s="284"/>
      <c r="AF100" s="283"/>
      <c r="AG100" s="284"/>
      <c r="AH100" s="283"/>
      <c r="AI100" s="284"/>
      <c r="AJ100" s="283"/>
      <c r="AK100" s="284"/>
      <c r="AL100" s="283"/>
      <c r="AM100" s="285"/>
    </row>
    <row r="101" spans="1:39">
      <c r="B101" s="941"/>
      <c r="C101" s="973"/>
      <c r="D101" s="974"/>
      <c r="E101" s="663"/>
      <c r="F101" s="664" t="s">
        <v>1212</v>
      </c>
      <c r="G101" s="665"/>
      <c r="H101" s="665"/>
      <c r="I101" s="665"/>
      <c r="J101" s="665"/>
      <c r="K101" s="665"/>
      <c r="L101" s="665"/>
      <c r="M101" s="665"/>
      <c r="N101" s="665"/>
      <c r="O101" s="665"/>
      <c r="P101" s="665"/>
      <c r="Q101" s="145" t="s">
        <v>1202</v>
      </c>
      <c r="R101" s="272"/>
      <c r="S101" s="286"/>
      <c r="T101" s="287"/>
      <c r="U101" s="288"/>
      <c r="V101" s="287"/>
      <c r="W101" s="288"/>
      <c r="X101" s="287"/>
      <c r="Y101" s="288"/>
      <c r="Z101" s="287"/>
      <c r="AA101" s="288"/>
      <c r="AB101" s="287"/>
      <c r="AC101" s="288"/>
      <c r="AD101" s="287"/>
      <c r="AE101" s="288"/>
      <c r="AF101" s="287"/>
      <c r="AG101" s="288"/>
      <c r="AH101" s="287"/>
      <c r="AI101" s="288"/>
      <c r="AJ101" s="287"/>
      <c r="AK101" s="288"/>
      <c r="AL101" s="287"/>
      <c r="AM101" s="289"/>
    </row>
    <row r="102" spans="1:39" ht="19.5" thickBot="1">
      <c r="B102" s="941"/>
      <c r="C102" s="975"/>
      <c r="D102" s="976"/>
      <c r="E102" s="666"/>
      <c r="F102" s="667" t="s">
        <v>1213</v>
      </c>
      <c r="G102" s="668"/>
      <c r="H102" s="668"/>
      <c r="I102" s="668"/>
      <c r="J102" s="668"/>
      <c r="K102" s="668"/>
      <c r="L102" s="668"/>
      <c r="M102" s="668"/>
      <c r="N102" s="668"/>
      <c r="O102" s="668"/>
      <c r="P102" s="668"/>
      <c r="Q102" s="176" t="s">
        <v>1202</v>
      </c>
      <c r="R102" s="257"/>
      <c r="S102" s="290"/>
      <c r="T102" s="259"/>
      <c r="U102" s="260"/>
      <c r="V102" s="259"/>
      <c r="W102" s="260"/>
      <c r="X102" s="259"/>
      <c r="Y102" s="260"/>
      <c r="Z102" s="259"/>
      <c r="AA102" s="260"/>
      <c r="AB102" s="259"/>
      <c r="AC102" s="260"/>
      <c r="AD102" s="259"/>
      <c r="AE102" s="260"/>
      <c r="AF102" s="259"/>
      <c r="AG102" s="260"/>
      <c r="AH102" s="259"/>
      <c r="AI102" s="260"/>
      <c r="AJ102" s="259"/>
      <c r="AK102" s="260"/>
      <c r="AL102" s="259"/>
      <c r="AM102" s="261"/>
    </row>
    <row r="103" spans="1:39">
      <c r="B103" s="988" t="s">
        <v>28</v>
      </c>
      <c r="C103" s="989"/>
      <c r="D103" s="989"/>
      <c r="E103" s="989"/>
      <c r="F103" s="989"/>
      <c r="G103" s="989"/>
      <c r="H103" s="989"/>
      <c r="I103" s="989"/>
      <c r="J103" s="989"/>
      <c r="K103" s="989"/>
      <c r="L103" s="989"/>
      <c r="M103" s="989"/>
      <c r="N103" s="989"/>
      <c r="O103" s="989"/>
      <c r="P103" s="989"/>
      <c r="Q103" s="145" t="s">
        <v>144</v>
      </c>
      <c r="R103" s="272"/>
      <c r="S103" s="286"/>
      <c r="T103" s="287"/>
      <c r="U103" s="288"/>
      <c r="V103" s="287"/>
      <c r="W103" s="288"/>
      <c r="X103" s="287"/>
      <c r="Y103" s="288"/>
      <c r="Z103" s="287"/>
      <c r="AA103" s="288"/>
      <c r="AB103" s="287"/>
      <c r="AC103" s="288"/>
      <c r="AD103" s="287"/>
      <c r="AE103" s="288"/>
      <c r="AF103" s="287"/>
      <c r="AG103" s="288"/>
      <c r="AH103" s="287"/>
      <c r="AI103" s="288"/>
      <c r="AJ103" s="287"/>
      <c r="AK103" s="288"/>
      <c r="AL103" s="287"/>
      <c r="AM103" s="289"/>
    </row>
    <row r="104" spans="1:39" ht="19.5" thickBot="1">
      <c r="B104" s="669"/>
      <c r="C104" s="670"/>
      <c r="D104" s="670" t="s">
        <v>1192</v>
      </c>
      <c r="E104" s="671"/>
      <c r="F104" s="671"/>
      <c r="G104" s="671"/>
      <c r="H104" s="671"/>
      <c r="I104" s="671"/>
      <c r="J104" s="671"/>
      <c r="K104" s="671"/>
      <c r="L104" s="671"/>
      <c r="M104" s="671"/>
      <c r="N104" s="671"/>
      <c r="O104" s="671"/>
      <c r="P104" s="671"/>
      <c r="Q104" s="176" t="s">
        <v>144</v>
      </c>
      <c r="R104" s="257"/>
      <c r="S104" s="290"/>
      <c r="T104" s="259"/>
      <c r="U104" s="260"/>
      <c r="V104" s="259"/>
      <c r="W104" s="260"/>
      <c r="X104" s="259"/>
      <c r="Y104" s="260"/>
      <c r="Z104" s="259"/>
      <c r="AA104" s="260"/>
      <c r="AB104" s="259"/>
      <c r="AC104" s="260"/>
      <c r="AD104" s="259"/>
      <c r="AE104" s="260"/>
      <c r="AF104" s="259"/>
      <c r="AG104" s="260"/>
      <c r="AH104" s="259"/>
      <c r="AI104" s="260"/>
      <c r="AJ104" s="259"/>
      <c r="AK104" s="260"/>
      <c r="AL104" s="259"/>
      <c r="AM104" s="261"/>
    </row>
    <row r="105" spans="1:39">
      <c r="B105" s="988" t="s">
        <v>1225</v>
      </c>
      <c r="C105" s="989"/>
      <c r="D105" s="989"/>
      <c r="E105" s="989"/>
      <c r="F105" s="989"/>
      <c r="G105" s="989"/>
      <c r="H105" s="989"/>
      <c r="I105" s="989"/>
      <c r="J105" s="989"/>
      <c r="K105" s="989"/>
      <c r="L105" s="989"/>
      <c r="M105" s="989"/>
      <c r="N105" s="989"/>
      <c r="O105" s="989"/>
      <c r="P105" s="989"/>
      <c r="Q105" s="145" t="s">
        <v>381</v>
      </c>
      <c r="R105" s="272"/>
      <c r="S105" s="286"/>
      <c r="T105" s="287"/>
      <c r="U105" s="288"/>
      <c r="V105" s="287"/>
      <c r="W105" s="288"/>
      <c r="X105" s="287"/>
      <c r="Y105" s="288"/>
      <c r="Z105" s="287"/>
      <c r="AA105" s="288"/>
      <c r="AB105" s="287"/>
      <c r="AC105" s="288"/>
      <c r="AD105" s="287"/>
      <c r="AE105" s="288"/>
      <c r="AF105" s="287"/>
      <c r="AG105" s="288"/>
      <c r="AH105" s="287"/>
      <c r="AI105" s="288"/>
      <c r="AJ105" s="287"/>
      <c r="AK105" s="288"/>
      <c r="AL105" s="287"/>
      <c r="AM105" s="289"/>
    </row>
    <row r="106" spans="1:39" ht="19.5" thickBot="1">
      <c r="B106" s="669"/>
      <c r="C106" s="670"/>
      <c r="D106" s="670" t="s">
        <v>1192</v>
      </c>
      <c r="E106" s="671"/>
      <c r="F106" s="671"/>
      <c r="G106" s="671"/>
      <c r="H106" s="671"/>
      <c r="I106" s="671"/>
      <c r="J106" s="671"/>
      <c r="K106" s="671"/>
      <c r="L106" s="671"/>
      <c r="M106" s="671"/>
      <c r="N106" s="671"/>
      <c r="O106" s="671"/>
      <c r="P106" s="671"/>
      <c r="Q106" s="176" t="s">
        <v>381</v>
      </c>
      <c r="R106" s="257"/>
      <c r="S106" s="290"/>
      <c r="T106" s="259"/>
      <c r="U106" s="260"/>
      <c r="V106" s="259"/>
      <c r="W106" s="260"/>
      <c r="X106" s="259"/>
      <c r="Y106" s="260"/>
      <c r="Z106" s="259"/>
      <c r="AA106" s="260"/>
      <c r="AB106" s="259"/>
      <c r="AC106" s="260"/>
      <c r="AD106" s="259"/>
      <c r="AE106" s="260"/>
      <c r="AF106" s="259"/>
      <c r="AG106" s="260"/>
      <c r="AH106" s="259"/>
      <c r="AI106" s="260"/>
      <c r="AJ106" s="259"/>
      <c r="AK106" s="260"/>
      <c r="AL106" s="259"/>
      <c r="AM106" s="261"/>
    </row>
    <row r="107" spans="1:39" ht="19.5" thickBot="1">
      <c r="B107" s="990" t="s">
        <v>1226</v>
      </c>
      <c r="C107" s="991"/>
      <c r="D107" s="991"/>
      <c r="E107" s="991"/>
      <c r="F107" s="991"/>
      <c r="G107" s="991"/>
      <c r="H107" s="991"/>
      <c r="I107" s="991"/>
      <c r="J107" s="991"/>
      <c r="K107" s="991"/>
      <c r="L107" s="991"/>
      <c r="M107" s="991"/>
      <c r="N107" s="991"/>
      <c r="O107" s="991"/>
      <c r="P107" s="991"/>
      <c r="Q107" s="178" t="s">
        <v>381</v>
      </c>
      <c r="R107" s="281"/>
      <c r="S107" s="282"/>
      <c r="T107" s="283"/>
      <c r="U107" s="284"/>
      <c r="V107" s="283"/>
      <c r="W107" s="284"/>
      <c r="X107" s="283"/>
      <c r="Y107" s="284"/>
      <c r="Z107" s="283"/>
      <c r="AA107" s="284"/>
      <c r="AB107" s="283"/>
      <c r="AC107" s="284"/>
      <c r="AD107" s="283"/>
      <c r="AE107" s="284"/>
      <c r="AF107" s="283"/>
      <c r="AG107" s="284"/>
      <c r="AH107" s="283"/>
      <c r="AI107" s="284"/>
      <c r="AJ107" s="283"/>
      <c r="AK107" s="284"/>
      <c r="AL107" s="283"/>
      <c r="AM107" s="285"/>
    </row>
    <row r="108" spans="1:39" ht="19.5" thickBot="1">
      <c r="B108" s="990" t="s">
        <v>1227</v>
      </c>
      <c r="C108" s="991"/>
      <c r="D108" s="991"/>
      <c r="E108" s="991"/>
      <c r="F108" s="991"/>
      <c r="G108" s="991"/>
      <c r="H108" s="991"/>
      <c r="I108" s="991"/>
      <c r="J108" s="991"/>
      <c r="K108" s="991"/>
      <c r="L108" s="991"/>
      <c r="M108" s="991"/>
      <c r="N108" s="991"/>
      <c r="O108" s="991"/>
      <c r="P108" s="991"/>
      <c r="Q108" s="178" t="s">
        <v>1224</v>
      </c>
      <c r="R108" s="281"/>
      <c r="S108" s="282"/>
      <c r="T108" s="283"/>
      <c r="U108" s="284"/>
      <c r="V108" s="283"/>
      <c r="W108" s="284"/>
      <c r="X108" s="283"/>
      <c r="Y108" s="284"/>
      <c r="Z108" s="283"/>
      <c r="AA108" s="284"/>
      <c r="AB108" s="283"/>
      <c r="AC108" s="284"/>
      <c r="AD108" s="283"/>
      <c r="AE108" s="284"/>
      <c r="AF108" s="283"/>
      <c r="AG108" s="284"/>
      <c r="AH108" s="283"/>
      <c r="AI108" s="284"/>
      <c r="AJ108" s="283"/>
      <c r="AK108" s="284"/>
      <c r="AL108" s="283"/>
      <c r="AM108" s="285"/>
    </row>
    <row r="109" spans="1:39" ht="19.5" thickBot="1">
      <c r="B109" s="985" t="s">
        <v>1203</v>
      </c>
      <c r="C109" s="986"/>
      <c r="D109" s="986"/>
      <c r="E109" s="986"/>
      <c r="F109" s="986"/>
      <c r="G109" s="986"/>
      <c r="H109" s="986"/>
      <c r="I109" s="986"/>
      <c r="J109" s="986"/>
      <c r="K109" s="986"/>
      <c r="L109" s="986"/>
      <c r="M109" s="986"/>
      <c r="N109" s="986"/>
      <c r="O109" s="986"/>
      <c r="P109" s="986"/>
      <c r="Q109" s="178"/>
      <c r="R109" s="281"/>
      <c r="S109" s="291"/>
      <c r="T109" s="283"/>
      <c r="U109" s="283"/>
      <c r="V109" s="283"/>
      <c r="W109" s="283"/>
      <c r="X109" s="283"/>
      <c r="Y109" s="283"/>
      <c r="Z109" s="283"/>
      <c r="AA109" s="283"/>
      <c r="AB109" s="283"/>
      <c r="AC109" s="283"/>
      <c r="AD109" s="283"/>
      <c r="AE109" s="283"/>
      <c r="AF109" s="283"/>
      <c r="AG109" s="283"/>
      <c r="AH109" s="283"/>
      <c r="AI109" s="283"/>
      <c r="AJ109" s="283"/>
      <c r="AK109" s="283"/>
      <c r="AL109" s="283"/>
      <c r="AM109" s="292"/>
    </row>
    <row r="110" spans="1:39" s="203" customFormat="1" ht="19.5" thickBot="1">
      <c r="A110" s="66"/>
      <c r="B110" s="94"/>
      <c r="C110" s="94"/>
      <c r="D110" s="94"/>
      <c r="E110" s="94"/>
      <c r="F110" s="94"/>
      <c r="G110" s="94"/>
      <c r="H110" s="94"/>
      <c r="I110" s="94"/>
      <c r="J110" s="94"/>
      <c r="K110" s="94"/>
      <c r="L110" s="94"/>
      <c r="M110" s="94"/>
      <c r="N110" s="94"/>
      <c r="O110" s="94"/>
      <c r="P110" s="94"/>
      <c r="Q110" s="97"/>
      <c r="R110" s="293"/>
      <c r="S110" s="294"/>
    </row>
    <row r="111" spans="1:39" ht="18.75" customHeight="1">
      <c r="A111" s="639"/>
      <c r="B111" s="1012" t="s">
        <v>1301</v>
      </c>
      <c r="C111" s="977" t="s">
        <v>1178</v>
      </c>
      <c r="D111" s="1015"/>
      <c r="E111" s="1018" t="s">
        <v>1179</v>
      </c>
      <c r="F111" s="1019"/>
      <c r="G111" s="1019"/>
      <c r="H111" s="1019"/>
      <c r="I111" s="1020"/>
      <c r="J111" s="983" t="s">
        <v>1180</v>
      </c>
      <c r="K111" s="983"/>
      <c r="L111" s="983"/>
      <c r="M111" s="983"/>
      <c r="N111" s="983"/>
      <c r="O111" s="983"/>
      <c r="P111" s="983"/>
      <c r="Q111" s="174" t="s">
        <v>26</v>
      </c>
      <c r="R111" s="165"/>
      <c r="S111" s="295">
        <f t="shared" ref="S111:S117" ca="1" si="2">IFERROR(SUMIF($T$6:$XFD$6,S$6,$T111:$XFD111),"-")</f>
        <v>0</v>
      </c>
      <c r="T111" s="299"/>
      <c r="U111" s="300">
        <f ca="1">IFERROR(SUMIF('階層3 使用量'!$3:$3,'階層1.2 使用量'!T$4&amp;"C",'階層3 使用量'!60:60),"")</f>
        <v>0</v>
      </c>
      <c r="V111" s="299"/>
      <c r="W111" s="300">
        <f ca="1">IFERROR(SUMIF('階層3 使用量'!$3:$3,'階層1.2 使用量'!V$4&amp;"C",'階層3 使用量'!60:60),"")</f>
        <v>0</v>
      </c>
      <c r="X111" s="299"/>
      <c r="Y111" s="300">
        <f ca="1">IFERROR(SUMIF('階層3 使用量'!$3:$3,'階層1.2 使用量'!X$4&amp;"C",'階層3 使用量'!60:60),"")</f>
        <v>0</v>
      </c>
      <c r="Z111" s="299"/>
      <c r="AA111" s="300">
        <f ca="1">IFERROR(SUMIF('階層3 使用量'!$3:$3,'階層1.2 使用量'!Z$4&amp;"C",'階層3 使用量'!60:60),"")</f>
        <v>0</v>
      </c>
      <c r="AB111" s="299"/>
      <c r="AC111" s="300">
        <f ca="1">IFERROR(SUMIF('階層3 使用量'!$3:$3,'階層1.2 使用量'!AB$4&amp;"C",'階層3 使用量'!60:60),"")</f>
        <v>0</v>
      </c>
      <c r="AD111" s="299"/>
      <c r="AE111" s="300">
        <f ca="1">IFERROR(SUMIF('階層3 使用量'!$3:$3,'階層1.2 使用量'!AD$4&amp;"C",'階層3 使用量'!60:60),"")</f>
        <v>0</v>
      </c>
      <c r="AF111" s="299"/>
      <c r="AG111" s="300">
        <f ca="1">IFERROR(SUMIF('階層3 使用量'!$3:$3,'階層1.2 使用量'!AF$4&amp;"C",'階層3 使用量'!60:60),"")</f>
        <v>0</v>
      </c>
      <c r="AH111" s="299"/>
      <c r="AI111" s="300">
        <f ca="1">IFERROR(SUMIF('階層3 使用量'!$3:$3,'階層1.2 使用量'!AH$4&amp;"C",'階層3 使用量'!60:60),"")</f>
        <v>0</v>
      </c>
      <c r="AJ111" s="299"/>
      <c r="AK111" s="300">
        <f ca="1">IFERROR(SUMIF('階層3 使用量'!$3:$3,'階層1.2 使用量'!AJ$4&amp;"C",'階層3 使用量'!60:60),"")</f>
        <v>0</v>
      </c>
      <c r="AL111" s="299"/>
      <c r="AM111" s="749">
        <f ca="1">IFERROR(SUMIF('階層3 使用量'!$3:$3,'階層1.2 使用量'!AL$4&amp;"C",'階層3 使用量'!60:60),"")</f>
        <v>0</v>
      </c>
    </row>
    <row r="112" spans="1:39">
      <c r="A112" s="639"/>
      <c r="B112" s="1013"/>
      <c r="C112" s="979"/>
      <c r="D112" s="1016"/>
      <c r="E112" s="1021"/>
      <c r="F112" s="1022"/>
      <c r="G112" s="1022"/>
      <c r="H112" s="1022"/>
      <c r="I112" s="1023"/>
      <c r="J112" s="984" t="s">
        <v>1181</v>
      </c>
      <c r="K112" s="984"/>
      <c r="L112" s="984"/>
      <c r="M112" s="984"/>
      <c r="N112" s="984"/>
      <c r="O112" s="984"/>
      <c r="P112" s="984"/>
      <c r="Q112" s="156" t="s">
        <v>26</v>
      </c>
      <c r="R112" s="166"/>
      <c r="S112" s="296">
        <f t="shared" ca="1" si="2"/>
        <v>0</v>
      </c>
      <c r="T112" s="301"/>
      <c r="U112" s="302">
        <f ca="1">IFERROR(SUMIF('階層3 使用量'!$3:$3,'階層1.2 使用量'!T$4&amp;"C",'階層3 使用量'!61:61),"")</f>
        <v>0</v>
      </c>
      <c r="V112" s="301"/>
      <c r="W112" s="302">
        <f ca="1">IFERROR(SUMIF('階層3 使用量'!$3:$3,'階層1.2 使用量'!V$4&amp;"C",'階層3 使用量'!61:61),"")</f>
        <v>0</v>
      </c>
      <c r="X112" s="301"/>
      <c r="Y112" s="302">
        <f ca="1">IFERROR(SUMIF('階層3 使用量'!$3:$3,'階層1.2 使用量'!X$4&amp;"C",'階層3 使用量'!61:61),"")</f>
        <v>0</v>
      </c>
      <c r="Z112" s="301"/>
      <c r="AA112" s="302">
        <f ca="1">IFERROR(SUMIF('階層3 使用量'!$3:$3,'階層1.2 使用量'!Z$4&amp;"C",'階層3 使用量'!61:61),"")</f>
        <v>0</v>
      </c>
      <c r="AB112" s="301"/>
      <c r="AC112" s="302">
        <f ca="1">IFERROR(SUMIF('階層3 使用量'!$3:$3,'階層1.2 使用量'!AB$4&amp;"C",'階層3 使用量'!61:61),"")</f>
        <v>0</v>
      </c>
      <c r="AD112" s="301"/>
      <c r="AE112" s="302">
        <f ca="1">IFERROR(SUMIF('階層3 使用量'!$3:$3,'階層1.2 使用量'!AD$4&amp;"C",'階層3 使用量'!61:61),"")</f>
        <v>0</v>
      </c>
      <c r="AF112" s="301"/>
      <c r="AG112" s="302">
        <f ca="1">IFERROR(SUMIF('階層3 使用量'!$3:$3,'階層1.2 使用量'!AF$4&amp;"C",'階層3 使用量'!61:61),"")</f>
        <v>0</v>
      </c>
      <c r="AH112" s="301"/>
      <c r="AI112" s="302">
        <f ca="1">IFERROR(SUMIF('階層3 使用量'!$3:$3,'階層1.2 使用量'!AH$4&amp;"C",'階層3 使用量'!61:61),"")</f>
        <v>0</v>
      </c>
      <c r="AJ112" s="301"/>
      <c r="AK112" s="302">
        <f ca="1">IFERROR(SUMIF('階層3 使用量'!$3:$3,'階層1.2 使用量'!AJ$4&amp;"C",'階層3 使用量'!61:61),"")</f>
        <v>0</v>
      </c>
      <c r="AL112" s="301"/>
      <c r="AM112" s="750">
        <f ca="1">IFERROR(SUMIF('階層3 使用量'!$3:$3,'階層1.2 使用量'!AL$4&amp;"C",'階層3 使用量'!61:61),"")</f>
        <v>0</v>
      </c>
    </row>
    <row r="113" spans="2:39">
      <c r="B113" s="1013"/>
      <c r="C113" s="979"/>
      <c r="D113" s="1016"/>
      <c r="E113" s="1021"/>
      <c r="F113" s="1022"/>
      <c r="G113" s="1022"/>
      <c r="H113" s="1022"/>
      <c r="I113" s="1023"/>
      <c r="J113" s="984" t="s">
        <v>1182</v>
      </c>
      <c r="K113" s="984"/>
      <c r="L113" s="984"/>
      <c r="M113" s="984"/>
      <c r="N113" s="984"/>
      <c r="O113" s="984"/>
      <c r="P113" s="984"/>
      <c r="Q113" s="156" t="s">
        <v>26</v>
      </c>
      <c r="R113" s="166"/>
      <c r="S113" s="296">
        <f t="shared" ca="1" si="2"/>
        <v>0</v>
      </c>
      <c r="T113" s="301"/>
      <c r="U113" s="302">
        <f ca="1">IFERROR(SUMIF('階層3 使用量'!$3:$3,'階層1.2 使用量'!T$4&amp;"C",'階層3 使用量'!62:62),"")</f>
        <v>0</v>
      </c>
      <c r="V113" s="301"/>
      <c r="W113" s="302">
        <f ca="1">IFERROR(SUMIF('階層3 使用量'!$3:$3,'階層1.2 使用量'!V$4&amp;"C",'階層3 使用量'!62:62),"")</f>
        <v>0</v>
      </c>
      <c r="X113" s="301"/>
      <c r="Y113" s="302">
        <f ca="1">IFERROR(SUMIF('階層3 使用量'!$3:$3,'階層1.2 使用量'!X$4&amp;"C",'階層3 使用量'!62:62),"")</f>
        <v>0</v>
      </c>
      <c r="Z113" s="301"/>
      <c r="AA113" s="302">
        <f ca="1">IFERROR(SUMIF('階層3 使用量'!$3:$3,'階層1.2 使用量'!Z$4&amp;"C",'階層3 使用量'!62:62),"")</f>
        <v>0</v>
      </c>
      <c r="AB113" s="301"/>
      <c r="AC113" s="302">
        <f ca="1">IFERROR(SUMIF('階層3 使用量'!$3:$3,'階層1.2 使用量'!AB$4&amp;"C",'階層3 使用量'!62:62),"")</f>
        <v>0</v>
      </c>
      <c r="AD113" s="301"/>
      <c r="AE113" s="302">
        <f ca="1">IFERROR(SUMIF('階層3 使用量'!$3:$3,'階層1.2 使用量'!AD$4&amp;"C",'階層3 使用量'!62:62),"")</f>
        <v>0</v>
      </c>
      <c r="AF113" s="301"/>
      <c r="AG113" s="302">
        <f ca="1">IFERROR(SUMIF('階層3 使用量'!$3:$3,'階層1.2 使用量'!AF$4&amp;"C",'階層3 使用量'!62:62),"")</f>
        <v>0</v>
      </c>
      <c r="AH113" s="301"/>
      <c r="AI113" s="302">
        <f ca="1">IFERROR(SUMIF('階層3 使用量'!$3:$3,'階層1.2 使用量'!AH$4&amp;"C",'階層3 使用量'!62:62),"")</f>
        <v>0</v>
      </c>
      <c r="AJ113" s="301"/>
      <c r="AK113" s="302">
        <f ca="1">IFERROR(SUMIF('階層3 使用量'!$3:$3,'階層1.2 使用量'!AJ$4&amp;"C",'階層3 使用量'!62:62),"")</f>
        <v>0</v>
      </c>
      <c r="AL113" s="301"/>
      <c r="AM113" s="750">
        <f ca="1">IFERROR(SUMIF('階層3 使用量'!$3:$3,'階層1.2 使用量'!AL$4&amp;"C",'階層3 使用量'!62:62),"")</f>
        <v>0</v>
      </c>
    </row>
    <row r="114" spans="2:39">
      <c r="B114" s="1013"/>
      <c r="C114" s="979"/>
      <c r="D114" s="1016"/>
      <c r="E114" s="1021"/>
      <c r="F114" s="1022"/>
      <c r="G114" s="1022"/>
      <c r="H114" s="1022"/>
      <c r="I114" s="1023"/>
      <c r="J114" s="984" t="s">
        <v>1183</v>
      </c>
      <c r="K114" s="984"/>
      <c r="L114" s="984"/>
      <c r="M114" s="984"/>
      <c r="N114" s="984"/>
      <c r="O114" s="984"/>
      <c r="P114" s="984"/>
      <c r="Q114" s="156" t="s">
        <v>1184</v>
      </c>
      <c r="R114" s="166"/>
      <c r="S114" s="296">
        <f t="shared" ca="1" si="2"/>
        <v>0</v>
      </c>
      <c r="T114" s="301"/>
      <c r="U114" s="302">
        <f ca="1">IFERROR(SUMIF('階層3 使用量'!$3:$3,'階層1.2 使用量'!T$4&amp;"C",'階層3 使用量'!63:63),"")</f>
        <v>0</v>
      </c>
      <c r="V114" s="301"/>
      <c r="W114" s="302">
        <f ca="1">IFERROR(SUMIF('階層3 使用量'!$3:$3,'階層1.2 使用量'!V$4&amp;"C",'階層3 使用量'!63:63),"")</f>
        <v>0</v>
      </c>
      <c r="X114" s="301"/>
      <c r="Y114" s="302">
        <f ca="1">IFERROR(SUMIF('階層3 使用量'!$3:$3,'階層1.2 使用量'!X$4&amp;"C",'階層3 使用量'!63:63),"")</f>
        <v>0</v>
      </c>
      <c r="Z114" s="301"/>
      <c r="AA114" s="302">
        <f ca="1">IFERROR(SUMIF('階層3 使用量'!$3:$3,'階層1.2 使用量'!Z$4&amp;"C",'階層3 使用量'!63:63),"")</f>
        <v>0</v>
      </c>
      <c r="AB114" s="301"/>
      <c r="AC114" s="302">
        <f ca="1">IFERROR(SUMIF('階層3 使用量'!$3:$3,'階層1.2 使用量'!AB$4&amp;"C",'階層3 使用量'!63:63),"")</f>
        <v>0</v>
      </c>
      <c r="AD114" s="301"/>
      <c r="AE114" s="302">
        <f ca="1">IFERROR(SUMIF('階層3 使用量'!$3:$3,'階層1.2 使用量'!AD$4&amp;"C",'階層3 使用量'!63:63),"")</f>
        <v>0</v>
      </c>
      <c r="AF114" s="301"/>
      <c r="AG114" s="302">
        <f ca="1">IFERROR(SUMIF('階層3 使用量'!$3:$3,'階層1.2 使用量'!AF$4&amp;"C",'階層3 使用量'!63:63),"")</f>
        <v>0</v>
      </c>
      <c r="AH114" s="301"/>
      <c r="AI114" s="302">
        <f ca="1">IFERROR(SUMIF('階層3 使用量'!$3:$3,'階層1.2 使用量'!AH$4&amp;"C",'階層3 使用量'!63:63),"")</f>
        <v>0</v>
      </c>
      <c r="AJ114" s="301"/>
      <c r="AK114" s="302">
        <f ca="1">IFERROR(SUMIF('階層3 使用量'!$3:$3,'階層1.2 使用量'!AJ$4&amp;"C",'階層3 使用量'!63:63),"")</f>
        <v>0</v>
      </c>
      <c r="AL114" s="301"/>
      <c r="AM114" s="750">
        <f ca="1">IFERROR(SUMIF('階層3 使用量'!$3:$3,'階層1.2 使用量'!AL$4&amp;"C",'階層3 使用量'!63:63),"")</f>
        <v>0</v>
      </c>
    </row>
    <row r="115" spans="2:39">
      <c r="B115" s="1013"/>
      <c r="C115" s="979"/>
      <c r="D115" s="1016"/>
      <c r="E115" s="1021"/>
      <c r="F115" s="1022"/>
      <c r="G115" s="1022"/>
      <c r="H115" s="1022"/>
      <c r="I115" s="1023"/>
      <c r="J115" s="984" t="s">
        <v>1185</v>
      </c>
      <c r="K115" s="984"/>
      <c r="L115" s="984"/>
      <c r="M115" s="984"/>
      <c r="N115" s="984"/>
      <c r="O115" s="984"/>
      <c r="P115" s="984"/>
      <c r="Q115" s="156" t="s">
        <v>1184</v>
      </c>
      <c r="R115" s="167"/>
      <c r="S115" s="297">
        <f t="shared" ca="1" si="2"/>
        <v>0</v>
      </c>
      <c r="T115" s="147"/>
      <c r="U115" s="303">
        <f ca="1">IFERROR(SUMIF('階層3 使用量'!$3:$3,'階層1.2 使用量'!T$4&amp;"C",'階層3 使用量'!64:64),"")</f>
        <v>0</v>
      </c>
      <c r="V115" s="147"/>
      <c r="W115" s="303">
        <f ca="1">IFERROR(SUMIF('階層3 使用量'!$3:$3,'階層1.2 使用量'!V$4&amp;"C",'階層3 使用量'!64:64),"")</f>
        <v>0</v>
      </c>
      <c r="X115" s="147"/>
      <c r="Y115" s="303">
        <f ca="1">IFERROR(SUMIF('階層3 使用量'!$3:$3,'階層1.2 使用量'!X$4&amp;"C",'階層3 使用量'!64:64),"")</f>
        <v>0</v>
      </c>
      <c r="Z115" s="147"/>
      <c r="AA115" s="303">
        <f ca="1">IFERROR(SUMIF('階層3 使用量'!$3:$3,'階層1.2 使用量'!Z$4&amp;"C",'階層3 使用量'!64:64),"")</f>
        <v>0</v>
      </c>
      <c r="AB115" s="147"/>
      <c r="AC115" s="303">
        <f ca="1">IFERROR(SUMIF('階層3 使用量'!$3:$3,'階層1.2 使用量'!AB$4&amp;"C",'階層3 使用量'!64:64),"")</f>
        <v>0</v>
      </c>
      <c r="AD115" s="147"/>
      <c r="AE115" s="303">
        <f ca="1">IFERROR(SUMIF('階層3 使用量'!$3:$3,'階層1.2 使用量'!AD$4&amp;"C",'階層3 使用量'!64:64),"")</f>
        <v>0</v>
      </c>
      <c r="AF115" s="147"/>
      <c r="AG115" s="303">
        <f ca="1">IFERROR(SUMIF('階層3 使用量'!$3:$3,'階層1.2 使用量'!AF$4&amp;"C",'階層3 使用量'!64:64),"")</f>
        <v>0</v>
      </c>
      <c r="AH115" s="147"/>
      <c r="AI115" s="303">
        <f ca="1">IFERROR(SUMIF('階層3 使用量'!$3:$3,'階層1.2 使用量'!AH$4&amp;"C",'階層3 使用量'!64:64),"")</f>
        <v>0</v>
      </c>
      <c r="AJ115" s="147"/>
      <c r="AK115" s="303">
        <f ca="1">IFERROR(SUMIF('階層3 使用量'!$3:$3,'階層1.2 使用量'!AJ$4&amp;"C",'階層3 使用量'!64:64),"")</f>
        <v>0</v>
      </c>
      <c r="AL115" s="147"/>
      <c r="AM115" s="751">
        <f ca="1">IFERROR(SUMIF('階層3 使用量'!$3:$3,'階層1.2 使用量'!AL$4&amp;"C",'階層3 使用量'!64:64),"")</f>
        <v>0</v>
      </c>
    </row>
    <row r="116" spans="2:39">
      <c r="B116" s="1013"/>
      <c r="C116" s="979"/>
      <c r="D116" s="1016"/>
      <c r="E116" s="1021"/>
      <c r="F116" s="1022"/>
      <c r="G116" s="1022"/>
      <c r="H116" s="1022"/>
      <c r="I116" s="1023"/>
      <c r="J116" s="984" t="s">
        <v>1186</v>
      </c>
      <c r="K116" s="984"/>
      <c r="L116" s="984"/>
      <c r="M116" s="984"/>
      <c r="N116" s="984"/>
      <c r="O116" s="984"/>
      <c r="P116" s="984"/>
      <c r="Q116" s="156" t="s">
        <v>1184</v>
      </c>
      <c r="R116" s="167"/>
      <c r="S116" s="297">
        <f t="shared" ca="1" si="2"/>
        <v>0</v>
      </c>
      <c r="T116" s="147"/>
      <c r="U116" s="303">
        <f ca="1">IFERROR(SUMIF('階層3 使用量'!$3:$3,'階層1.2 使用量'!T$4&amp;"C",'階層3 使用量'!65:65),"")</f>
        <v>0</v>
      </c>
      <c r="V116" s="147"/>
      <c r="W116" s="303">
        <f ca="1">IFERROR(SUMIF('階層3 使用量'!$3:$3,'階層1.2 使用量'!V$4&amp;"C",'階層3 使用量'!65:65),"")</f>
        <v>0</v>
      </c>
      <c r="X116" s="147"/>
      <c r="Y116" s="303">
        <f ca="1">IFERROR(SUMIF('階層3 使用量'!$3:$3,'階層1.2 使用量'!X$4&amp;"C",'階層3 使用量'!65:65),"")</f>
        <v>0</v>
      </c>
      <c r="Z116" s="147"/>
      <c r="AA116" s="303">
        <f ca="1">IFERROR(SUMIF('階層3 使用量'!$3:$3,'階層1.2 使用量'!Z$4&amp;"C",'階層3 使用量'!65:65),"")</f>
        <v>0</v>
      </c>
      <c r="AB116" s="147"/>
      <c r="AC116" s="303">
        <f ca="1">IFERROR(SUMIF('階層3 使用量'!$3:$3,'階層1.2 使用量'!AB$4&amp;"C",'階層3 使用量'!65:65),"")</f>
        <v>0</v>
      </c>
      <c r="AD116" s="147"/>
      <c r="AE116" s="303">
        <f ca="1">IFERROR(SUMIF('階層3 使用量'!$3:$3,'階層1.2 使用量'!AD$4&amp;"C",'階層3 使用量'!65:65),"")</f>
        <v>0</v>
      </c>
      <c r="AF116" s="147"/>
      <c r="AG116" s="303">
        <f ca="1">IFERROR(SUMIF('階層3 使用量'!$3:$3,'階層1.2 使用量'!AF$4&amp;"C",'階層3 使用量'!65:65),"")</f>
        <v>0</v>
      </c>
      <c r="AH116" s="147"/>
      <c r="AI116" s="303">
        <f ca="1">IFERROR(SUMIF('階層3 使用量'!$3:$3,'階層1.2 使用量'!AH$4&amp;"C",'階層3 使用量'!65:65),"")</f>
        <v>0</v>
      </c>
      <c r="AJ116" s="147"/>
      <c r="AK116" s="303">
        <f ca="1">IFERROR(SUMIF('階層3 使用量'!$3:$3,'階層1.2 使用量'!AJ$4&amp;"C",'階層3 使用量'!65:65),"")</f>
        <v>0</v>
      </c>
      <c r="AL116" s="147"/>
      <c r="AM116" s="751">
        <f ca="1">IFERROR(SUMIF('階層3 使用量'!$3:$3,'階層1.2 使用量'!AL$4&amp;"C",'階層3 使用量'!65:65),"")</f>
        <v>0</v>
      </c>
    </row>
    <row r="117" spans="2:39" ht="19.5" thickBot="1">
      <c r="B117" s="1014"/>
      <c r="C117" s="981"/>
      <c r="D117" s="1017"/>
      <c r="E117" s="1024"/>
      <c r="F117" s="1025"/>
      <c r="G117" s="1025"/>
      <c r="H117" s="1025"/>
      <c r="I117" s="1026"/>
      <c r="J117" s="1027" t="s">
        <v>1187</v>
      </c>
      <c r="K117" s="1027"/>
      <c r="L117" s="1027"/>
      <c r="M117" s="1027"/>
      <c r="N117" s="1027"/>
      <c r="O117" s="1027"/>
      <c r="P117" s="1027"/>
      <c r="Q117" s="176" t="s">
        <v>1184</v>
      </c>
      <c r="R117" s="168"/>
      <c r="S117" s="298">
        <f t="shared" ca="1" si="2"/>
        <v>0</v>
      </c>
      <c r="T117" s="177"/>
      <c r="U117" s="304">
        <f ca="1">IFERROR(SUMIF('階層3 使用量'!$3:$3,'階層1.2 使用量'!T$4&amp;"C",'階層3 使用量'!66:66),"")</f>
        <v>0</v>
      </c>
      <c r="V117" s="177"/>
      <c r="W117" s="304">
        <f ca="1">IFERROR(SUMIF('階層3 使用量'!$3:$3,'階層1.2 使用量'!V$4&amp;"C",'階層3 使用量'!66:66),"")</f>
        <v>0</v>
      </c>
      <c r="X117" s="177"/>
      <c r="Y117" s="304">
        <f ca="1">IFERROR(SUMIF('階層3 使用量'!$3:$3,'階層1.2 使用量'!X$4&amp;"C",'階層3 使用量'!66:66),"")</f>
        <v>0</v>
      </c>
      <c r="Z117" s="177"/>
      <c r="AA117" s="304">
        <f ca="1">IFERROR(SUMIF('階層3 使用量'!$3:$3,'階層1.2 使用量'!Z$4&amp;"C",'階層3 使用量'!66:66),"")</f>
        <v>0</v>
      </c>
      <c r="AB117" s="177"/>
      <c r="AC117" s="304">
        <f ca="1">IFERROR(SUMIF('階層3 使用量'!$3:$3,'階層1.2 使用量'!AB$4&amp;"C",'階層3 使用量'!66:66),"")</f>
        <v>0</v>
      </c>
      <c r="AD117" s="177"/>
      <c r="AE117" s="304">
        <f ca="1">IFERROR(SUMIF('階層3 使用量'!$3:$3,'階層1.2 使用量'!AD$4&amp;"C",'階層3 使用量'!66:66),"")</f>
        <v>0</v>
      </c>
      <c r="AF117" s="177"/>
      <c r="AG117" s="304">
        <f ca="1">IFERROR(SUMIF('階層3 使用量'!$3:$3,'階層1.2 使用量'!AF$4&amp;"C",'階層3 使用量'!66:66),"")</f>
        <v>0</v>
      </c>
      <c r="AH117" s="177"/>
      <c r="AI117" s="304">
        <f ca="1">IFERROR(SUMIF('階層3 使用量'!$3:$3,'階層1.2 使用量'!AH$4&amp;"C",'階層3 使用量'!66:66),"")</f>
        <v>0</v>
      </c>
      <c r="AJ117" s="177"/>
      <c r="AK117" s="304">
        <f ca="1">IFERROR(SUMIF('階層3 使用量'!$3:$3,'階層1.2 使用量'!AJ$4&amp;"C",'階層3 使用量'!66:66),"")</f>
        <v>0</v>
      </c>
      <c r="AL117" s="177"/>
      <c r="AM117" s="752">
        <f ca="1">IFERROR(SUMIF('階層3 使用量'!$3:$3,'階層1.2 使用量'!AL$4&amp;"C",'階層3 使用量'!66:66),"")</f>
        <v>0</v>
      </c>
    </row>
  </sheetData>
  <sheetProtection algorithmName="SHA-512" hashValue="SZZ04SbjT1nqezHkDDjewNyQ8TPbBhIDObNiSs9MnMgrs2271EB64KeB8AhzvdjIh8/hVEnjXvDmQSJETxH37g==" saltValue="73xxnb2L6JI/JpDLZpTkJA==" spinCount="100000" sheet="1" scenarios="1" formatCells="0" formatColumns="0" formatRows="0" sort="0" autoFilter="0"/>
  <mergeCells count="112">
    <mergeCell ref="B7:B56"/>
    <mergeCell ref="B111:B117"/>
    <mergeCell ref="C111:D117"/>
    <mergeCell ref="E111:I117"/>
    <mergeCell ref="J111:P111"/>
    <mergeCell ref="J112:P112"/>
    <mergeCell ref="J113:P113"/>
    <mergeCell ref="J114:P114"/>
    <mergeCell ref="J115:P115"/>
    <mergeCell ref="J116:P116"/>
    <mergeCell ref="J117:P117"/>
    <mergeCell ref="C56:P56"/>
    <mergeCell ref="E55:P55"/>
    <mergeCell ref="E34:I35"/>
    <mergeCell ref="J34:P34"/>
    <mergeCell ref="J35:P35"/>
    <mergeCell ref="E36:P36"/>
    <mergeCell ref="C37:D54"/>
    <mergeCell ref="J37:P37"/>
    <mergeCell ref="J38:P38"/>
    <mergeCell ref="J39:P39"/>
    <mergeCell ref="J40:P40"/>
    <mergeCell ref="J41:P41"/>
    <mergeCell ref="J48:P48"/>
    <mergeCell ref="J49:P49"/>
    <mergeCell ref="J50:P50"/>
    <mergeCell ref="J51:P51"/>
    <mergeCell ref="J52:P52"/>
    <mergeCell ref="J53:K54"/>
    <mergeCell ref="J42:P42"/>
    <mergeCell ref="J43:P43"/>
    <mergeCell ref="J44:P44"/>
    <mergeCell ref="J45:P45"/>
    <mergeCell ref="J46:P46"/>
    <mergeCell ref="J47:P47"/>
    <mergeCell ref="E14:P14"/>
    <mergeCell ref="E15:P15"/>
    <mergeCell ref="E16:P16"/>
    <mergeCell ref="E28:P28"/>
    <mergeCell ref="E29:P29"/>
    <mergeCell ref="E30:P30"/>
    <mergeCell ref="E31:P31"/>
    <mergeCell ref="E32:P32"/>
    <mergeCell ref="E33:P33"/>
    <mergeCell ref="E22:I27"/>
    <mergeCell ref="J22:P22"/>
    <mergeCell ref="J23:P23"/>
    <mergeCell ref="J24:P24"/>
    <mergeCell ref="J25:P25"/>
    <mergeCell ref="J26:P26"/>
    <mergeCell ref="J27:P27"/>
    <mergeCell ref="E9:P9"/>
    <mergeCell ref="E10:P10"/>
    <mergeCell ref="G96:H97"/>
    <mergeCell ref="I96:P96"/>
    <mergeCell ref="I97:P97"/>
    <mergeCell ref="G88:P89"/>
    <mergeCell ref="G90:P91"/>
    <mergeCell ref="G92:P93"/>
    <mergeCell ref="G94:H95"/>
    <mergeCell ref="I94:P94"/>
    <mergeCell ref="I95:P95"/>
    <mergeCell ref="G78:P78"/>
    <mergeCell ref="G79:P79"/>
    <mergeCell ref="E17:P17"/>
    <mergeCell ref="E18:I19"/>
    <mergeCell ref="J18:P18"/>
    <mergeCell ref="J19:P19"/>
    <mergeCell ref="E20:I21"/>
    <mergeCell ref="J20:P20"/>
    <mergeCell ref="J21:P21"/>
    <mergeCell ref="G67:P67"/>
    <mergeCell ref="E11:P11"/>
    <mergeCell ref="E12:P12"/>
    <mergeCell ref="E13:P13"/>
    <mergeCell ref="B109:P109"/>
    <mergeCell ref="E75:F76"/>
    <mergeCell ref="G75:P75"/>
    <mergeCell ref="H76:P76"/>
    <mergeCell ref="E77:F85"/>
    <mergeCell ref="G77:P77"/>
    <mergeCell ref="B103:P103"/>
    <mergeCell ref="B105:P105"/>
    <mergeCell ref="B107:P107"/>
    <mergeCell ref="B108:P108"/>
    <mergeCell ref="G98:H99"/>
    <mergeCell ref="I98:P98"/>
    <mergeCell ref="I99:P99"/>
    <mergeCell ref="B4:B6"/>
    <mergeCell ref="C4:P6"/>
    <mergeCell ref="G68:P68"/>
    <mergeCell ref="G69:P69"/>
    <mergeCell ref="G70:P70"/>
    <mergeCell ref="E73:P73"/>
    <mergeCell ref="F74:P74"/>
    <mergeCell ref="B57:B102"/>
    <mergeCell ref="C57:D73"/>
    <mergeCell ref="E57:F66"/>
    <mergeCell ref="G57:P57"/>
    <mergeCell ref="G59:P59"/>
    <mergeCell ref="G61:P61"/>
    <mergeCell ref="G63:P63"/>
    <mergeCell ref="E67:F72"/>
    <mergeCell ref="G80:P80"/>
    <mergeCell ref="G83:P83"/>
    <mergeCell ref="E86:F99"/>
    <mergeCell ref="G86:P87"/>
    <mergeCell ref="E100:P100"/>
    <mergeCell ref="C75:D102"/>
    <mergeCell ref="C7:D36"/>
    <mergeCell ref="E7:P7"/>
    <mergeCell ref="E8:P8"/>
  </mergeCells>
  <phoneticPr fontId="4"/>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8F5FF-C1E9-4D98-8D9E-A09EBDAFCF60}">
  <sheetPr codeName="Sheet15">
    <tabColor theme="5" tint="0.59999389629810485"/>
  </sheetPr>
  <dimension ref="A1:AK68"/>
  <sheetViews>
    <sheetView showGridLines="0" topLeftCell="U31" zoomScale="55" zoomScaleNormal="55" workbookViewId="0">
      <selection activeCell="AK31" sqref="AK1:AK1048576"/>
    </sheetView>
  </sheetViews>
  <sheetFormatPr defaultRowHeight="18.75"/>
  <cols>
    <col min="1" max="1" width="2.625" style="66" customWidth="1"/>
    <col min="2" max="2" width="9.75" style="94" customWidth="1"/>
    <col min="3" max="16" width="2.75" style="94" customWidth="1"/>
    <col min="17" max="17" width="7.625" style="97" bestFit="1" customWidth="1"/>
    <col min="18" max="37" width="12.25" style="94" customWidth="1"/>
    <col min="38" max="16384" width="9" style="673"/>
  </cols>
  <sheetData>
    <row r="1" spans="1:37" s="672" customFormat="1" ht="9" customHeight="1">
      <c r="A1" s="162"/>
      <c r="B1" s="133"/>
      <c r="C1" s="133"/>
      <c r="D1" s="133"/>
      <c r="E1" s="133"/>
      <c r="F1" s="133"/>
      <c r="G1" s="133"/>
      <c r="H1" s="133"/>
      <c r="I1" s="133"/>
      <c r="J1" s="133"/>
      <c r="K1" s="133"/>
      <c r="L1" s="133"/>
      <c r="M1" s="133"/>
      <c r="N1" s="133"/>
      <c r="O1" s="133"/>
      <c r="P1" s="133"/>
      <c r="Q1" s="134"/>
      <c r="R1" s="133"/>
      <c r="S1" s="133"/>
      <c r="T1" s="133"/>
      <c r="U1" s="133"/>
      <c r="V1" s="133"/>
      <c r="W1" s="133"/>
      <c r="X1" s="133"/>
      <c r="Y1" s="133"/>
      <c r="Z1" s="133"/>
      <c r="AA1" s="133"/>
      <c r="AB1" s="133"/>
      <c r="AC1" s="133"/>
      <c r="AD1" s="133"/>
      <c r="AE1" s="133"/>
      <c r="AF1" s="133"/>
      <c r="AG1" s="133"/>
      <c r="AH1" s="133"/>
      <c r="AI1" s="133"/>
      <c r="AJ1" s="133"/>
      <c r="AK1" s="133"/>
    </row>
    <row r="2" spans="1:37" ht="19.5" thickBot="1">
      <c r="B2" s="135" t="s">
        <v>1204</v>
      </c>
    </row>
    <row r="3" spans="1:37" s="674" customFormat="1" ht="19.5" hidden="1" thickBot="1">
      <c r="B3" s="136"/>
      <c r="C3" s="136"/>
      <c r="D3" s="136"/>
      <c r="E3" s="136"/>
      <c r="F3" s="136"/>
      <c r="G3" s="136"/>
      <c r="H3" s="136"/>
      <c r="I3" s="136"/>
      <c r="J3" s="136"/>
      <c r="K3" s="136"/>
      <c r="L3" s="136"/>
      <c r="M3" s="136"/>
      <c r="N3" s="136"/>
      <c r="O3" s="136"/>
      <c r="P3" s="136"/>
      <c r="Q3" s="137"/>
      <c r="R3" s="138">
        <f ca="1">R4</f>
        <v>0</v>
      </c>
      <c r="S3" s="139" t="str">
        <f ca="1">R3&amp;"C"</f>
        <v>0C</v>
      </c>
      <c r="T3" s="138">
        <f t="shared" ref="T3" ca="1" si="0">T4</f>
        <v>0</v>
      </c>
      <c r="U3" s="139" t="str">
        <f t="shared" ref="U3" ca="1" si="1">T3&amp;"C"</f>
        <v>0C</v>
      </c>
      <c r="V3" s="138">
        <f t="shared" ref="V3" ca="1" si="2">V4</f>
        <v>0</v>
      </c>
      <c r="W3" s="139" t="str">
        <f t="shared" ref="W3" ca="1" si="3">V3&amp;"C"</f>
        <v>0C</v>
      </c>
      <c r="X3" s="138">
        <f t="shared" ref="X3" ca="1" si="4">X4</f>
        <v>0</v>
      </c>
      <c r="Y3" s="139" t="str">
        <f t="shared" ref="Y3" ca="1" si="5">X3&amp;"C"</f>
        <v>0C</v>
      </c>
      <c r="Z3" s="138">
        <f t="shared" ref="Z3" ca="1" si="6">Z4</f>
        <v>0</v>
      </c>
      <c r="AA3" s="139" t="str">
        <f t="shared" ref="AA3" ca="1" si="7">Z3&amp;"C"</f>
        <v>0C</v>
      </c>
      <c r="AB3" s="138">
        <f t="shared" ref="AB3" ca="1" si="8">AB4</f>
        <v>0</v>
      </c>
      <c r="AC3" s="139" t="str">
        <f t="shared" ref="AC3" ca="1" si="9">AB3&amp;"C"</f>
        <v>0C</v>
      </c>
      <c r="AD3" s="138">
        <f t="shared" ref="AD3" ca="1" si="10">AD4</f>
        <v>0</v>
      </c>
      <c r="AE3" s="139" t="str">
        <f t="shared" ref="AE3" ca="1" si="11">AD3&amp;"C"</f>
        <v>0C</v>
      </c>
      <c r="AF3" s="138">
        <f t="shared" ref="AF3" ca="1" si="12">AF4</f>
        <v>0</v>
      </c>
      <c r="AG3" s="139" t="str">
        <f t="shared" ref="AG3" ca="1" si="13">AF3&amp;"C"</f>
        <v>0C</v>
      </c>
      <c r="AH3" s="138">
        <f t="shared" ref="AH3" ca="1" si="14">AH4</f>
        <v>0</v>
      </c>
      <c r="AI3" s="139" t="str">
        <f t="shared" ref="AI3" ca="1" si="15">AH3&amp;"C"</f>
        <v>0C</v>
      </c>
      <c r="AJ3" s="138">
        <f t="shared" ref="AJ3" ca="1" si="16">AJ4</f>
        <v>0</v>
      </c>
      <c r="AK3" s="139" t="str">
        <f t="shared" ref="AK3" ca="1" si="17">AJ3&amp;"C"</f>
        <v>0C</v>
      </c>
    </row>
    <row r="4" spans="1:37">
      <c r="B4" s="171"/>
      <c r="C4" s="140"/>
      <c r="D4" s="141"/>
      <c r="E4" s="141"/>
      <c r="F4" s="141"/>
      <c r="G4" s="141"/>
      <c r="H4" s="141"/>
      <c r="I4" s="141"/>
      <c r="J4" s="141"/>
      <c r="K4" s="141"/>
      <c r="L4" s="141"/>
      <c r="M4" s="141"/>
      <c r="N4" s="141"/>
      <c r="O4" s="141"/>
      <c r="P4" s="141"/>
      <c r="Q4" s="96"/>
      <c r="R4" s="142" cm="1">
        <f t="array" aca="1" ref="R4" ca="1">INDIRECT("'S3'!C"&amp;COLUMN()/2-1)</f>
        <v>0</v>
      </c>
      <c r="S4" s="95"/>
      <c r="T4" s="142" cm="1">
        <f t="array" aca="1" ref="T4" ca="1">INDIRECT("'S3'!C"&amp;COLUMN()/2-1)</f>
        <v>0</v>
      </c>
      <c r="U4" s="95"/>
      <c r="V4" s="142" cm="1">
        <f t="array" aca="1" ref="V4" ca="1">INDIRECT("'S3'!C"&amp;COLUMN()/2-1)</f>
        <v>0</v>
      </c>
      <c r="W4" s="143"/>
      <c r="X4" s="142" cm="1">
        <f t="array" aca="1" ref="X4" ca="1">INDIRECT("'S3'!C"&amp;COLUMN()/2-1)</f>
        <v>0</v>
      </c>
      <c r="Y4" s="95"/>
      <c r="Z4" s="142" cm="1">
        <f t="array" aca="1" ref="Z4" ca="1">INDIRECT("'S3'!C"&amp;COLUMN()/2-1)</f>
        <v>0</v>
      </c>
      <c r="AA4" s="95"/>
      <c r="AB4" s="142" cm="1">
        <f t="array" aca="1" ref="AB4" ca="1">INDIRECT("'S3'!C"&amp;COLUMN()/2-1)</f>
        <v>0</v>
      </c>
      <c r="AC4" s="95"/>
      <c r="AD4" s="142" cm="1">
        <f t="array" aca="1" ref="AD4" ca="1">INDIRECT("'S3'!C"&amp;COLUMN()/2-1)</f>
        <v>0</v>
      </c>
      <c r="AE4" s="95"/>
      <c r="AF4" s="142" cm="1">
        <f t="array" aca="1" ref="AF4" ca="1">INDIRECT("'S3'!C"&amp;COLUMN()/2-1)</f>
        <v>0</v>
      </c>
      <c r="AG4" s="95"/>
      <c r="AH4" s="142" cm="1">
        <f t="array" aca="1" ref="AH4" ca="1">INDIRECT("'S3'!C"&amp;COLUMN()/2-1)</f>
        <v>0</v>
      </c>
      <c r="AI4" s="95"/>
      <c r="AJ4" s="142" cm="1">
        <f t="array" aca="1" ref="AJ4" ca="1">INDIRECT("'S3'!C"&amp;COLUMN()/2-1)</f>
        <v>0</v>
      </c>
      <c r="AK4" s="144"/>
    </row>
    <row r="5" spans="1:37">
      <c r="B5" s="928"/>
      <c r="C5" s="928" t="s">
        <v>1124</v>
      </c>
      <c r="D5" s="928"/>
      <c r="E5" s="928"/>
      <c r="F5" s="928"/>
      <c r="G5" s="928"/>
      <c r="H5" s="928"/>
      <c r="I5" s="928"/>
      <c r="J5" s="928"/>
      <c r="K5" s="928"/>
      <c r="L5" s="928"/>
      <c r="M5" s="928"/>
      <c r="N5" s="928"/>
      <c r="O5" s="928"/>
      <c r="P5" s="930"/>
      <c r="Q5" s="186"/>
      <c r="R5" s="179" cm="1">
        <f t="array" aca="1" ref="R5" ca="1">INDIRECT("'S3'!D"&amp;COLUMN()/2-1)</f>
        <v>0</v>
      </c>
      <c r="S5" s="180"/>
      <c r="T5" s="179" cm="1">
        <f t="array" aca="1" ref="T5" ca="1">INDIRECT("'S3'!D"&amp;COLUMN()/2-1)</f>
        <v>0</v>
      </c>
      <c r="U5" s="180"/>
      <c r="V5" s="179" cm="1">
        <f t="array" aca="1" ref="V5" ca="1">INDIRECT("'S3'!D"&amp;COLUMN()/2-1)</f>
        <v>0</v>
      </c>
      <c r="W5" s="180"/>
      <c r="X5" s="179" cm="1">
        <f t="array" aca="1" ref="X5" ca="1">INDIRECT("'S3'!D"&amp;COLUMN()/2-1)</f>
        <v>0</v>
      </c>
      <c r="Y5" s="180"/>
      <c r="Z5" s="179" cm="1">
        <f t="array" aca="1" ref="Z5" ca="1">INDIRECT("'S3'!D"&amp;COLUMN()/2-1)</f>
        <v>0</v>
      </c>
      <c r="AA5" s="180"/>
      <c r="AB5" s="179" cm="1">
        <f t="array" aca="1" ref="AB5" ca="1">INDIRECT("'S3'!D"&amp;COLUMN()/2-1)</f>
        <v>0</v>
      </c>
      <c r="AC5" s="180"/>
      <c r="AD5" s="179" cm="1">
        <f t="array" aca="1" ref="AD5" ca="1">INDIRECT("'S3'!D"&amp;COLUMN()/2-1)</f>
        <v>0</v>
      </c>
      <c r="AE5" s="180"/>
      <c r="AF5" s="179" cm="1">
        <f t="array" aca="1" ref="AF5" ca="1">INDIRECT("'S3'!D"&amp;COLUMN()/2-1)</f>
        <v>0</v>
      </c>
      <c r="AG5" s="180"/>
      <c r="AH5" s="179" cm="1">
        <f t="array" aca="1" ref="AH5" ca="1">INDIRECT("'S3'!D"&amp;COLUMN()/2-1)</f>
        <v>0</v>
      </c>
      <c r="AI5" s="180"/>
      <c r="AJ5" s="179" cm="1">
        <f t="array" aca="1" ref="AJ5" ca="1">INDIRECT("'S3'!D"&amp;COLUMN()/2-1)</f>
        <v>0</v>
      </c>
      <c r="AK5" s="181"/>
    </row>
    <row r="6" spans="1:37">
      <c r="B6" s="928"/>
      <c r="C6" s="928"/>
      <c r="D6" s="928"/>
      <c r="E6" s="928"/>
      <c r="F6" s="928"/>
      <c r="G6" s="928"/>
      <c r="H6" s="928"/>
      <c r="I6" s="928"/>
      <c r="J6" s="928"/>
      <c r="K6" s="928"/>
      <c r="L6" s="928"/>
      <c r="M6" s="928"/>
      <c r="N6" s="928"/>
      <c r="O6" s="928"/>
      <c r="P6" s="930"/>
      <c r="Q6" s="187"/>
      <c r="R6" s="179" t="str" cm="1">
        <f t="array" aca="1" ref="R6" ca="1">INDIRECT("'S3'!E"&amp;COLUMN()/2-1)</f>
        <v/>
      </c>
      <c r="S6" s="180"/>
      <c r="T6" s="179" t="str" cm="1">
        <f t="array" aca="1" ref="T6" ca="1">INDIRECT("'S3'!E"&amp;COLUMN()/2-1)</f>
        <v/>
      </c>
      <c r="U6" s="180"/>
      <c r="V6" s="179" t="str" cm="1">
        <f t="array" aca="1" ref="V6" ca="1">INDIRECT("'S3'!E"&amp;COLUMN()/2-1)</f>
        <v/>
      </c>
      <c r="W6" s="180"/>
      <c r="X6" s="179" t="str" cm="1">
        <f t="array" aca="1" ref="X6" ca="1">INDIRECT("'S3'!E"&amp;COLUMN()/2-1)</f>
        <v/>
      </c>
      <c r="Y6" s="180"/>
      <c r="Z6" s="179" t="str" cm="1">
        <f t="array" aca="1" ref="Z6" ca="1">INDIRECT("'S3'!E"&amp;COLUMN()/2-1)</f>
        <v/>
      </c>
      <c r="AA6" s="180"/>
      <c r="AB6" s="179" t="str" cm="1">
        <f t="array" aca="1" ref="AB6" ca="1">INDIRECT("'S3'!E"&amp;COLUMN()/2-1)</f>
        <v/>
      </c>
      <c r="AC6" s="180"/>
      <c r="AD6" s="179" t="str" cm="1">
        <f t="array" aca="1" ref="AD6" ca="1">INDIRECT("'S3'!E"&amp;COLUMN()/2-1)</f>
        <v/>
      </c>
      <c r="AE6" s="180"/>
      <c r="AF6" s="179" t="str" cm="1">
        <f t="array" aca="1" ref="AF6" ca="1">INDIRECT("'S3'!E"&amp;COLUMN()/2-1)</f>
        <v/>
      </c>
      <c r="AG6" s="180"/>
      <c r="AH6" s="179" t="str" cm="1">
        <f t="array" aca="1" ref="AH6" ca="1">INDIRECT("'S3'!E"&amp;COLUMN()/2-1)</f>
        <v/>
      </c>
      <c r="AI6" s="180"/>
      <c r="AJ6" s="179" t="str" cm="1">
        <f t="array" aca="1" ref="AJ6" ca="1">INDIRECT("'S3'!E"&amp;COLUMN()/2-1)</f>
        <v/>
      </c>
      <c r="AK6" s="181"/>
    </row>
    <row r="7" spans="1:37" ht="19.5" thickBot="1">
      <c r="B7" s="929"/>
      <c r="C7" s="929"/>
      <c r="D7" s="929"/>
      <c r="E7" s="929"/>
      <c r="F7" s="929"/>
      <c r="G7" s="929"/>
      <c r="H7" s="929"/>
      <c r="I7" s="929"/>
      <c r="J7" s="929"/>
      <c r="K7" s="929"/>
      <c r="L7" s="929"/>
      <c r="M7" s="929"/>
      <c r="N7" s="929"/>
      <c r="O7" s="929"/>
      <c r="P7" s="931"/>
      <c r="Q7" s="169" t="s">
        <v>23</v>
      </c>
      <c r="R7" s="182" t="s">
        <v>155</v>
      </c>
      <c r="S7" s="169" t="s">
        <v>1126</v>
      </c>
      <c r="T7" s="182" t="s">
        <v>1302</v>
      </c>
      <c r="U7" s="183" t="s">
        <v>1303</v>
      </c>
      <c r="V7" s="182" t="s">
        <v>1302</v>
      </c>
      <c r="W7" s="184" t="s">
        <v>1303</v>
      </c>
      <c r="X7" s="185" t="s">
        <v>1302</v>
      </c>
      <c r="Y7" s="183" t="s">
        <v>1303</v>
      </c>
      <c r="Z7" s="182" t="s">
        <v>1302</v>
      </c>
      <c r="AA7" s="183" t="s">
        <v>1303</v>
      </c>
      <c r="AB7" s="182" t="s">
        <v>1302</v>
      </c>
      <c r="AC7" s="183" t="s">
        <v>1303</v>
      </c>
      <c r="AD7" s="182" t="s">
        <v>1302</v>
      </c>
      <c r="AE7" s="183" t="s">
        <v>1303</v>
      </c>
      <c r="AF7" s="182" t="s">
        <v>1302</v>
      </c>
      <c r="AG7" s="183" t="s">
        <v>1303</v>
      </c>
      <c r="AH7" s="182" t="s">
        <v>1302</v>
      </c>
      <c r="AI7" s="183" t="s">
        <v>1303</v>
      </c>
      <c r="AJ7" s="182" t="s">
        <v>1302</v>
      </c>
      <c r="AK7" s="184" t="s">
        <v>1303</v>
      </c>
    </row>
    <row r="8" spans="1:37" ht="18" customHeight="1">
      <c r="B8" s="1018" t="s">
        <v>1127</v>
      </c>
      <c r="C8" s="977" t="s">
        <v>1430</v>
      </c>
      <c r="D8" s="978"/>
      <c r="E8" s="983" t="s">
        <v>1129</v>
      </c>
      <c r="F8" s="983"/>
      <c r="G8" s="983"/>
      <c r="H8" s="983"/>
      <c r="I8" s="983"/>
      <c r="J8" s="983"/>
      <c r="K8" s="983"/>
      <c r="L8" s="983"/>
      <c r="M8" s="983"/>
      <c r="N8" s="983"/>
      <c r="O8" s="983"/>
      <c r="P8" s="983"/>
      <c r="Q8" s="145" t="s">
        <v>381</v>
      </c>
      <c r="R8" s="305">
        <f ca="1">'S8-S00001'!BH8</f>
        <v>0</v>
      </c>
      <c r="S8" s="306">
        <f ca="1">'S8-S00001'!BI8</f>
        <v>0</v>
      </c>
      <c r="T8" s="307">
        <f ca="1">'S8-S00002'!BH8</f>
        <v>0</v>
      </c>
      <c r="U8" s="306">
        <f ca="1">'S8-S00002'!BI8</f>
        <v>0</v>
      </c>
      <c r="V8" s="307">
        <f ca="1">'S8-S00003'!BH8</f>
        <v>0</v>
      </c>
      <c r="W8" s="307">
        <f ca="1">'S8-S00003'!BI8</f>
        <v>0</v>
      </c>
      <c r="X8" s="307">
        <f ca="1">'S8-S00004'!BH8</f>
        <v>0</v>
      </c>
      <c r="Y8" s="306">
        <f ca="1">'S8-S00004'!BI8</f>
        <v>0</v>
      </c>
      <c r="Z8" s="307">
        <f ca="1">'S8-S00005'!BH8</f>
        <v>0</v>
      </c>
      <c r="AA8" s="306">
        <f ca="1">'S8-S00005'!BI8</f>
        <v>0</v>
      </c>
      <c r="AB8" s="307">
        <f ca="1">'S8-S00006'!BH8</f>
        <v>0</v>
      </c>
      <c r="AC8" s="306">
        <f ca="1">'S8-S00006'!BI8</f>
        <v>0</v>
      </c>
      <c r="AD8" s="307">
        <f ca="1">'S8-S00007'!BH8</f>
        <v>0</v>
      </c>
      <c r="AE8" s="306">
        <f ca="1">'S8-S00007'!BI8</f>
        <v>0</v>
      </c>
      <c r="AF8" s="307">
        <f ca="1">'S8-S00008'!BH8</f>
        <v>0</v>
      </c>
      <c r="AG8" s="306">
        <f ca="1">'S8-S00008'!BI8</f>
        <v>0</v>
      </c>
      <c r="AH8" s="307">
        <f ca="1">'S8-S00009'!BH8</f>
        <v>0</v>
      </c>
      <c r="AI8" s="306">
        <f ca="1">'S8-S00009'!BI8</f>
        <v>0</v>
      </c>
      <c r="AJ8" s="307">
        <f ca="1">'S8-S00010'!BH8</f>
        <v>0</v>
      </c>
      <c r="AK8" s="308">
        <f ca="1">'S8-S00010'!BI8</f>
        <v>0</v>
      </c>
    </row>
    <row r="9" spans="1:37">
      <c r="B9" s="1021"/>
      <c r="C9" s="979"/>
      <c r="D9" s="980"/>
      <c r="E9" s="984" t="s">
        <v>1130</v>
      </c>
      <c r="F9" s="984"/>
      <c r="G9" s="984"/>
      <c r="H9" s="984"/>
      <c r="I9" s="984"/>
      <c r="J9" s="984"/>
      <c r="K9" s="984"/>
      <c r="L9" s="984"/>
      <c r="M9" s="984"/>
      <c r="N9" s="984"/>
      <c r="O9" s="984"/>
      <c r="P9" s="984"/>
      <c r="Q9" s="146" t="s">
        <v>381</v>
      </c>
      <c r="R9" s="309">
        <f ca="1">'S8-S00001'!BH9</f>
        <v>0</v>
      </c>
      <c r="S9" s="310">
        <f ca="1">'S8-S00001'!BI9</f>
        <v>0</v>
      </c>
      <c r="T9" s="309">
        <f ca="1">'S8-S00002'!BH9</f>
        <v>0</v>
      </c>
      <c r="U9" s="310">
        <f ca="1">'S8-S00002'!BI9</f>
        <v>0</v>
      </c>
      <c r="V9" s="309">
        <f ca="1">'S8-S00003'!BH9</f>
        <v>0</v>
      </c>
      <c r="W9" s="309">
        <f ca="1">'S8-S00003'!BI9</f>
        <v>0</v>
      </c>
      <c r="X9" s="309">
        <f ca="1">'S8-S00004'!BH9</f>
        <v>0</v>
      </c>
      <c r="Y9" s="310">
        <f ca="1">'S8-S00004'!BI9</f>
        <v>0</v>
      </c>
      <c r="Z9" s="309">
        <f ca="1">'S8-S00005'!BH9</f>
        <v>0</v>
      </c>
      <c r="AA9" s="310">
        <f ca="1">'S8-S00005'!BI9</f>
        <v>0</v>
      </c>
      <c r="AB9" s="309">
        <f ca="1">'S8-S00006'!BH9</f>
        <v>0</v>
      </c>
      <c r="AC9" s="310">
        <f ca="1">'S8-S00006'!BI9</f>
        <v>0</v>
      </c>
      <c r="AD9" s="309">
        <f ca="1">'S8-S00007'!BH9</f>
        <v>0</v>
      </c>
      <c r="AE9" s="310">
        <f ca="1">'S8-S00007'!BI9</f>
        <v>0</v>
      </c>
      <c r="AF9" s="309">
        <f ca="1">'S8-S00008'!BH9</f>
        <v>0</v>
      </c>
      <c r="AG9" s="310">
        <f ca="1">'S8-S00008'!BI9</f>
        <v>0</v>
      </c>
      <c r="AH9" s="309">
        <f ca="1">'S8-S00009'!BH9</f>
        <v>0</v>
      </c>
      <c r="AI9" s="310">
        <f ca="1">'S8-S00009'!BI9</f>
        <v>0</v>
      </c>
      <c r="AJ9" s="309">
        <f ca="1">'S8-S00010'!BH9</f>
        <v>0</v>
      </c>
      <c r="AK9" s="311">
        <f ca="1">'S8-S00010'!BI9</f>
        <v>0</v>
      </c>
    </row>
    <row r="10" spans="1:37">
      <c r="B10" s="1021"/>
      <c r="C10" s="979"/>
      <c r="D10" s="980"/>
      <c r="E10" s="984" t="s">
        <v>1131</v>
      </c>
      <c r="F10" s="984"/>
      <c r="G10" s="984"/>
      <c r="H10" s="984"/>
      <c r="I10" s="984"/>
      <c r="J10" s="984"/>
      <c r="K10" s="984"/>
      <c r="L10" s="984"/>
      <c r="M10" s="984"/>
      <c r="N10" s="984"/>
      <c r="O10" s="984"/>
      <c r="P10" s="984"/>
      <c r="Q10" s="146" t="s">
        <v>381</v>
      </c>
      <c r="R10" s="309">
        <f ca="1">'S8-S00001'!BH10</f>
        <v>0</v>
      </c>
      <c r="S10" s="310">
        <f ca="1">'S8-S00001'!BI10</f>
        <v>0</v>
      </c>
      <c r="T10" s="309">
        <f ca="1">'S8-S00002'!BH10</f>
        <v>0</v>
      </c>
      <c r="U10" s="310">
        <f ca="1">'S8-S00002'!BI10</f>
        <v>0</v>
      </c>
      <c r="V10" s="309">
        <f ca="1">'S8-S00003'!BH10</f>
        <v>0</v>
      </c>
      <c r="W10" s="309">
        <f ca="1">'S8-S00003'!BI10</f>
        <v>0</v>
      </c>
      <c r="X10" s="309">
        <f ca="1">'S8-S00004'!BH10</f>
        <v>0</v>
      </c>
      <c r="Y10" s="310">
        <f ca="1">'S8-S00004'!BI10</f>
        <v>0</v>
      </c>
      <c r="Z10" s="309">
        <f ca="1">'S8-S00005'!BH10</f>
        <v>0</v>
      </c>
      <c r="AA10" s="310">
        <f ca="1">'S8-S00005'!BI10</f>
        <v>0</v>
      </c>
      <c r="AB10" s="309">
        <f ca="1">'S8-S00006'!BH10</f>
        <v>0</v>
      </c>
      <c r="AC10" s="310">
        <f ca="1">'S8-S00006'!BI10</f>
        <v>0</v>
      </c>
      <c r="AD10" s="309">
        <f ca="1">'S8-S00007'!BH10</f>
        <v>0</v>
      </c>
      <c r="AE10" s="310">
        <f ca="1">'S8-S00007'!BI10</f>
        <v>0</v>
      </c>
      <c r="AF10" s="309">
        <f ca="1">'S8-S00008'!BH10</f>
        <v>0</v>
      </c>
      <c r="AG10" s="310">
        <f ca="1">'S8-S00008'!BI10</f>
        <v>0</v>
      </c>
      <c r="AH10" s="309">
        <f ca="1">'S8-S00009'!BH10</f>
        <v>0</v>
      </c>
      <c r="AI10" s="310">
        <f ca="1">'S8-S00009'!BI10</f>
        <v>0</v>
      </c>
      <c r="AJ10" s="309">
        <f ca="1">'S8-S00010'!BH10</f>
        <v>0</v>
      </c>
      <c r="AK10" s="311">
        <f ca="1">'S8-S00010'!BI10</f>
        <v>0</v>
      </c>
    </row>
    <row r="11" spans="1:37">
      <c r="B11" s="1021"/>
      <c r="C11" s="979"/>
      <c r="D11" s="980"/>
      <c r="E11" s="984" t="s">
        <v>138</v>
      </c>
      <c r="F11" s="984"/>
      <c r="G11" s="984"/>
      <c r="H11" s="984"/>
      <c r="I11" s="984"/>
      <c r="J11" s="984"/>
      <c r="K11" s="984"/>
      <c r="L11" s="984"/>
      <c r="M11" s="984"/>
      <c r="N11" s="984"/>
      <c r="O11" s="984"/>
      <c r="P11" s="984"/>
      <c r="Q11" s="146" t="s">
        <v>381</v>
      </c>
      <c r="R11" s="309">
        <f ca="1">'S8-S00001'!BH11</f>
        <v>0</v>
      </c>
      <c r="S11" s="310">
        <f ca="1">'S8-S00001'!BI11</f>
        <v>0</v>
      </c>
      <c r="T11" s="309">
        <f ca="1">'S8-S00002'!BH11</f>
        <v>0</v>
      </c>
      <c r="U11" s="310">
        <f ca="1">'S8-S00002'!BI11</f>
        <v>0</v>
      </c>
      <c r="V11" s="309">
        <f ca="1">'S8-S00003'!BH11</f>
        <v>0</v>
      </c>
      <c r="W11" s="309">
        <f ca="1">'S8-S00003'!BI11</f>
        <v>0</v>
      </c>
      <c r="X11" s="309">
        <f ca="1">'S8-S00004'!BH11</f>
        <v>0</v>
      </c>
      <c r="Y11" s="310">
        <f ca="1">'S8-S00004'!BI11</f>
        <v>0</v>
      </c>
      <c r="Z11" s="309">
        <f ca="1">'S8-S00005'!BH11</f>
        <v>0</v>
      </c>
      <c r="AA11" s="310">
        <f ca="1">'S8-S00005'!BI11</f>
        <v>0</v>
      </c>
      <c r="AB11" s="309">
        <f ca="1">'S8-S00006'!BH11</f>
        <v>0</v>
      </c>
      <c r="AC11" s="310">
        <f ca="1">'S8-S00006'!BI11</f>
        <v>0</v>
      </c>
      <c r="AD11" s="309">
        <f ca="1">'S8-S00007'!BH11</f>
        <v>0</v>
      </c>
      <c r="AE11" s="310">
        <f ca="1">'S8-S00007'!BI11</f>
        <v>0</v>
      </c>
      <c r="AF11" s="309">
        <f ca="1">'S8-S00008'!BH11</f>
        <v>0</v>
      </c>
      <c r="AG11" s="310">
        <f ca="1">'S8-S00008'!BI11</f>
        <v>0</v>
      </c>
      <c r="AH11" s="309">
        <f ca="1">'S8-S00009'!BH11</f>
        <v>0</v>
      </c>
      <c r="AI11" s="310">
        <f ca="1">'S8-S00009'!BI11</f>
        <v>0</v>
      </c>
      <c r="AJ11" s="309">
        <f ca="1">'S8-S00010'!BH11</f>
        <v>0</v>
      </c>
      <c r="AK11" s="311">
        <f ca="1">'S8-S00010'!BI11</f>
        <v>0</v>
      </c>
    </row>
    <row r="12" spans="1:37">
      <c r="B12" s="1021"/>
      <c r="C12" s="979"/>
      <c r="D12" s="980"/>
      <c r="E12" s="984" t="s">
        <v>1132</v>
      </c>
      <c r="F12" s="984"/>
      <c r="G12" s="984"/>
      <c r="H12" s="984"/>
      <c r="I12" s="984"/>
      <c r="J12" s="984"/>
      <c r="K12" s="984"/>
      <c r="L12" s="984"/>
      <c r="M12" s="984"/>
      <c r="N12" s="984"/>
      <c r="O12" s="984"/>
      <c r="P12" s="984"/>
      <c r="Q12" s="146" t="s">
        <v>381</v>
      </c>
      <c r="R12" s="309">
        <f ca="1">'S8-S00001'!BH12</f>
        <v>0</v>
      </c>
      <c r="S12" s="310">
        <f ca="1">'S8-S00001'!BI12</f>
        <v>0</v>
      </c>
      <c r="T12" s="309">
        <f ca="1">'S8-S00002'!BH12</f>
        <v>0</v>
      </c>
      <c r="U12" s="310">
        <f ca="1">'S8-S00002'!BI12</f>
        <v>0</v>
      </c>
      <c r="V12" s="309">
        <f ca="1">'S8-S00003'!BH12</f>
        <v>0</v>
      </c>
      <c r="W12" s="309">
        <f ca="1">'S8-S00003'!BI12</f>
        <v>0</v>
      </c>
      <c r="X12" s="309">
        <f ca="1">'S8-S00004'!BH12</f>
        <v>0</v>
      </c>
      <c r="Y12" s="310">
        <f ca="1">'S8-S00004'!BI12</f>
        <v>0</v>
      </c>
      <c r="Z12" s="309">
        <f ca="1">'S8-S00005'!BH12</f>
        <v>0</v>
      </c>
      <c r="AA12" s="310">
        <f ca="1">'S8-S00005'!BI12</f>
        <v>0</v>
      </c>
      <c r="AB12" s="309">
        <f ca="1">'S8-S00006'!BH12</f>
        <v>0</v>
      </c>
      <c r="AC12" s="310">
        <f ca="1">'S8-S00006'!BI12</f>
        <v>0</v>
      </c>
      <c r="AD12" s="309">
        <f ca="1">'S8-S00007'!BH12</f>
        <v>0</v>
      </c>
      <c r="AE12" s="310">
        <f ca="1">'S8-S00007'!BI12</f>
        <v>0</v>
      </c>
      <c r="AF12" s="309">
        <f ca="1">'S8-S00008'!BH12</f>
        <v>0</v>
      </c>
      <c r="AG12" s="310">
        <f ca="1">'S8-S00008'!BI12</f>
        <v>0</v>
      </c>
      <c r="AH12" s="309">
        <f ca="1">'S8-S00009'!BH12</f>
        <v>0</v>
      </c>
      <c r="AI12" s="310">
        <f ca="1">'S8-S00009'!BI12</f>
        <v>0</v>
      </c>
      <c r="AJ12" s="309">
        <f ca="1">'S8-S00010'!BH12</f>
        <v>0</v>
      </c>
      <c r="AK12" s="311">
        <f ca="1">'S8-S00010'!BI12</f>
        <v>0</v>
      </c>
    </row>
    <row r="13" spans="1:37">
      <c r="B13" s="1021"/>
      <c r="C13" s="979"/>
      <c r="D13" s="980"/>
      <c r="E13" s="984" t="s">
        <v>1133</v>
      </c>
      <c r="F13" s="984"/>
      <c r="G13" s="984"/>
      <c r="H13" s="984"/>
      <c r="I13" s="984"/>
      <c r="J13" s="984"/>
      <c r="K13" s="984"/>
      <c r="L13" s="984"/>
      <c r="M13" s="984"/>
      <c r="N13" s="984"/>
      <c r="O13" s="984"/>
      <c r="P13" s="984"/>
      <c r="Q13" s="146" t="s">
        <v>381</v>
      </c>
      <c r="R13" s="309">
        <f ca="1">'S8-S00001'!BH13</f>
        <v>0</v>
      </c>
      <c r="S13" s="310">
        <f ca="1">'S8-S00001'!BI13</f>
        <v>0</v>
      </c>
      <c r="T13" s="309">
        <f ca="1">'S8-S00002'!BH13</f>
        <v>0</v>
      </c>
      <c r="U13" s="310">
        <f ca="1">'S8-S00002'!BI13</f>
        <v>0</v>
      </c>
      <c r="V13" s="309">
        <f ca="1">'S8-S00003'!BH13</f>
        <v>0</v>
      </c>
      <c r="W13" s="309">
        <f ca="1">'S8-S00003'!BI13</f>
        <v>0</v>
      </c>
      <c r="X13" s="309">
        <f ca="1">'S8-S00004'!BH13</f>
        <v>0</v>
      </c>
      <c r="Y13" s="310">
        <f ca="1">'S8-S00004'!BI13</f>
        <v>0</v>
      </c>
      <c r="Z13" s="309">
        <f ca="1">'S8-S00005'!BH13</f>
        <v>0</v>
      </c>
      <c r="AA13" s="310">
        <f ca="1">'S8-S00005'!BI13</f>
        <v>0</v>
      </c>
      <c r="AB13" s="309">
        <f ca="1">'S8-S00006'!BH13</f>
        <v>0</v>
      </c>
      <c r="AC13" s="310">
        <f ca="1">'S8-S00006'!BI13</f>
        <v>0</v>
      </c>
      <c r="AD13" s="309">
        <f ca="1">'S8-S00007'!BH13</f>
        <v>0</v>
      </c>
      <c r="AE13" s="310">
        <f ca="1">'S8-S00007'!BI13</f>
        <v>0</v>
      </c>
      <c r="AF13" s="309">
        <f ca="1">'S8-S00008'!BH13</f>
        <v>0</v>
      </c>
      <c r="AG13" s="310">
        <f ca="1">'S8-S00008'!BI13</f>
        <v>0</v>
      </c>
      <c r="AH13" s="309">
        <f ca="1">'S8-S00009'!BH13</f>
        <v>0</v>
      </c>
      <c r="AI13" s="310">
        <f ca="1">'S8-S00009'!BI13</f>
        <v>0</v>
      </c>
      <c r="AJ13" s="309">
        <f ca="1">'S8-S00010'!BH13</f>
        <v>0</v>
      </c>
      <c r="AK13" s="311">
        <f ca="1">'S8-S00010'!BI13</f>
        <v>0</v>
      </c>
    </row>
    <row r="14" spans="1:37">
      <c r="B14" s="1021"/>
      <c r="C14" s="979"/>
      <c r="D14" s="980"/>
      <c r="E14" s="984" t="s">
        <v>135</v>
      </c>
      <c r="F14" s="984"/>
      <c r="G14" s="984"/>
      <c r="H14" s="984"/>
      <c r="I14" s="984"/>
      <c r="J14" s="984"/>
      <c r="K14" s="984"/>
      <c r="L14" s="984"/>
      <c r="M14" s="984"/>
      <c r="N14" s="984"/>
      <c r="O14" s="984"/>
      <c r="P14" s="984"/>
      <c r="Q14" s="146" t="s">
        <v>381</v>
      </c>
      <c r="R14" s="309">
        <f ca="1">'S8-S00001'!BH14</f>
        <v>0</v>
      </c>
      <c r="S14" s="310">
        <f ca="1">'S8-S00001'!BI14</f>
        <v>0</v>
      </c>
      <c r="T14" s="309">
        <f ca="1">'S8-S00002'!BH14</f>
        <v>0</v>
      </c>
      <c r="U14" s="310">
        <f ca="1">'S8-S00002'!BI14</f>
        <v>0</v>
      </c>
      <c r="V14" s="309">
        <f ca="1">'S8-S00003'!BH14</f>
        <v>0</v>
      </c>
      <c r="W14" s="309">
        <f ca="1">'S8-S00003'!BI14</f>
        <v>0</v>
      </c>
      <c r="X14" s="309">
        <f ca="1">'S8-S00004'!BH14</f>
        <v>0</v>
      </c>
      <c r="Y14" s="310">
        <f ca="1">'S8-S00004'!BI14</f>
        <v>0</v>
      </c>
      <c r="Z14" s="309">
        <f ca="1">'S8-S00005'!BH14</f>
        <v>0</v>
      </c>
      <c r="AA14" s="310">
        <f ca="1">'S8-S00005'!BI14</f>
        <v>0</v>
      </c>
      <c r="AB14" s="309">
        <f ca="1">'S8-S00006'!BH14</f>
        <v>0</v>
      </c>
      <c r="AC14" s="310">
        <f ca="1">'S8-S00006'!BI14</f>
        <v>0</v>
      </c>
      <c r="AD14" s="309">
        <f ca="1">'S8-S00007'!BH14</f>
        <v>0</v>
      </c>
      <c r="AE14" s="310">
        <f ca="1">'S8-S00007'!BI14</f>
        <v>0</v>
      </c>
      <c r="AF14" s="309">
        <f ca="1">'S8-S00008'!BH14</f>
        <v>0</v>
      </c>
      <c r="AG14" s="310">
        <f ca="1">'S8-S00008'!BI14</f>
        <v>0</v>
      </c>
      <c r="AH14" s="309">
        <f ca="1">'S8-S00009'!BH14</f>
        <v>0</v>
      </c>
      <c r="AI14" s="310">
        <f ca="1">'S8-S00009'!BI14</f>
        <v>0</v>
      </c>
      <c r="AJ14" s="309">
        <f ca="1">'S8-S00010'!BH14</f>
        <v>0</v>
      </c>
      <c r="AK14" s="311">
        <f ca="1">'S8-S00010'!BI14</f>
        <v>0</v>
      </c>
    </row>
    <row r="15" spans="1:37">
      <c r="B15" s="1021"/>
      <c r="C15" s="979"/>
      <c r="D15" s="980"/>
      <c r="E15" s="984" t="s">
        <v>1134</v>
      </c>
      <c r="F15" s="984"/>
      <c r="G15" s="984"/>
      <c r="H15" s="984"/>
      <c r="I15" s="984"/>
      <c r="J15" s="984"/>
      <c r="K15" s="984"/>
      <c r="L15" s="984"/>
      <c r="M15" s="984"/>
      <c r="N15" s="984"/>
      <c r="O15" s="984"/>
      <c r="P15" s="984"/>
      <c r="Q15" s="146" t="s">
        <v>381</v>
      </c>
      <c r="R15" s="309">
        <f ca="1">'S8-S00001'!BH15</f>
        <v>0</v>
      </c>
      <c r="S15" s="310">
        <f ca="1">'S8-S00001'!BI15</f>
        <v>0</v>
      </c>
      <c r="T15" s="309">
        <f ca="1">'S8-S00002'!BH15</f>
        <v>0</v>
      </c>
      <c r="U15" s="310">
        <f ca="1">'S8-S00002'!BI15</f>
        <v>0</v>
      </c>
      <c r="V15" s="309">
        <f ca="1">'S8-S00003'!BH15</f>
        <v>0</v>
      </c>
      <c r="W15" s="309">
        <f ca="1">'S8-S00003'!BI15</f>
        <v>0</v>
      </c>
      <c r="X15" s="309">
        <f ca="1">'S8-S00004'!BH15</f>
        <v>0</v>
      </c>
      <c r="Y15" s="310">
        <f ca="1">'S8-S00004'!BI15</f>
        <v>0</v>
      </c>
      <c r="Z15" s="309">
        <f ca="1">'S8-S00005'!BH15</f>
        <v>0</v>
      </c>
      <c r="AA15" s="310">
        <f ca="1">'S8-S00005'!BI15</f>
        <v>0</v>
      </c>
      <c r="AB15" s="309">
        <f ca="1">'S8-S00006'!BH15</f>
        <v>0</v>
      </c>
      <c r="AC15" s="310">
        <f ca="1">'S8-S00006'!BI15</f>
        <v>0</v>
      </c>
      <c r="AD15" s="309">
        <f ca="1">'S8-S00007'!BH15</f>
        <v>0</v>
      </c>
      <c r="AE15" s="310">
        <f ca="1">'S8-S00007'!BI15</f>
        <v>0</v>
      </c>
      <c r="AF15" s="309">
        <f ca="1">'S8-S00008'!BH15</f>
        <v>0</v>
      </c>
      <c r="AG15" s="310">
        <f ca="1">'S8-S00008'!BI15</f>
        <v>0</v>
      </c>
      <c r="AH15" s="309">
        <f ca="1">'S8-S00009'!BH15</f>
        <v>0</v>
      </c>
      <c r="AI15" s="310">
        <f ca="1">'S8-S00009'!BI15</f>
        <v>0</v>
      </c>
      <c r="AJ15" s="309">
        <f ca="1">'S8-S00010'!BH15</f>
        <v>0</v>
      </c>
      <c r="AK15" s="311">
        <f ca="1">'S8-S00010'!BI15</f>
        <v>0</v>
      </c>
    </row>
    <row r="16" spans="1:37">
      <c r="B16" s="1021"/>
      <c r="C16" s="979"/>
      <c r="D16" s="980"/>
      <c r="E16" s="984" t="s">
        <v>1135</v>
      </c>
      <c r="F16" s="984"/>
      <c r="G16" s="984"/>
      <c r="H16" s="984"/>
      <c r="I16" s="984"/>
      <c r="J16" s="984"/>
      <c r="K16" s="984"/>
      <c r="L16" s="984"/>
      <c r="M16" s="984"/>
      <c r="N16" s="984"/>
      <c r="O16" s="984"/>
      <c r="P16" s="984"/>
      <c r="Q16" s="146" t="s">
        <v>381</v>
      </c>
      <c r="R16" s="309">
        <f ca="1">'S8-S00001'!BH16</f>
        <v>0</v>
      </c>
      <c r="S16" s="310">
        <f ca="1">'S8-S00001'!BI16</f>
        <v>0</v>
      </c>
      <c r="T16" s="309">
        <f ca="1">'S8-S00002'!BH16</f>
        <v>0</v>
      </c>
      <c r="U16" s="310">
        <f ca="1">'S8-S00002'!BI16</f>
        <v>0</v>
      </c>
      <c r="V16" s="309">
        <f ca="1">'S8-S00003'!BH16</f>
        <v>0</v>
      </c>
      <c r="W16" s="309">
        <f ca="1">'S8-S00003'!BI16</f>
        <v>0</v>
      </c>
      <c r="X16" s="309">
        <f ca="1">'S8-S00004'!BH16</f>
        <v>0</v>
      </c>
      <c r="Y16" s="310">
        <f ca="1">'S8-S00004'!BI16</f>
        <v>0</v>
      </c>
      <c r="Z16" s="309">
        <f ca="1">'S8-S00005'!BH16</f>
        <v>0</v>
      </c>
      <c r="AA16" s="310">
        <f ca="1">'S8-S00005'!BI16</f>
        <v>0</v>
      </c>
      <c r="AB16" s="309">
        <f ca="1">'S8-S00006'!BH16</f>
        <v>0</v>
      </c>
      <c r="AC16" s="310">
        <f ca="1">'S8-S00006'!BI16</f>
        <v>0</v>
      </c>
      <c r="AD16" s="309">
        <f ca="1">'S8-S00007'!BH16</f>
        <v>0</v>
      </c>
      <c r="AE16" s="310">
        <f ca="1">'S8-S00007'!BI16</f>
        <v>0</v>
      </c>
      <c r="AF16" s="309">
        <f ca="1">'S8-S00008'!BH16</f>
        <v>0</v>
      </c>
      <c r="AG16" s="310">
        <f ca="1">'S8-S00008'!BI16</f>
        <v>0</v>
      </c>
      <c r="AH16" s="309">
        <f ca="1">'S8-S00009'!BH16</f>
        <v>0</v>
      </c>
      <c r="AI16" s="310">
        <f ca="1">'S8-S00009'!BI16</f>
        <v>0</v>
      </c>
      <c r="AJ16" s="309">
        <f ca="1">'S8-S00010'!BH16</f>
        <v>0</v>
      </c>
      <c r="AK16" s="311">
        <f ca="1">'S8-S00010'!BI16</f>
        <v>0</v>
      </c>
    </row>
    <row r="17" spans="2:37">
      <c r="B17" s="1021"/>
      <c r="C17" s="979"/>
      <c r="D17" s="980"/>
      <c r="E17" s="984" t="s">
        <v>1136</v>
      </c>
      <c r="F17" s="984"/>
      <c r="G17" s="984"/>
      <c r="H17" s="984"/>
      <c r="I17" s="984"/>
      <c r="J17" s="984"/>
      <c r="K17" s="984"/>
      <c r="L17" s="984"/>
      <c r="M17" s="984"/>
      <c r="N17" s="984"/>
      <c r="O17" s="984"/>
      <c r="P17" s="984"/>
      <c r="Q17" s="146" t="s">
        <v>150</v>
      </c>
      <c r="R17" s="309">
        <f ca="1">'S8-S00001'!BH17</f>
        <v>0</v>
      </c>
      <c r="S17" s="310">
        <f ca="1">'S8-S00001'!BI17</f>
        <v>0</v>
      </c>
      <c r="T17" s="309">
        <f ca="1">'S8-S00002'!BH17</f>
        <v>0</v>
      </c>
      <c r="U17" s="310">
        <f ca="1">'S8-S00002'!BI17</f>
        <v>0</v>
      </c>
      <c r="V17" s="309">
        <f ca="1">'S8-S00003'!BH17</f>
        <v>0</v>
      </c>
      <c r="W17" s="309">
        <f ca="1">'S8-S00003'!BI17</f>
        <v>0</v>
      </c>
      <c r="X17" s="309">
        <f ca="1">'S8-S00004'!BH17</f>
        <v>0</v>
      </c>
      <c r="Y17" s="310">
        <f ca="1">'S8-S00004'!BI17</f>
        <v>0</v>
      </c>
      <c r="Z17" s="309">
        <f ca="1">'S8-S00005'!BH17</f>
        <v>0</v>
      </c>
      <c r="AA17" s="310">
        <f ca="1">'S8-S00005'!BI17</f>
        <v>0</v>
      </c>
      <c r="AB17" s="309">
        <f ca="1">'S8-S00006'!BH17</f>
        <v>0</v>
      </c>
      <c r="AC17" s="310">
        <f ca="1">'S8-S00006'!BI17</f>
        <v>0</v>
      </c>
      <c r="AD17" s="309">
        <f ca="1">'S8-S00007'!BH17</f>
        <v>0</v>
      </c>
      <c r="AE17" s="310">
        <f ca="1">'S8-S00007'!BI17</f>
        <v>0</v>
      </c>
      <c r="AF17" s="309">
        <f ca="1">'S8-S00008'!BH17</f>
        <v>0</v>
      </c>
      <c r="AG17" s="310">
        <f ca="1">'S8-S00008'!BI17</f>
        <v>0</v>
      </c>
      <c r="AH17" s="309">
        <f ca="1">'S8-S00009'!BH17</f>
        <v>0</v>
      </c>
      <c r="AI17" s="310">
        <f ca="1">'S8-S00009'!BI17</f>
        <v>0</v>
      </c>
      <c r="AJ17" s="309">
        <f ca="1">'S8-S00010'!BH17</f>
        <v>0</v>
      </c>
      <c r="AK17" s="311">
        <f ca="1">'S8-S00010'!BI17</f>
        <v>0</v>
      </c>
    </row>
    <row r="18" spans="2:37">
      <c r="B18" s="1021"/>
      <c r="C18" s="979"/>
      <c r="D18" s="980"/>
      <c r="E18" s="984" t="s">
        <v>1137</v>
      </c>
      <c r="F18" s="984"/>
      <c r="G18" s="984"/>
      <c r="H18" s="984"/>
      <c r="I18" s="984"/>
      <c r="J18" s="984"/>
      <c r="K18" s="984"/>
      <c r="L18" s="984"/>
      <c r="M18" s="984"/>
      <c r="N18" s="984"/>
      <c r="O18" s="984"/>
      <c r="P18" s="984"/>
      <c r="Q18" s="146" t="s">
        <v>150</v>
      </c>
      <c r="R18" s="309">
        <f ca="1">'S8-S00001'!BH18</f>
        <v>0</v>
      </c>
      <c r="S18" s="310">
        <f ca="1">'S8-S00001'!BI18</f>
        <v>0</v>
      </c>
      <c r="T18" s="309">
        <f ca="1">'S8-S00002'!BH18</f>
        <v>0</v>
      </c>
      <c r="U18" s="310">
        <f ca="1">'S8-S00002'!BI18</f>
        <v>0</v>
      </c>
      <c r="V18" s="309">
        <f ca="1">'S8-S00003'!BH18</f>
        <v>0</v>
      </c>
      <c r="W18" s="309">
        <f ca="1">'S8-S00003'!BI18</f>
        <v>0</v>
      </c>
      <c r="X18" s="309">
        <f ca="1">'S8-S00004'!BH18</f>
        <v>0</v>
      </c>
      <c r="Y18" s="310">
        <f ca="1">'S8-S00004'!BI18</f>
        <v>0</v>
      </c>
      <c r="Z18" s="309">
        <f ca="1">'S8-S00005'!BH18</f>
        <v>0</v>
      </c>
      <c r="AA18" s="310">
        <f ca="1">'S8-S00005'!BI18</f>
        <v>0</v>
      </c>
      <c r="AB18" s="309">
        <f ca="1">'S8-S00006'!BH18</f>
        <v>0</v>
      </c>
      <c r="AC18" s="310">
        <f ca="1">'S8-S00006'!BI18</f>
        <v>0</v>
      </c>
      <c r="AD18" s="309">
        <f ca="1">'S8-S00007'!BH18</f>
        <v>0</v>
      </c>
      <c r="AE18" s="310">
        <f ca="1">'S8-S00007'!BI18</f>
        <v>0</v>
      </c>
      <c r="AF18" s="309">
        <f ca="1">'S8-S00008'!BH18</f>
        <v>0</v>
      </c>
      <c r="AG18" s="310">
        <f ca="1">'S8-S00008'!BI18</f>
        <v>0</v>
      </c>
      <c r="AH18" s="309">
        <f ca="1">'S8-S00009'!BH18</f>
        <v>0</v>
      </c>
      <c r="AI18" s="310">
        <f ca="1">'S8-S00009'!BI18</f>
        <v>0</v>
      </c>
      <c r="AJ18" s="309">
        <f ca="1">'S8-S00010'!BH18</f>
        <v>0</v>
      </c>
      <c r="AK18" s="311">
        <f ca="1">'S8-S00010'!BI18</f>
        <v>0</v>
      </c>
    </row>
    <row r="19" spans="2:37" ht="37.9" customHeight="1">
      <c r="B19" s="1021"/>
      <c r="C19" s="979"/>
      <c r="D19" s="980"/>
      <c r="E19" s="984" t="s">
        <v>1138</v>
      </c>
      <c r="F19" s="984"/>
      <c r="G19" s="984"/>
      <c r="H19" s="984"/>
      <c r="I19" s="984"/>
      <c r="J19" s="998" t="s">
        <v>1139</v>
      </c>
      <c r="K19" s="984"/>
      <c r="L19" s="984"/>
      <c r="M19" s="984"/>
      <c r="N19" s="984"/>
      <c r="O19" s="984"/>
      <c r="P19" s="984"/>
      <c r="Q19" s="146" t="s">
        <v>150</v>
      </c>
      <c r="R19" s="309">
        <f ca="1">'S8-S00001'!BH19</f>
        <v>0</v>
      </c>
      <c r="S19" s="310">
        <f ca="1">'S8-S00001'!BI19</f>
        <v>0</v>
      </c>
      <c r="T19" s="309">
        <f ca="1">'S8-S00002'!BH19</f>
        <v>0</v>
      </c>
      <c r="U19" s="310">
        <f ca="1">'S8-S00002'!BI19</f>
        <v>0</v>
      </c>
      <c r="V19" s="309">
        <f ca="1">'S8-S00003'!BH19</f>
        <v>0</v>
      </c>
      <c r="W19" s="309">
        <f ca="1">'S8-S00003'!BI19</f>
        <v>0</v>
      </c>
      <c r="X19" s="309">
        <f ca="1">'S8-S00004'!BH19</f>
        <v>0</v>
      </c>
      <c r="Y19" s="310">
        <f ca="1">'S8-S00004'!BI19</f>
        <v>0</v>
      </c>
      <c r="Z19" s="309">
        <f ca="1">'S8-S00005'!BH19</f>
        <v>0</v>
      </c>
      <c r="AA19" s="310">
        <f ca="1">'S8-S00005'!BI19</f>
        <v>0</v>
      </c>
      <c r="AB19" s="309">
        <f ca="1">'S8-S00006'!BH19</f>
        <v>0</v>
      </c>
      <c r="AC19" s="310">
        <f ca="1">'S8-S00006'!BI19</f>
        <v>0</v>
      </c>
      <c r="AD19" s="309">
        <f ca="1">'S8-S00007'!BH19</f>
        <v>0</v>
      </c>
      <c r="AE19" s="310">
        <f ca="1">'S8-S00007'!BI19</f>
        <v>0</v>
      </c>
      <c r="AF19" s="309">
        <f ca="1">'S8-S00008'!BH19</f>
        <v>0</v>
      </c>
      <c r="AG19" s="310">
        <f ca="1">'S8-S00008'!BI19</f>
        <v>0</v>
      </c>
      <c r="AH19" s="309">
        <f ca="1">'S8-S00009'!BH19</f>
        <v>0</v>
      </c>
      <c r="AI19" s="310">
        <f ca="1">'S8-S00009'!BI19</f>
        <v>0</v>
      </c>
      <c r="AJ19" s="309">
        <f ca="1">'S8-S00010'!BH19</f>
        <v>0</v>
      </c>
      <c r="AK19" s="311">
        <f ca="1">'S8-S00010'!BI19</f>
        <v>0</v>
      </c>
    </row>
    <row r="20" spans="2:37" ht="32.450000000000003" customHeight="1">
      <c r="B20" s="1021"/>
      <c r="C20" s="979"/>
      <c r="D20" s="980"/>
      <c r="E20" s="984"/>
      <c r="F20" s="984"/>
      <c r="G20" s="984"/>
      <c r="H20" s="984"/>
      <c r="I20" s="984"/>
      <c r="J20" s="998" t="s">
        <v>1140</v>
      </c>
      <c r="K20" s="984"/>
      <c r="L20" s="984"/>
      <c r="M20" s="984"/>
      <c r="N20" s="984"/>
      <c r="O20" s="984"/>
      <c r="P20" s="984"/>
      <c r="Q20" s="146" t="s">
        <v>1141</v>
      </c>
      <c r="R20" s="309">
        <f ca="1">'S8-S00001'!BH20</f>
        <v>0</v>
      </c>
      <c r="S20" s="310">
        <f ca="1">'S8-S00001'!BI20</f>
        <v>0</v>
      </c>
      <c r="T20" s="309">
        <f ca="1">'S8-S00002'!BH20</f>
        <v>0</v>
      </c>
      <c r="U20" s="310">
        <f ca="1">'S8-S00002'!BI20</f>
        <v>0</v>
      </c>
      <c r="V20" s="309">
        <f ca="1">'S8-S00003'!BH20</f>
        <v>0</v>
      </c>
      <c r="W20" s="309">
        <f ca="1">'S8-S00003'!BI20</f>
        <v>0</v>
      </c>
      <c r="X20" s="309">
        <f ca="1">'S8-S00004'!BH20</f>
        <v>0</v>
      </c>
      <c r="Y20" s="310">
        <f ca="1">'S8-S00004'!BI20</f>
        <v>0</v>
      </c>
      <c r="Z20" s="309">
        <f ca="1">'S8-S00005'!BH20</f>
        <v>0</v>
      </c>
      <c r="AA20" s="310">
        <f ca="1">'S8-S00005'!BI20</f>
        <v>0</v>
      </c>
      <c r="AB20" s="309">
        <f ca="1">'S8-S00006'!BH20</f>
        <v>0</v>
      </c>
      <c r="AC20" s="310">
        <f ca="1">'S8-S00006'!BI20</f>
        <v>0</v>
      </c>
      <c r="AD20" s="309">
        <f ca="1">'S8-S00007'!BH20</f>
        <v>0</v>
      </c>
      <c r="AE20" s="310">
        <f ca="1">'S8-S00007'!BI20</f>
        <v>0</v>
      </c>
      <c r="AF20" s="309">
        <f ca="1">'S8-S00008'!BH20</f>
        <v>0</v>
      </c>
      <c r="AG20" s="310">
        <f ca="1">'S8-S00008'!BI20</f>
        <v>0</v>
      </c>
      <c r="AH20" s="309">
        <f ca="1">'S8-S00009'!BH20</f>
        <v>0</v>
      </c>
      <c r="AI20" s="310">
        <f ca="1">'S8-S00009'!BI20</f>
        <v>0</v>
      </c>
      <c r="AJ20" s="309">
        <f ca="1">'S8-S00010'!BH20</f>
        <v>0</v>
      </c>
      <c r="AK20" s="311">
        <f ca="1">'S8-S00010'!BI20</f>
        <v>0</v>
      </c>
    </row>
    <row r="21" spans="2:37" ht="36.6" customHeight="1">
      <c r="B21" s="1021"/>
      <c r="C21" s="979"/>
      <c r="D21" s="980"/>
      <c r="E21" s="998" t="s">
        <v>1142</v>
      </c>
      <c r="F21" s="984"/>
      <c r="G21" s="984"/>
      <c r="H21" s="984"/>
      <c r="I21" s="984"/>
      <c r="J21" s="998" t="s">
        <v>1143</v>
      </c>
      <c r="K21" s="984"/>
      <c r="L21" s="984"/>
      <c r="M21" s="984"/>
      <c r="N21" s="984"/>
      <c r="O21" s="984"/>
      <c r="P21" s="984"/>
      <c r="Q21" s="146" t="s">
        <v>1144</v>
      </c>
      <c r="R21" s="309">
        <f ca="1">'S8-S00001'!BH21</f>
        <v>0</v>
      </c>
      <c r="S21" s="310">
        <f ca="1">'S8-S00001'!BI21</f>
        <v>0</v>
      </c>
      <c r="T21" s="309">
        <f ca="1">'S8-S00002'!BH21</f>
        <v>0</v>
      </c>
      <c r="U21" s="310">
        <f ca="1">'S8-S00002'!BI21</f>
        <v>0</v>
      </c>
      <c r="V21" s="309">
        <f ca="1">'S8-S00003'!BH21</f>
        <v>0</v>
      </c>
      <c r="W21" s="309">
        <f ca="1">'S8-S00003'!BI21</f>
        <v>0</v>
      </c>
      <c r="X21" s="309">
        <f ca="1">'S8-S00004'!BH21</f>
        <v>0</v>
      </c>
      <c r="Y21" s="310">
        <f ca="1">'S8-S00004'!BI21</f>
        <v>0</v>
      </c>
      <c r="Z21" s="309">
        <f ca="1">'S8-S00005'!BH21</f>
        <v>0</v>
      </c>
      <c r="AA21" s="310">
        <f ca="1">'S8-S00005'!BI21</f>
        <v>0</v>
      </c>
      <c r="AB21" s="309">
        <f ca="1">'S8-S00006'!BH21</f>
        <v>0</v>
      </c>
      <c r="AC21" s="310">
        <f ca="1">'S8-S00006'!BI21</f>
        <v>0</v>
      </c>
      <c r="AD21" s="309">
        <f ca="1">'S8-S00007'!BH21</f>
        <v>0</v>
      </c>
      <c r="AE21" s="310">
        <f ca="1">'S8-S00007'!BI21</f>
        <v>0</v>
      </c>
      <c r="AF21" s="309">
        <f ca="1">'S8-S00008'!BH21</f>
        <v>0</v>
      </c>
      <c r="AG21" s="310">
        <f ca="1">'S8-S00008'!BI21</f>
        <v>0</v>
      </c>
      <c r="AH21" s="309">
        <f ca="1">'S8-S00009'!BH21</f>
        <v>0</v>
      </c>
      <c r="AI21" s="310">
        <f ca="1">'S8-S00009'!BI21</f>
        <v>0</v>
      </c>
      <c r="AJ21" s="309">
        <f ca="1">'S8-S00010'!BH21</f>
        <v>0</v>
      </c>
      <c r="AK21" s="311">
        <f ca="1">'S8-S00010'!BI21</f>
        <v>0</v>
      </c>
    </row>
    <row r="22" spans="2:37" ht="48" customHeight="1">
      <c r="B22" s="1021"/>
      <c r="C22" s="979"/>
      <c r="D22" s="980"/>
      <c r="E22" s="984"/>
      <c r="F22" s="984"/>
      <c r="G22" s="984"/>
      <c r="H22" s="984"/>
      <c r="I22" s="984"/>
      <c r="J22" s="998" t="s">
        <v>1145</v>
      </c>
      <c r="K22" s="984"/>
      <c r="L22" s="984"/>
      <c r="M22" s="984"/>
      <c r="N22" s="984"/>
      <c r="O22" s="984"/>
      <c r="P22" s="984"/>
      <c r="Q22" s="146" t="s">
        <v>1141</v>
      </c>
      <c r="R22" s="309">
        <f ca="1">'S8-S00001'!BH22</f>
        <v>0</v>
      </c>
      <c r="S22" s="310">
        <f ca="1">'S8-S00001'!BI22</f>
        <v>0</v>
      </c>
      <c r="T22" s="309">
        <f ca="1">'S8-S00002'!BH22</f>
        <v>0</v>
      </c>
      <c r="U22" s="310">
        <f ca="1">'S8-S00002'!BI22</f>
        <v>0</v>
      </c>
      <c r="V22" s="309">
        <f ca="1">'S8-S00003'!BH22</f>
        <v>0</v>
      </c>
      <c r="W22" s="309">
        <f ca="1">'S8-S00003'!BI22</f>
        <v>0</v>
      </c>
      <c r="X22" s="309">
        <f ca="1">'S8-S00004'!BH22</f>
        <v>0</v>
      </c>
      <c r="Y22" s="310">
        <f ca="1">'S8-S00004'!BI22</f>
        <v>0</v>
      </c>
      <c r="Z22" s="309">
        <f ca="1">'S8-S00005'!BH22</f>
        <v>0</v>
      </c>
      <c r="AA22" s="310">
        <f ca="1">'S8-S00005'!BI22</f>
        <v>0</v>
      </c>
      <c r="AB22" s="309">
        <f ca="1">'S8-S00006'!BH22</f>
        <v>0</v>
      </c>
      <c r="AC22" s="310">
        <f ca="1">'S8-S00006'!BI22</f>
        <v>0</v>
      </c>
      <c r="AD22" s="309">
        <f ca="1">'S8-S00007'!BH22</f>
        <v>0</v>
      </c>
      <c r="AE22" s="310">
        <f ca="1">'S8-S00007'!BI22</f>
        <v>0</v>
      </c>
      <c r="AF22" s="309">
        <f ca="1">'S8-S00008'!BH22</f>
        <v>0</v>
      </c>
      <c r="AG22" s="310">
        <f ca="1">'S8-S00008'!BI22</f>
        <v>0</v>
      </c>
      <c r="AH22" s="309">
        <f ca="1">'S8-S00009'!BH22</f>
        <v>0</v>
      </c>
      <c r="AI22" s="310">
        <f ca="1">'S8-S00009'!BI22</f>
        <v>0</v>
      </c>
      <c r="AJ22" s="309">
        <f ca="1">'S8-S00010'!BH22</f>
        <v>0</v>
      </c>
      <c r="AK22" s="311">
        <f ca="1">'S8-S00010'!BI22</f>
        <v>0</v>
      </c>
    </row>
    <row r="23" spans="2:37">
      <c r="B23" s="1021"/>
      <c r="C23" s="979"/>
      <c r="D23" s="980"/>
      <c r="E23" s="984" t="s">
        <v>1146</v>
      </c>
      <c r="F23" s="984"/>
      <c r="G23" s="984"/>
      <c r="H23" s="984"/>
      <c r="I23" s="984"/>
      <c r="J23" s="984" t="s">
        <v>1431</v>
      </c>
      <c r="K23" s="984"/>
      <c r="L23" s="984"/>
      <c r="M23" s="984"/>
      <c r="N23" s="984"/>
      <c r="O23" s="984"/>
      <c r="P23" s="984"/>
      <c r="Q23" s="146" t="s">
        <v>1144</v>
      </c>
      <c r="R23" s="309">
        <f ca="1">'S8-S00001'!BH23</f>
        <v>0</v>
      </c>
      <c r="S23" s="310">
        <f ca="1">'S8-S00001'!BI23</f>
        <v>0</v>
      </c>
      <c r="T23" s="309">
        <f ca="1">'S8-S00002'!BH23</f>
        <v>0</v>
      </c>
      <c r="U23" s="310">
        <f ca="1">'S8-S00002'!BI23</f>
        <v>0</v>
      </c>
      <c r="V23" s="309">
        <f ca="1">'S8-S00003'!BH23</f>
        <v>0</v>
      </c>
      <c r="W23" s="309">
        <f ca="1">'S8-S00003'!BI23</f>
        <v>0</v>
      </c>
      <c r="X23" s="309">
        <f ca="1">'S8-S00004'!BH23</f>
        <v>0</v>
      </c>
      <c r="Y23" s="310">
        <f ca="1">'S8-S00004'!BI23</f>
        <v>0</v>
      </c>
      <c r="Z23" s="309">
        <f ca="1">'S8-S00005'!BH23</f>
        <v>0</v>
      </c>
      <c r="AA23" s="310">
        <f ca="1">'S8-S00005'!BI23</f>
        <v>0</v>
      </c>
      <c r="AB23" s="309">
        <f ca="1">'S8-S00006'!BH23</f>
        <v>0</v>
      </c>
      <c r="AC23" s="310">
        <f ca="1">'S8-S00006'!BI23</f>
        <v>0</v>
      </c>
      <c r="AD23" s="309">
        <f ca="1">'S8-S00007'!BH23</f>
        <v>0</v>
      </c>
      <c r="AE23" s="310">
        <f ca="1">'S8-S00007'!BI23</f>
        <v>0</v>
      </c>
      <c r="AF23" s="309">
        <f ca="1">'S8-S00008'!BH23</f>
        <v>0</v>
      </c>
      <c r="AG23" s="310">
        <f ca="1">'S8-S00008'!BI23</f>
        <v>0</v>
      </c>
      <c r="AH23" s="309">
        <f ca="1">'S8-S00009'!BH23</f>
        <v>0</v>
      </c>
      <c r="AI23" s="310">
        <f ca="1">'S8-S00009'!BI23</f>
        <v>0</v>
      </c>
      <c r="AJ23" s="309">
        <f ca="1">'S8-S00010'!BH23</f>
        <v>0</v>
      </c>
      <c r="AK23" s="311">
        <f ca="1">'S8-S00010'!BI23</f>
        <v>0</v>
      </c>
    </row>
    <row r="24" spans="2:37">
      <c r="B24" s="1021"/>
      <c r="C24" s="979"/>
      <c r="D24" s="980"/>
      <c r="E24" s="984"/>
      <c r="F24" s="984"/>
      <c r="G24" s="984"/>
      <c r="H24" s="984"/>
      <c r="I24" s="984"/>
      <c r="J24" s="984" t="s">
        <v>1148</v>
      </c>
      <c r="K24" s="984"/>
      <c r="L24" s="984"/>
      <c r="M24" s="984"/>
      <c r="N24" s="984"/>
      <c r="O24" s="984"/>
      <c r="P24" s="984"/>
      <c r="Q24" s="146" t="s">
        <v>1144</v>
      </c>
      <c r="R24" s="309">
        <f ca="1">'S8-S00001'!BH24</f>
        <v>0</v>
      </c>
      <c r="S24" s="310">
        <f ca="1">'S8-S00001'!BI24</f>
        <v>0</v>
      </c>
      <c r="T24" s="309">
        <f ca="1">'S8-S00002'!BH24</f>
        <v>0</v>
      </c>
      <c r="U24" s="310">
        <f ca="1">'S8-S00002'!BI24</f>
        <v>0</v>
      </c>
      <c r="V24" s="309">
        <f ca="1">'S8-S00003'!BH24</f>
        <v>0</v>
      </c>
      <c r="W24" s="309">
        <f ca="1">'S8-S00003'!BI24</f>
        <v>0</v>
      </c>
      <c r="X24" s="309">
        <f ca="1">'S8-S00004'!BH24</f>
        <v>0</v>
      </c>
      <c r="Y24" s="310">
        <f ca="1">'S8-S00004'!BI24</f>
        <v>0</v>
      </c>
      <c r="Z24" s="309">
        <f ca="1">'S8-S00005'!BH24</f>
        <v>0</v>
      </c>
      <c r="AA24" s="310">
        <f ca="1">'S8-S00005'!BI24</f>
        <v>0</v>
      </c>
      <c r="AB24" s="309">
        <f ca="1">'S8-S00006'!BH24</f>
        <v>0</v>
      </c>
      <c r="AC24" s="310">
        <f ca="1">'S8-S00006'!BI24</f>
        <v>0</v>
      </c>
      <c r="AD24" s="309">
        <f ca="1">'S8-S00007'!BH24</f>
        <v>0</v>
      </c>
      <c r="AE24" s="310">
        <f ca="1">'S8-S00007'!BI24</f>
        <v>0</v>
      </c>
      <c r="AF24" s="309">
        <f ca="1">'S8-S00008'!BH24</f>
        <v>0</v>
      </c>
      <c r="AG24" s="310">
        <f ca="1">'S8-S00008'!BI24</f>
        <v>0</v>
      </c>
      <c r="AH24" s="309">
        <f ca="1">'S8-S00009'!BH24</f>
        <v>0</v>
      </c>
      <c r="AI24" s="310">
        <f ca="1">'S8-S00009'!BI24</f>
        <v>0</v>
      </c>
      <c r="AJ24" s="309">
        <f ca="1">'S8-S00010'!BH24</f>
        <v>0</v>
      </c>
      <c r="AK24" s="311">
        <f ca="1">'S8-S00010'!BI24</f>
        <v>0</v>
      </c>
    </row>
    <row r="25" spans="2:37">
      <c r="B25" s="1021"/>
      <c r="C25" s="979"/>
      <c r="D25" s="980"/>
      <c r="E25" s="984"/>
      <c r="F25" s="984"/>
      <c r="G25" s="984"/>
      <c r="H25" s="984"/>
      <c r="I25" s="984"/>
      <c r="J25" s="984" t="s">
        <v>1149</v>
      </c>
      <c r="K25" s="984"/>
      <c r="L25" s="984"/>
      <c r="M25" s="984"/>
      <c r="N25" s="984"/>
      <c r="O25" s="984"/>
      <c r="P25" s="984"/>
      <c r="Q25" s="146" t="s">
        <v>1144</v>
      </c>
      <c r="R25" s="309">
        <f ca="1">'S8-S00001'!BH25</f>
        <v>0</v>
      </c>
      <c r="S25" s="310">
        <f ca="1">'S8-S00001'!BI25</f>
        <v>0</v>
      </c>
      <c r="T25" s="309">
        <f ca="1">'S8-S00002'!BH25</f>
        <v>0</v>
      </c>
      <c r="U25" s="310">
        <f ca="1">'S8-S00002'!BI25</f>
        <v>0</v>
      </c>
      <c r="V25" s="309">
        <f ca="1">'S8-S00003'!BH25</f>
        <v>0</v>
      </c>
      <c r="W25" s="309">
        <f ca="1">'S8-S00003'!BI25</f>
        <v>0</v>
      </c>
      <c r="X25" s="309">
        <f ca="1">'S8-S00004'!BH25</f>
        <v>0</v>
      </c>
      <c r="Y25" s="310">
        <f ca="1">'S8-S00004'!BI25</f>
        <v>0</v>
      </c>
      <c r="Z25" s="309">
        <f ca="1">'S8-S00005'!BH25</f>
        <v>0</v>
      </c>
      <c r="AA25" s="310">
        <f ca="1">'S8-S00005'!BI25</f>
        <v>0</v>
      </c>
      <c r="AB25" s="309">
        <f ca="1">'S8-S00006'!BH25</f>
        <v>0</v>
      </c>
      <c r="AC25" s="310">
        <f ca="1">'S8-S00006'!BI25</f>
        <v>0</v>
      </c>
      <c r="AD25" s="309">
        <f ca="1">'S8-S00007'!BH25</f>
        <v>0</v>
      </c>
      <c r="AE25" s="310">
        <f ca="1">'S8-S00007'!BI25</f>
        <v>0</v>
      </c>
      <c r="AF25" s="309">
        <f ca="1">'S8-S00008'!BH25</f>
        <v>0</v>
      </c>
      <c r="AG25" s="310">
        <f ca="1">'S8-S00008'!BI25</f>
        <v>0</v>
      </c>
      <c r="AH25" s="309">
        <f ca="1">'S8-S00009'!BH25</f>
        <v>0</v>
      </c>
      <c r="AI25" s="310">
        <f ca="1">'S8-S00009'!BI25</f>
        <v>0</v>
      </c>
      <c r="AJ25" s="309">
        <f ca="1">'S8-S00010'!BH25</f>
        <v>0</v>
      </c>
      <c r="AK25" s="311">
        <f ca="1">'S8-S00010'!BI25</f>
        <v>0</v>
      </c>
    </row>
    <row r="26" spans="2:37">
      <c r="B26" s="1021"/>
      <c r="C26" s="979"/>
      <c r="D26" s="980"/>
      <c r="E26" s="984"/>
      <c r="F26" s="984"/>
      <c r="G26" s="984"/>
      <c r="H26" s="984"/>
      <c r="I26" s="984"/>
      <c r="J26" s="984" t="s">
        <v>1432</v>
      </c>
      <c r="K26" s="984"/>
      <c r="L26" s="984"/>
      <c r="M26" s="984"/>
      <c r="N26" s="984"/>
      <c r="O26" s="984"/>
      <c r="P26" s="984"/>
      <c r="Q26" s="146" t="s">
        <v>1144</v>
      </c>
      <c r="R26" s="309">
        <f ca="1">'S8-S00001'!BH26</f>
        <v>0</v>
      </c>
      <c r="S26" s="310">
        <f ca="1">'S8-S00001'!BI26</f>
        <v>0</v>
      </c>
      <c r="T26" s="309">
        <f ca="1">'S8-S00002'!BH26</f>
        <v>0</v>
      </c>
      <c r="U26" s="310">
        <f ca="1">'S8-S00002'!BI26</f>
        <v>0</v>
      </c>
      <c r="V26" s="309">
        <f ca="1">'S8-S00003'!BH26</f>
        <v>0</v>
      </c>
      <c r="W26" s="309">
        <f ca="1">'S8-S00003'!BI26</f>
        <v>0</v>
      </c>
      <c r="X26" s="309">
        <f ca="1">'S8-S00004'!BH26</f>
        <v>0</v>
      </c>
      <c r="Y26" s="310">
        <f ca="1">'S8-S00004'!BI26</f>
        <v>0</v>
      </c>
      <c r="Z26" s="309">
        <f ca="1">'S8-S00005'!BH26</f>
        <v>0</v>
      </c>
      <c r="AA26" s="310">
        <f ca="1">'S8-S00005'!BI26</f>
        <v>0</v>
      </c>
      <c r="AB26" s="309">
        <f ca="1">'S8-S00006'!BH26</f>
        <v>0</v>
      </c>
      <c r="AC26" s="310">
        <f ca="1">'S8-S00006'!BI26</f>
        <v>0</v>
      </c>
      <c r="AD26" s="309">
        <f ca="1">'S8-S00007'!BH26</f>
        <v>0</v>
      </c>
      <c r="AE26" s="310">
        <f ca="1">'S8-S00007'!BI26</f>
        <v>0</v>
      </c>
      <c r="AF26" s="309">
        <f ca="1">'S8-S00008'!BH26</f>
        <v>0</v>
      </c>
      <c r="AG26" s="310">
        <f ca="1">'S8-S00008'!BI26</f>
        <v>0</v>
      </c>
      <c r="AH26" s="309">
        <f ca="1">'S8-S00009'!BH26</f>
        <v>0</v>
      </c>
      <c r="AI26" s="310">
        <f ca="1">'S8-S00009'!BI26</f>
        <v>0</v>
      </c>
      <c r="AJ26" s="309">
        <f ca="1">'S8-S00010'!BH26</f>
        <v>0</v>
      </c>
      <c r="AK26" s="311">
        <f ca="1">'S8-S00010'!BI26</f>
        <v>0</v>
      </c>
    </row>
    <row r="27" spans="2:37">
      <c r="B27" s="1021"/>
      <c r="C27" s="979"/>
      <c r="D27" s="980"/>
      <c r="E27" s="984"/>
      <c r="F27" s="984"/>
      <c r="G27" s="984"/>
      <c r="H27" s="984"/>
      <c r="I27" s="984"/>
      <c r="J27" s="984" t="s">
        <v>1433</v>
      </c>
      <c r="K27" s="984"/>
      <c r="L27" s="984"/>
      <c r="M27" s="984"/>
      <c r="N27" s="984"/>
      <c r="O27" s="984"/>
      <c r="P27" s="984"/>
      <c r="Q27" s="146" t="s">
        <v>1144</v>
      </c>
      <c r="R27" s="309">
        <f ca="1">'S8-S00001'!BH27</f>
        <v>0</v>
      </c>
      <c r="S27" s="310">
        <f ca="1">'S8-S00001'!BI27</f>
        <v>0</v>
      </c>
      <c r="T27" s="309">
        <f ca="1">'S8-S00002'!BH27</f>
        <v>0</v>
      </c>
      <c r="U27" s="310">
        <f ca="1">'S8-S00002'!BI27</f>
        <v>0</v>
      </c>
      <c r="V27" s="309">
        <f ca="1">'S8-S00003'!BH27</f>
        <v>0</v>
      </c>
      <c r="W27" s="309">
        <f ca="1">'S8-S00003'!BI27</f>
        <v>0</v>
      </c>
      <c r="X27" s="309">
        <f ca="1">'S8-S00004'!BH27</f>
        <v>0</v>
      </c>
      <c r="Y27" s="310">
        <f ca="1">'S8-S00004'!BI27</f>
        <v>0</v>
      </c>
      <c r="Z27" s="309">
        <f ca="1">'S8-S00005'!BH27</f>
        <v>0</v>
      </c>
      <c r="AA27" s="310">
        <f ca="1">'S8-S00005'!BI27</f>
        <v>0</v>
      </c>
      <c r="AB27" s="309">
        <f ca="1">'S8-S00006'!BH27</f>
        <v>0</v>
      </c>
      <c r="AC27" s="310">
        <f ca="1">'S8-S00006'!BI27</f>
        <v>0</v>
      </c>
      <c r="AD27" s="309">
        <f ca="1">'S8-S00007'!BH27</f>
        <v>0</v>
      </c>
      <c r="AE27" s="310">
        <f ca="1">'S8-S00007'!BI27</f>
        <v>0</v>
      </c>
      <c r="AF27" s="309">
        <f ca="1">'S8-S00008'!BH27</f>
        <v>0</v>
      </c>
      <c r="AG27" s="310">
        <f ca="1">'S8-S00008'!BI27</f>
        <v>0</v>
      </c>
      <c r="AH27" s="309">
        <f ca="1">'S8-S00009'!BH27</f>
        <v>0</v>
      </c>
      <c r="AI27" s="310">
        <f ca="1">'S8-S00009'!BI27</f>
        <v>0</v>
      </c>
      <c r="AJ27" s="309">
        <f ca="1">'S8-S00010'!BH27</f>
        <v>0</v>
      </c>
      <c r="AK27" s="311">
        <f ca="1">'S8-S00010'!BI27</f>
        <v>0</v>
      </c>
    </row>
    <row r="28" spans="2:37">
      <c r="B28" s="1021"/>
      <c r="C28" s="979"/>
      <c r="D28" s="980"/>
      <c r="E28" s="984"/>
      <c r="F28" s="984"/>
      <c r="G28" s="984"/>
      <c r="H28" s="984"/>
      <c r="I28" s="984"/>
      <c r="J28" s="984" t="s">
        <v>1434</v>
      </c>
      <c r="K28" s="984"/>
      <c r="L28" s="984"/>
      <c r="M28" s="984"/>
      <c r="N28" s="984"/>
      <c r="O28" s="984"/>
      <c r="P28" s="984"/>
      <c r="Q28" s="146" t="s">
        <v>1144</v>
      </c>
      <c r="R28" s="309">
        <f ca="1">'S8-S00001'!BH28</f>
        <v>0</v>
      </c>
      <c r="S28" s="310">
        <f ca="1">'S8-S00001'!BI28</f>
        <v>0</v>
      </c>
      <c r="T28" s="309">
        <f ca="1">'S8-S00002'!BH28</f>
        <v>0</v>
      </c>
      <c r="U28" s="310">
        <f ca="1">'S8-S00002'!BI28</f>
        <v>0</v>
      </c>
      <c r="V28" s="309">
        <f ca="1">'S8-S00003'!BH28</f>
        <v>0</v>
      </c>
      <c r="W28" s="309">
        <f ca="1">'S8-S00003'!BI28</f>
        <v>0</v>
      </c>
      <c r="X28" s="309">
        <f ca="1">'S8-S00004'!BH28</f>
        <v>0</v>
      </c>
      <c r="Y28" s="310">
        <f ca="1">'S8-S00004'!BI28</f>
        <v>0</v>
      </c>
      <c r="Z28" s="309">
        <f ca="1">'S8-S00005'!BH28</f>
        <v>0</v>
      </c>
      <c r="AA28" s="310">
        <f ca="1">'S8-S00005'!BI28</f>
        <v>0</v>
      </c>
      <c r="AB28" s="309">
        <f ca="1">'S8-S00006'!BH28</f>
        <v>0</v>
      </c>
      <c r="AC28" s="310">
        <f ca="1">'S8-S00006'!BI28</f>
        <v>0</v>
      </c>
      <c r="AD28" s="309">
        <f ca="1">'S8-S00007'!BH28</f>
        <v>0</v>
      </c>
      <c r="AE28" s="310">
        <f ca="1">'S8-S00007'!BI28</f>
        <v>0</v>
      </c>
      <c r="AF28" s="309">
        <f ca="1">'S8-S00008'!BH28</f>
        <v>0</v>
      </c>
      <c r="AG28" s="310">
        <f ca="1">'S8-S00008'!BI28</f>
        <v>0</v>
      </c>
      <c r="AH28" s="309">
        <f ca="1">'S8-S00009'!BH28</f>
        <v>0</v>
      </c>
      <c r="AI28" s="310">
        <f ca="1">'S8-S00009'!BI28</f>
        <v>0</v>
      </c>
      <c r="AJ28" s="309">
        <f ca="1">'S8-S00010'!BH28</f>
        <v>0</v>
      </c>
      <c r="AK28" s="311">
        <f ca="1">'S8-S00010'!BI28</f>
        <v>0</v>
      </c>
    </row>
    <row r="29" spans="2:37">
      <c r="B29" s="1021"/>
      <c r="C29" s="979"/>
      <c r="D29" s="980"/>
      <c r="E29" s="984" t="s">
        <v>1153</v>
      </c>
      <c r="F29" s="984"/>
      <c r="G29" s="984"/>
      <c r="H29" s="984"/>
      <c r="I29" s="984"/>
      <c r="J29" s="984"/>
      <c r="K29" s="984"/>
      <c r="L29" s="984"/>
      <c r="M29" s="984"/>
      <c r="N29" s="984"/>
      <c r="O29" s="984"/>
      <c r="P29" s="984"/>
      <c r="Q29" s="146" t="s">
        <v>1144</v>
      </c>
      <c r="R29" s="309">
        <f ca="1">'S8-S00001'!BH29</f>
        <v>0</v>
      </c>
      <c r="S29" s="310">
        <f ca="1">'S8-S00001'!BI29</f>
        <v>0</v>
      </c>
      <c r="T29" s="309">
        <f ca="1">'S8-S00002'!BH29</f>
        <v>0</v>
      </c>
      <c r="U29" s="310">
        <f ca="1">'S8-S00002'!BI29</f>
        <v>0</v>
      </c>
      <c r="V29" s="309">
        <f ca="1">'S8-S00003'!BH29</f>
        <v>0</v>
      </c>
      <c r="W29" s="309">
        <f ca="1">'S8-S00003'!BI29</f>
        <v>0</v>
      </c>
      <c r="X29" s="309">
        <f ca="1">'S8-S00004'!BH29</f>
        <v>0</v>
      </c>
      <c r="Y29" s="310">
        <f ca="1">'S8-S00004'!BI29</f>
        <v>0</v>
      </c>
      <c r="Z29" s="309">
        <f ca="1">'S8-S00005'!BH29</f>
        <v>0</v>
      </c>
      <c r="AA29" s="310">
        <f ca="1">'S8-S00005'!BI29</f>
        <v>0</v>
      </c>
      <c r="AB29" s="309">
        <f ca="1">'S8-S00006'!BH29</f>
        <v>0</v>
      </c>
      <c r="AC29" s="310">
        <f ca="1">'S8-S00006'!BI29</f>
        <v>0</v>
      </c>
      <c r="AD29" s="309">
        <f ca="1">'S8-S00007'!BH29</f>
        <v>0</v>
      </c>
      <c r="AE29" s="310">
        <f ca="1">'S8-S00007'!BI29</f>
        <v>0</v>
      </c>
      <c r="AF29" s="309">
        <f ca="1">'S8-S00008'!BH29</f>
        <v>0</v>
      </c>
      <c r="AG29" s="310">
        <f ca="1">'S8-S00008'!BI29</f>
        <v>0</v>
      </c>
      <c r="AH29" s="309">
        <f ca="1">'S8-S00009'!BH29</f>
        <v>0</v>
      </c>
      <c r="AI29" s="310">
        <f ca="1">'S8-S00009'!BI29</f>
        <v>0</v>
      </c>
      <c r="AJ29" s="309">
        <f ca="1">'S8-S00010'!BH29</f>
        <v>0</v>
      </c>
      <c r="AK29" s="311">
        <f ca="1">'S8-S00010'!BI29</f>
        <v>0</v>
      </c>
    </row>
    <row r="30" spans="2:37">
      <c r="B30" s="1021"/>
      <c r="C30" s="979"/>
      <c r="D30" s="980"/>
      <c r="E30" s="984" t="s">
        <v>140</v>
      </c>
      <c r="F30" s="984"/>
      <c r="G30" s="984"/>
      <c r="H30" s="984"/>
      <c r="I30" s="984"/>
      <c r="J30" s="984"/>
      <c r="K30" s="984"/>
      <c r="L30" s="984"/>
      <c r="M30" s="984"/>
      <c r="N30" s="984"/>
      <c r="O30" s="984"/>
      <c r="P30" s="984"/>
      <c r="Q30" s="146" t="s">
        <v>1144</v>
      </c>
      <c r="R30" s="309">
        <f ca="1">'S8-S00001'!BH30</f>
        <v>0</v>
      </c>
      <c r="S30" s="310">
        <f ca="1">'S8-S00001'!BI30</f>
        <v>0</v>
      </c>
      <c r="T30" s="309">
        <f ca="1">'S8-S00002'!BH30</f>
        <v>0</v>
      </c>
      <c r="U30" s="310">
        <f ca="1">'S8-S00002'!BI30</f>
        <v>0</v>
      </c>
      <c r="V30" s="309">
        <f ca="1">'S8-S00003'!BH30</f>
        <v>0</v>
      </c>
      <c r="W30" s="309">
        <f ca="1">'S8-S00003'!BI30</f>
        <v>0</v>
      </c>
      <c r="X30" s="309">
        <f ca="1">'S8-S00004'!BH30</f>
        <v>0</v>
      </c>
      <c r="Y30" s="310">
        <f ca="1">'S8-S00004'!BI30</f>
        <v>0</v>
      </c>
      <c r="Z30" s="309">
        <f ca="1">'S8-S00005'!BH30</f>
        <v>0</v>
      </c>
      <c r="AA30" s="310">
        <f ca="1">'S8-S00005'!BI30</f>
        <v>0</v>
      </c>
      <c r="AB30" s="309">
        <f ca="1">'S8-S00006'!BH30</f>
        <v>0</v>
      </c>
      <c r="AC30" s="310">
        <f ca="1">'S8-S00006'!BI30</f>
        <v>0</v>
      </c>
      <c r="AD30" s="309">
        <f ca="1">'S8-S00007'!BH30</f>
        <v>0</v>
      </c>
      <c r="AE30" s="310">
        <f ca="1">'S8-S00007'!BI30</f>
        <v>0</v>
      </c>
      <c r="AF30" s="309">
        <f ca="1">'S8-S00008'!BH30</f>
        <v>0</v>
      </c>
      <c r="AG30" s="310">
        <f ca="1">'S8-S00008'!BI30</f>
        <v>0</v>
      </c>
      <c r="AH30" s="309">
        <f ca="1">'S8-S00009'!BH30</f>
        <v>0</v>
      </c>
      <c r="AI30" s="310">
        <f ca="1">'S8-S00009'!BI30</f>
        <v>0</v>
      </c>
      <c r="AJ30" s="309">
        <f ca="1">'S8-S00010'!BH30</f>
        <v>0</v>
      </c>
      <c r="AK30" s="311">
        <f ca="1">'S8-S00010'!BI30</f>
        <v>0</v>
      </c>
    </row>
    <row r="31" spans="2:37">
      <c r="B31" s="1021"/>
      <c r="C31" s="979"/>
      <c r="D31" s="980"/>
      <c r="E31" s="984" t="s">
        <v>1154</v>
      </c>
      <c r="F31" s="984"/>
      <c r="G31" s="984"/>
      <c r="H31" s="984"/>
      <c r="I31" s="984"/>
      <c r="J31" s="984"/>
      <c r="K31" s="984"/>
      <c r="L31" s="984"/>
      <c r="M31" s="984"/>
      <c r="N31" s="984"/>
      <c r="O31" s="984"/>
      <c r="P31" s="984"/>
      <c r="Q31" s="146" t="s">
        <v>1141</v>
      </c>
      <c r="R31" s="309">
        <f ca="1">'S8-S00001'!BH31</f>
        <v>0</v>
      </c>
      <c r="S31" s="310">
        <f ca="1">'S8-S00001'!BI31</f>
        <v>0</v>
      </c>
      <c r="T31" s="309">
        <f ca="1">'S8-S00002'!BH31</f>
        <v>0</v>
      </c>
      <c r="U31" s="310">
        <f ca="1">'S8-S00002'!BI31</f>
        <v>0</v>
      </c>
      <c r="V31" s="309">
        <f ca="1">'S8-S00003'!BH31</f>
        <v>0</v>
      </c>
      <c r="W31" s="309">
        <f ca="1">'S8-S00003'!BI31</f>
        <v>0</v>
      </c>
      <c r="X31" s="309">
        <f ca="1">'S8-S00004'!BH31</f>
        <v>0</v>
      </c>
      <c r="Y31" s="310">
        <f ca="1">'S8-S00004'!BI31</f>
        <v>0</v>
      </c>
      <c r="Z31" s="309">
        <f ca="1">'S8-S00005'!BH31</f>
        <v>0</v>
      </c>
      <c r="AA31" s="310">
        <f ca="1">'S8-S00005'!BI31</f>
        <v>0</v>
      </c>
      <c r="AB31" s="309">
        <f ca="1">'S8-S00006'!BH31</f>
        <v>0</v>
      </c>
      <c r="AC31" s="310">
        <f ca="1">'S8-S00006'!BI31</f>
        <v>0</v>
      </c>
      <c r="AD31" s="309">
        <f ca="1">'S8-S00007'!BH31</f>
        <v>0</v>
      </c>
      <c r="AE31" s="310">
        <f ca="1">'S8-S00007'!BI31</f>
        <v>0</v>
      </c>
      <c r="AF31" s="309">
        <f ca="1">'S8-S00008'!BH31</f>
        <v>0</v>
      </c>
      <c r="AG31" s="310">
        <f ca="1">'S8-S00008'!BI31</f>
        <v>0</v>
      </c>
      <c r="AH31" s="309">
        <f ca="1">'S8-S00009'!BH31</f>
        <v>0</v>
      </c>
      <c r="AI31" s="310">
        <f ca="1">'S8-S00009'!BI31</f>
        <v>0</v>
      </c>
      <c r="AJ31" s="309">
        <f ca="1">'S8-S00010'!BH31</f>
        <v>0</v>
      </c>
      <c r="AK31" s="311">
        <f ca="1">'S8-S00010'!BI31</f>
        <v>0</v>
      </c>
    </row>
    <row r="32" spans="2:37">
      <c r="B32" s="1021"/>
      <c r="C32" s="979"/>
      <c r="D32" s="980"/>
      <c r="E32" s="984" t="s">
        <v>1155</v>
      </c>
      <c r="F32" s="984"/>
      <c r="G32" s="984"/>
      <c r="H32" s="984"/>
      <c r="I32" s="984"/>
      <c r="J32" s="984"/>
      <c r="K32" s="984"/>
      <c r="L32" s="984"/>
      <c r="M32" s="984"/>
      <c r="N32" s="984"/>
      <c r="O32" s="984"/>
      <c r="P32" s="984"/>
      <c r="Q32" s="146" t="s">
        <v>1141</v>
      </c>
      <c r="R32" s="309">
        <f ca="1">'S8-S00001'!BH32</f>
        <v>0</v>
      </c>
      <c r="S32" s="310">
        <f ca="1">'S8-S00001'!BI32</f>
        <v>0</v>
      </c>
      <c r="T32" s="309">
        <f ca="1">'S8-S00002'!BH32</f>
        <v>0</v>
      </c>
      <c r="U32" s="310">
        <f ca="1">'S8-S00002'!BI32</f>
        <v>0</v>
      </c>
      <c r="V32" s="309">
        <f ca="1">'S8-S00003'!BH32</f>
        <v>0</v>
      </c>
      <c r="W32" s="309">
        <f ca="1">'S8-S00003'!BI32</f>
        <v>0</v>
      </c>
      <c r="X32" s="309">
        <f ca="1">'S8-S00004'!BH32</f>
        <v>0</v>
      </c>
      <c r="Y32" s="310">
        <f ca="1">'S8-S00004'!BI32</f>
        <v>0</v>
      </c>
      <c r="Z32" s="309">
        <f ca="1">'S8-S00005'!BH32</f>
        <v>0</v>
      </c>
      <c r="AA32" s="310">
        <f ca="1">'S8-S00005'!BI32</f>
        <v>0</v>
      </c>
      <c r="AB32" s="309">
        <f ca="1">'S8-S00006'!BH32</f>
        <v>0</v>
      </c>
      <c r="AC32" s="310">
        <f ca="1">'S8-S00006'!BI32</f>
        <v>0</v>
      </c>
      <c r="AD32" s="309">
        <f ca="1">'S8-S00007'!BH32</f>
        <v>0</v>
      </c>
      <c r="AE32" s="310">
        <f ca="1">'S8-S00007'!BI32</f>
        <v>0</v>
      </c>
      <c r="AF32" s="309">
        <f ca="1">'S8-S00008'!BH32</f>
        <v>0</v>
      </c>
      <c r="AG32" s="310">
        <f ca="1">'S8-S00008'!BI32</f>
        <v>0</v>
      </c>
      <c r="AH32" s="309">
        <f ca="1">'S8-S00009'!BH32</f>
        <v>0</v>
      </c>
      <c r="AI32" s="310">
        <f ca="1">'S8-S00009'!BI32</f>
        <v>0</v>
      </c>
      <c r="AJ32" s="309">
        <f ca="1">'S8-S00010'!BH32</f>
        <v>0</v>
      </c>
      <c r="AK32" s="311">
        <f ca="1">'S8-S00010'!BI32</f>
        <v>0</v>
      </c>
    </row>
    <row r="33" spans="1:37">
      <c r="B33" s="1021"/>
      <c r="C33" s="979"/>
      <c r="D33" s="980"/>
      <c r="E33" s="984" t="s">
        <v>1156</v>
      </c>
      <c r="F33" s="984"/>
      <c r="G33" s="984"/>
      <c r="H33" s="984"/>
      <c r="I33" s="984"/>
      <c r="J33" s="984"/>
      <c r="K33" s="984"/>
      <c r="L33" s="984"/>
      <c r="M33" s="984"/>
      <c r="N33" s="984"/>
      <c r="O33" s="984"/>
      <c r="P33" s="984"/>
      <c r="Q33" s="146" t="s">
        <v>1141</v>
      </c>
      <c r="R33" s="309">
        <f ca="1">'S8-S00001'!BH33</f>
        <v>0</v>
      </c>
      <c r="S33" s="310">
        <f ca="1">'S8-S00001'!BI33</f>
        <v>0</v>
      </c>
      <c r="T33" s="309">
        <f ca="1">'S8-S00002'!BH33</f>
        <v>0</v>
      </c>
      <c r="U33" s="310">
        <f ca="1">'S8-S00002'!BI33</f>
        <v>0</v>
      </c>
      <c r="V33" s="309">
        <f ca="1">'S8-S00003'!BH33</f>
        <v>0</v>
      </c>
      <c r="W33" s="309">
        <f ca="1">'S8-S00003'!BI33</f>
        <v>0</v>
      </c>
      <c r="X33" s="309">
        <f ca="1">'S8-S00004'!BH33</f>
        <v>0</v>
      </c>
      <c r="Y33" s="310">
        <f ca="1">'S8-S00004'!BI33</f>
        <v>0</v>
      </c>
      <c r="Z33" s="309">
        <f ca="1">'S8-S00005'!BH33</f>
        <v>0</v>
      </c>
      <c r="AA33" s="310">
        <f ca="1">'S8-S00005'!BI33</f>
        <v>0</v>
      </c>
      <c r="AB33" s="309">
        <f ca="1">'S8-S00006'!BH33</f>
        <v>0</v>
      </c>
      <c r="AC33" s="310">
        <f ca="1">'S8-S00006'!BI33</f>
        <v>0</v>
      </c>
      <c r="AD33" s="309">
        <f ca="1">'S8-S00007'!BH33</f>
        <v>0</v>
      </c>
      <c r="AE33" s="310">
        <f ca="1">'S8-S00007'!BI33</f>
        <v>0</v>
      </c>
      <c r="AF33" s="309">
        <f ca="1">'S8-S00008'!BH33</f>
        <v>0</v>
      </c>
      <c r="AG33" s="310">
        <f ca="1">'S8-S00008'!BI33</f>
        <v>0</v>
      </c>
      <c r="AH33" s="309">
        <f ca="1">'S8-S00009'!BH33</f>
        <v>0</v>
      </c>
      <c r="AI33" s="310">
        <f ca="1">'S8-S00009'!BI33</f>
        <v>0</v>
      </c>
      <c r="AJ33" s="309">
        <f ca="1">'S8-S00010'!BH33</f>
        <v>0</v>
      </c>
      <c r="AK33" s="311">
        <f ca="1">'S8-S00010'!BI33</f>
        <v>0</v>
      </c>
    </row>
    <row r="34" spans="1:37">
      <c r="B34" s="1021"/>
      <c r="C34" s="979"/>
      <c r="D34" s="980"/>
      <c r="E34" s="984" t="s">
        <v>1157</v>
      </c>
      <c r="F34" s="984"/>
      <c r="G34" s="984"/>
      <c r="H34" s="984"/>
      <c r="I34" s="984"/>
      <c r="J34" s="984"/>
      <c r="K34" s="984"/>
      <c r="L34" s="984"/>
      <c r="M34" s="984"/>
      <c r="N34" s="984"/>
      <c r="O34" s="984"/>
      <c r="P34" s="984"/>
      <c r="Q34" s="146" t="s">
        <v>1141</v>
      </c>
      <c r="R34" s="309">
        <f ca="1">'S8-S00001'!BH34</f>
        <v>0</v>
      </c>
      <c r="S34" s="310">
        <f ca="1">'S8-S00001'!BI34</f>
        <v>0</v>
      </c>
      <c r="T34" s="309">
        <f ca="1">'S8-S00002'!BH34</f>
        <v>0</v>
      </c>
      <c r="U34" s="310">
        <f ca="1">'S8-S00002'!BI34</f>
        <v>0</v>
      </c>
      <c r="V34" s="309">
        <f ca="1">'S8-S00003'!BH34</f>
        <v>0</v>
      </c>
      <c r="W34" s="309">
        <f ca="1">'S8-S00003'!BI34</f>
        <v>0</v>
      </c>
      <c r="X34" s="309">
        <f ca="1">'S8-S00004'!BH34</f>
        <v>0</v>
      </c>
      <c r="Y34" s="310">
        <f ca="1">'S8-S00004'!BI34</f>
        <v>0</v>
      </c>
      <c r="Z34" s="309">
        <f ca="1">'S8-S00005'!BH34</f>
        <v>0</v>
      </c>
      <c r="AA34" s="310">
        <f ca="1">'S8-S00005'!BI34</f>
        <v>0</v>
      </c>
      <c r="AB34" s="309">
        <f ca="1">'S8-S00006'!BH34</f>
        <v>0</v>
      </c>
      <c r="AC34" s="310">
        <f ca="1">'S8-S00006'!BI34</f>
        <v>0</v>
      </c>
      <c r="AD34" s="309">
        <f ca="1">'S8-S00007'!BH34</f>
        <v>0</v>
      </c>
      <c r="AE34" s="310">
        <f ca="1">'S8-S00007'!BI34</f>
        <v>0</v>
      </c>
      <c r="AF34" s="309">
        <f ca="1">'S8-S00008'!BH34</f>
        <v>0</v>
      </c>
      <c r="AG34" s="310">
        <f ca="1">'S8-S00008'!BI34</f>
        <v>0</v>
      </c>
      <c r="AH34" s="309">
        <f ca="1">'S8-S00009'!BH34</f>
        <v>0</v>
      </c>
      <c r="AI34" s="310">
        <f ca="1">'S8-S00009'!BI34</f>
        <v>0</v>
      </c>
      <c r="AJ34" s="309">
        <f ca="1">'S8-S00010'!BH34</f>
        <v>0</v>
      </c>
      <c r="AK34" s="311">
        <f ca="1">'S8-S00010'!BI34</f>
        <v>0</v>
      </c>
    </row>
    <row r="35" spans="1:37">
      <c r="B35" s="1021"/>
      <c r="C35" s="979"/>
      <c r="D35" s="980"/>
      <c r="E35" s="1033" t="s">
        <v>1158</v>
      </c>
      <c r="F35" s="1034"/>
      <c r="G35" s="1034"/>
      <c r="H35" s="1034"/>
      <c r="I35" s="1035"/>
      <c r="J35" s="984" t="s">
        <v>1159</v>
      </c>
      <c r="K35" s="984"/>
      <c r="L35" s="984"/>
      <c r="M35" s="984"/>
      <c r="N35" s="984"/>
      <c r="O35" s="984"/>
      <c r="P35" s="984"/>
      <c r="Q35" s="146" t="s">
        <v>1141</v>
      </c>
      <c r="R35" s="309">
        <f ca="1">'S8-S00001'!BH35</f>
        <v>0</v>
      </c>
      <c r="S35" s="310">
        <f ca="1">'S8-S00001'!BI35</f>
        <v>0</v>
      </c>
      <c r="T35" s="309">
        <f ca="1">'S8-S00002'!BH35</f>
        <v>0</v>
      </c>
      <c r="U35" s="310">
        <f ca="1">'S8-S00002'!BI35</f>
        <v>0</v>
      </c>
      <c r="V35" s="309">
        <f ca="1">'S8-S00003'!BH35</f>
        <v>0</v>
      </c>
      <c r="W35" s="309">
        <f ca="1">'S8-S00003'!BI35</f>
        <v>0</v>
      </c>
      <c r="X35" s="309">
        <f ca="1">'S8-S00004'!BH35</f>
        <v>0</v>
      </c>
      <c r="Y35" s="310">
        <f ca="1">'S8-S00004'!BI35</f>
        <v>0</v>
      </c>
      <c r="Z35" s="309">
        <f ca="1">'S8-S00005'!BH35</f>
        <v>0</v>
      </c>
      <c r="AA35" s="310">
        <f ca="1">'S8-S00005'!BI35</f>
        <v>0</v>
      </c>
      <c r="AB35" s="309">
        <f ca="1">'S8-S00006'!BH35</f>
        <v>0</v>
      </c>
      <c r="AC35" s="310">
        <f ca="1">'S8-S00006'!BI35</f>
        <v>0</v>
      </c>
      <c r="AD35" s="309">
        <f ca="1">'S8-S00007'!BH35</f>
        <v>0</v>
      </c>
      <c r="AE35" s="310">
        <f ca="1">'S8-S00007'!BI35</f>
        <v>0</v>
      </c>
      <c r="AF35" s="309">
        <f ca="1">'S8-S00008'!BH35</f>
        <v>0</v>
      </c>
      <c r="AG35" s="310">
        <f ca="1">'S8-S00008'!BI35</f>
        <v>0</v>
      </c>
      <c r="AH35" s="309">
        <f ca="1">'S8-S00009'!BH35</f>
        <v>0</v>
      </c>
      <c r="AI35" s="310">
        <f ca="1">'S8-S00009'!BI35</f>
        <v>0</v>
      </c>
      <c r="AJ35" s="309">
        <f ca="1">'S8-S00010'!BH35</f>
        <v>0</v>
      </c>
      <c r="AK35" s="311">
        <f ca="1">'S8-S00010'!BI35</f>
        <v>0</v>
      </c>
    </row>
    <row r="36" spans="1:37">
      <c r="B36" s="1021"/>
      <c r="C36" s="979"/>
      <c r="D36" s="980"/>
      <c r="E36" s="1030"/>
      <c r="F36" s="1031"/>
      <c r="G36" s="1031"/>
      <c r="H36" s="1031"/>
      <c r="I36" s="1032"/>
      <c r="J36" s="984" t="s">
        <v>1160</v>
      </c>
      <c r="K36" s="984"/>
      <c r="L36" s="984"/>
      <c r="M36" s="984"/>
      <c r="N36" s="984"/>
      <c r="O36" s="984"/>
      <c r="P36" s="984"/>
      <c r="Q36" s="146" t="s">
        <v>1141</v>
      </c>
      <c r="R36" s="309">
        <f ca="1">'S8-S00001'!BH36</f>
        <v>0</v>
      </c>
      <c r="S36" s="310">
        <f ca="1">'S8-S00001'!BI36</f>
        <v>0</v>
      </c>
      <c r="T36" s="309">
        <f ca="1">'S8-S00002'!BH36</f>
        <v>0</v>
      </c>
      <c r="U36" s="310">
        <f ca="1">'S8-S00002'!BI36</f>
        <v>0</v>
      </c>
      <c r="V36" s="309">
        <f ca="1">'S8-S00003'!BH36</f>
        <v>0</v>
      </c>
      <c r="W36" s="309">
        <f ca="1">'S8-S00003'!BI36</f>
        <v>0</v>
      </c>
      <c r="X36" s="309">
        <f ca="1">'S8-S00004'!BH36</f>
        <v>0</v>
      </c>
      <c r="Y36" s="310">
        <f ca="1">'S8-S00004'!BI36</f>
        <v>0</v>
      </c>
      <c r="Z36" s="309">
        <f ca="1">'S8-S00005'!BH36</f>
        <v>0</v>
      </c>
      <c r="AA36" s="310">
        <f ca="1">'S8-S00005'!BI36</f>
        <v>0</v>
      </c>
      <c r="AB36" s="309">
        <f ca="1">'S8-S00006'!BH36</f>
        <v>0</v>
      </c>
      <c r="AC36" s="310">
        <f ca="1">'S8-S00006'!BI36</f>
        <v>0</v>
      </c>
      <c r="AD36" s="309">
        <f ca="1">'S8-S00007'!BH36</f>
        <v>0</v>
      </c>
      <c r="AE36" s="310">
        <f ca="1">'S8-S00007'!BI36</f>
        <v>0</v>
      </c>
      <c r="AF36" s="309">
        <f ca="1">'S8-S00008'!BH36</f>
        <v>0</v>
      </c>
      <c r="AG36" s="310">
        <f ca="1">'S8-S00008'!BI36</f>
        <v>0</v>
      </c>
      <c r="AH36" s="309">
        <f ca="1">'S8-S00009'!BH36</f>
        <v>0</v>
      </c>
      <c r="AI36" s="310">
        <f ca="1">'S8-S00009'!BI36</f>
        <v>0</v>
      </c>
      <c r="AJ36" s="309">
        <f ca="1">'S8-S00010'!BH36</f>
        <v>0</v>
      </c>
      <c r="AK36" s="311">
        <f ca="1">'S8-S00010'!BI36</f>
        <v>0</v>
      </c>
    </row>
    <row r="37" spans="1:37" ht="19.5" thickBot="1">
      <c r="A37" s="639"/>
      <c r="B37" s="1021"/>
      <c r="C37" s="981"/>
      <c r="D37" s="982"/>
      <c r="E37" s="1036" t="s">
        <v>1161</v>
      </c>
      <c r="F37" s="1025"/>
      <c r="G37" s="1025"/>
      <c r="H37" s="1025"/>
      <c r="I37" s="1025"/>
      <c r="J37" s="1025"/>
      <c r="K37" s="1025"/>
      <c r="L37" s="1025"/>
      <c r="M37" s="1025"/>
      <c r="N37" s="1025"/>
      <c r="O37" s="1025"/>
      <c r="P37" s="1026"/>
      <c r="Q37" s="176" t="s">
        <v>144</v>
      </c>
      <c r="R37" s="177"/>
      <c r="S37" s="177"/>
      <c r="T37" s="177"/>
      <c r="U37" s="177"/>
      <c r="V37" s="177"/>
      <c r="W37" s="177"/>
      <c r="X37" s="177"/>
      <c r="Y37" s="177"/>
      <c r="Z37" s="177"/>
      <c r="AA37" s="177"/>
      <c r="AB37" s="177"/>
      <c r="AC37" s="177"/>
      <c r="AD37" s="177"/>
      <c r="AE37" s="177"/>
      <c r="AF37" s="177"/>
      <c r="AG37" s="177"/>
      <c r="AH37" s="177"/>
      <c r="AI37" s="177"/>
      <c r="AJ37" s="177"/>
      <c r="AK37" s="199"/>
    </row>
    <row r="38" spans="1:37" ht="19.5" customHeight="1">
      <c r="A38" s="639"/>
      <c r="B38" s="1021"/>
      <c r="C38" s="979" t="s">
        <v>1228</v>
      </c>
      <c r="D38" s="980"/>
      <c r="E38" s="148"/>
      <c r="F38" s="149"/>
      <c r="G38" s="149"/>
      <c r="H38" s="149"/>
      <c r="I38" s="149"/>
      <c r="J38" s="1039" t="s">
        <v>1162</v>
      </c>
      <c r="K38" s="1039"/>
      <c r="L38" s="1039"/>
      <c r="M38" s="1039"/>
      <c r="N38" s="1039"/>
      <c r="O38" s="1039"/>
      <c r="P38" s="1039"/>
      <c r="Q38" s="150" t="s">
        <v>1144</v>
      </c>
      <c r="R38" s="312">
        <f ca="1">'S8-S00001'!BH38</f>
        <v>0</v>
      </c>
      <c r="S38" s="313">
        <f ca="1">'S8-S00001'!BI38</f>
        <v>0</v>
      </c>
      <c r="T38" s="312">
        <f ca="1">'S8-S00002'!BH38</f>
        <v>0</v>
      </c>
      <c r="U38" s="313">
        <f ca="1">'S8-S00002'!BI38</f>
        <v>0</v>
      </c>
      <c r="V38" s="312">
        <f ca="1">'S8-S00003'!BH38</f>
        <v>0</v>
      </c>
      <c r="W38" s="312">
        <f ca="1">'S8-S00003'!BI38</f>
        <v>0</v>
      </c>
      <c r="X38" s="312">
        <f ca="1">'S8-S00004'!BH38</f>
        <v>0</v>
      </c>
      <c r="Y38" s="313">
        <f ca="1">'S8-S00004'!BI38</f>
        <v>0</v>
      </c>
      <c r="Z38" s="312">
        <f ca="1">'S8-S00005'!BH38</f>
        <v>0</v>
      </c>
      <c r="AA38" s="313">
        <f ca="1">'S8-S00005'!BI38</f>
        <v>0</v>
      </c>
      <c r="AB38" s="312">
        <f ca="1">'S8-S00006'!BH38</f>
        <v>0</v>
      </c>
      <c r="AC38" s="313">
        <f ca="1">'S8-S00006'!BI38</f>
        <v>0</v>
      </c>
      <c r="AD38" s="312">
        <f ca="1">'S8-S00007'!BH38</f>
        <v>0</v>
      </c>
      <c r="AE38" s="313">
        <f ca="1">'S8-S00007'!BI38</f>
        <v>0</v>
      </c>
      <c r="AF38" s="312">
        <f ca="1">'S8-S00008'!BH38</f>
        <v>0</v>
      </c>
      <c r="AG38" s="313">
        <f ca="1">'S8-S00008'!BI38</f>
        <v>0</v>
      </c>
      <c r="AH38" s="312">
        <f ca="1">'S8-S00009'!BH38</f>
        <v>0</v>
      </c>
      <c r="AI38" s="313">
        <f ca="1">'S8-S00009'!BI38</f>
        <v>0</v>
      </c>
      <c r="AJ38" s="312">
        <f ca="1">'S8-S00010'!BH38</f>
        <v>0</v>
      </c>
      <c r="AK38" s="314">
        <f ca="1">'S8-S00010'!BI38</f>
        <v>0</v>
      </c>
    </row>
    <row r="39" spans="1:37" ht="19.5" customHeight="1">
      <c r="A39" s="639"/>
      <c r="B39" s="1021"/>
      <c r="C39" s="979"/>
      <c r="D39" s="980"/>
      <c r="E39" s="148"/>
      <c r="F39" s="149"/>
      <c r="G39" s="149"/>
      <c r="H39" s="149"/>
      <c r="I39" s="149"/>
      <c r="J39" s="984" t="s">
        <v>143</v>
      </c>
      <c r="K39" s="984"/>
      <c r="L39" s="984"/>
      <c r="M39" s="984"/>
      <c r="N39" s="984"/>
      <c r="O39" s="984"/>
      <c r="P39" s="984"/>
      <c r="Q39" s="146" t="s">
        <v>1144</v>
      </c>
      <c r="R39" s="309">
        <f ca="1">'S8-S00001'!BH39</f>
        <v>0</v>
      </c>
      <c r="S39" s="310">
        <f ca="1">'S8-S00001'!BI39</f>
        <v>0</v>
      </c>
      <c r="T39" s="309">
        <f ca="1">'S8-S00002'!BH39</f>
        <v>0</v>
      </c>
      <c r="U39" s="310">
        <f ca="1">'S8-S00002'!BI39</f>
        <v>0</v>
      </c>
      <c r="V39" s="309">
        <f ca="1">'S8-S00003'!BH39</f>
        <v>0</v>
      </c>
      <c r="W39" s="309">
        <f ca="1">'S8-S00003'!BI39</f>
        <v>0</v>
      </c>
      <c r="X39" s="309">
        <f ca="1">'S8-S00004'!BH39</f>
        <v>0</v>
      </c>
      <c r="Y39" s="310">
        <f ca="1">'S8-S00004'!BI39</f>
        <v>0</v>
      </c>
      <c r="Z39" s="309">
        <f ca="1">'S8-S00005'!BH39</f>
        <v>0</v>
      </c>
      <c r="AA39" s="310">
        <f ca="1">'S8-S00005'!BI39</f>
        <v>0</v>
      </c>
      <c r="AB39" s="309">
        <f ca="1">'S8-S00006'!BH39</f>
        <v>0</v>
      </c>
      <c r="AC39" s="310">
        <f ca="1">'S8-S00006'!BI39</f>
        <v>0</v>
      </c>
      <c r="AD39" s="309">
        <f ca="1">'S8-S00007'!BH39</f>
        <v>0</v>
      </c>
      <c r="AE39" s="310">
        <f ca="1">'S8-S00007'!BI39</f>
        <v>0</v>
      </c>
      <c r="AF39" s="309">
        <f ca="1">'S8-S00008'!BH39</f>
        <v>0</v>
      </c>
      <c r="AG39" s="310">
        <f ca="1">'S8-S00008'!BI39</f>
        <v>0</v>
      </c>
      <c r="AH39" s="309">
        <f ca="1">'S8-S00009'!BH39</f>
        <v>0</v>
      </c>
      <c r="AI39" s="310">
        <f ca="1">'S8-S00009'!BI39</f>
        <v>0</v>
      </c>
      <c r="AJ39" s="309">
        <f ca="1">'S8-S00010'!BH39</f>
        <v>0</v>
      </c>
      <c r="AK39" s="311">
        <f ca="1">'S8-S00010'!BI39</f>
        <v>0</v>
      </c>
    </row>
    <row r="40" spans="1:37" ht="19.5" customHeight="1">
      <c r="A40" s="639"/>
      <c r="B40" s="1021"/>
      <c r="C40" s="979"/>
      <c r="D40" s="980"/>
      <c r="E40" s="148"/>
      <c r="F40" s="149"/>
      <c r="G40" s="149"/>
      <c r="H40" s="149"/>
      <c r="I40" s="149"/>
      <c r="J40" s="984" t="s">
        <v>1163</v>
      </c>
      <c r="K40" s="984"/>
      <c r="L40" s="984"/>
      <c r="M40" s="984"/>
      <c r="N40" s="984"/>
      <c r="O40" s="984"/>
      <c r="P40" s="984"/>
      <c r="Q40" s="146" t="s">
        <v>1144</v>
      </c>
      <c r="R40" s="309">
        <f ca="1">'S8-S00001'!BH40</f>
        <v>0</v>
      </c>
      <c r="S40" s="310">
        <f ca="1">'S8-S00001'!BI40</f>
        <v>0</v>
      </c>
      <c r="T40" s="309">
        <f ca="1">'S8-S00002'!BH40</f>
        <v>0</v>
      </c>
      <c r="U40" s="310">
        <f ca="1">'S8-S00002'!BI40</f>
        <v>0</v>
      </c>
      <c r="V40" s="309">
        <f ca="1">'S8-S00003'!BH40</f>
        <v>0</v>
      </c>
      <c r="W40" s="309">
        <f ca="1">'S8-S00003'!BI40</f>
        <v>0</v>
      </c>
      <c r="X40" s="309">
        <f ca="1">'S8-S00004'!BH40</f>
        <v>0</v>
      </c>
      <c r="Y40" s="310">
        <f ca="1">'S8-S00004'!BI40</f>
        <v>0</v>
      </c>
      <c r="Z40" s="309">
        <f ca="1">'S8-S00005'!BH40</f>
        <v>0</v>
      </c>
      <c r="AA40" s="310">
        <f ca="1">'S8-S00005'!BI40</f>
        <v>0</v>
      </c>
      <c r="AB40" s="309">
        <f ca="1">'S8-S00006'!BH40</f>
        <v>0</v>
      </c>
      <c r="AC40" s="310">
        <f ca="1">'S8-S00006'!BI40</f>
        <v>0</v>
      </c>
      <c r="AD40" s="309">
        <f ca="1">'S8-S00007'!BH40</f>
        <v>0</v>
      </c>
      <c r="AE40" s="310">
        <f ca="1">'S8-S00007'!BI40</f>
        <v>0</v>
      </c>
      <c r="AF40" s="309">
        <f ca="1">'S8-S00008'!BH40</f>
        <v>0</v>
      </c>
      <c r="AG40" s="310">
        <f ca="1">'S8-S00008'!BI40</f>
        <v>0</v>
      </c>
      <c r="AH40" s="309">
        <f ca="1">'S8-S00009'!BH40</f>
        <v>0</v>
      </c>
      <c r="AI40" s="310">
        <f ca="1">'S8-S00009'!BI40</f>
        <v>0</v>
      </c>
      <c r="AJ40" s="309">
        <f ca="1">'S8-S00010'!BH40</f>
        <v>0</v>
      </c>
      <c r="AK40" s="311">
        <f ca="1">'S8-S00010'!BI40</f>
        <v>0</v>
      </c>
    </row>
    <row r="41" spans="1:37" ht="19.5" customHeight="1">
      <c r="A41" s="639"/>
      <c r="B41" s="1021"/>
      <c r="C41" s="979"/>
      <c r="D41" s="980"/>
      <c r="E41" s="148"/>
      <c r="F41" s="149"/>
      <c r="G41" s="149"/>
      <c r="H41" s="149"/>
      <c r="I41" s="149"/>
      <c r="J41" s="984" t="s">
        <v>1164</v>
      </c>
      <c r="K41" s="984"/>
      <c r="L41" s="984"/>
      <c r="M41" s="984"/>
      <c r="N41" s="984"/>
      <c r="O41" s="984"/>
      <c r="P41" s="984"/>
      <c r="Q41" s="146" t="s">
        <v>381</v>
      </c>
      <c r="R41" s="309">
        <f ca="1">'S8-S00001'!BH41</f>
        <v>0</v>
      </c>
      <c r="S41" s="310">
        <f ca="1">'S8-S00001'!BI41</f>
        <v>0</v>
      </c>
      <c r="T41" s="309">
        <f ca="1">'S8-S00002'!BH41</f>
        <v>0</v>
      </c>
      <c r="U41" s="310">
        <f ca="1">'S8-S00002'!BI41</f>
        <v>0</v>
      </c>
      <c r="V41" s="309">
        <f ca="1">'S8-S00003'!BH41</f>
        <v>0</v>
      </c>
      <c r="W41" s="309">
        <f ca="1">'S8-S00003'!BI41</f>
        <v>0</v>
      </c>
      <c r="X41" s="309">
        <f ca="1">'S8-S00004'!BH41</f>
        <v>0</v>
      </c>
      <c r="Y41" s="310">
        <f ca="1">'S8-S00004'!BI41</f>
        <v>0</v>
      </c>
      <c r="Z41" s="309">
        <f ca="1">'S8-S00005'!BH41</f>
        <v>0</v>
      </c>
      <c r="AA41" s="310">
        <f ca="1">'S8-S00005'!BI41</f>
        <v>0</v>
      </c>
      <c r="AB41" s="309">
        <f ca="1">'S8-S00006'!BH41</f>
        <v>0</v>
      </c>
      <c r="AC41" s="310">
        <f ca="1">'S8-S00006'!BI41</f>
        <v>0</v>
      </c>
      <c r="AD41" s="309">
        <f ca="1">'S8-S00007'!BH41</f>
        <v>0</v>
      </c>
      <c r="AE41" s="310">
        <f ca="1">'S8-S00007'!BI41</f>
        <v>0</v>
      </c>
      <c r="AF41" s="309">
        <f ca="1">'S8-S00008'!BH41</f>
        <v>0</v>
      </c>
      <c r="AG41" s="310">
        <f ca="1">'S8-S00008'!BI41</f>
        <v>0</v>
      </c>
      <c r="AH41" s="309">
        <f ca="1">'S8-S00009'!BH41</f>
        <v>0</v>
      </c>
      <c r="AI41" s="310">
        <f ca="1">'S8-S00009'!BI41</f>
        <v>0</v>
      </c>
      <c r="AJ41" s="309">
        <f ca="1">'S8-S00010'!BH41</f>
        <v>0</v>
      </c>
      <c r="AK41" s="311">
        <f ca="1">'S8-S00010'!BI41</f>
        <v>0</v>
      </c>
    </row>
    <row r="42" spans="1:37" ht="19.5" customHeight="1">
      <c r="A42" s="639"/>
      <c r="B42" s="1021"/>
      <c r="C42" s="979"/>
      <c r="D42" s="980"/>
      <c r="E42" s="148"/>
      <c r="F42" s="149"/>
      <c r="G42" s="149"/>
      <c r="H42" s="149"/>
      <c r="I42" s="149"/>
      <c r="J42" s="984" t="s">
        <v>1165</v>
      </c>
      <c r="K42" s="984"/>
      <c r="L42" s="984"/>
      <c r="M42" s="984"/>
      <c r="N42" s="984"/>
      <c r="O42" s="984"/>
      <c r="P42" s="984"/>
      <c r="Q42" s="146" t="s">
        <v>381</v>
      </c>
      <c r="R42" s="309">
        <f ca="1">'S8-S00001'!BH42</f>
        <v>0</v>
      </c>
      <c r="S42" s="310">
        <f ca="1">'S8-S00001'!BI42</f>
        <v>0</v>
      </c>
      <c r="T42" s="309">
        <f ca="1">'S8-S00002'!BH42</f>
        <v>0</v>
      </c>
      <c r="U42" s="310">
        <f ca="1">'S8-S00002'!BI42</f>
        <v>0</v>
      </c>
      <c r="V42" s="309">
        <f ca="1">'S8-S00003'!BH42</f>
        <v>0</v>
      </c>
      <c r="W42" s="309">
        <f ca="1">'S8-S00003'!BI42</f>
        <v>0</v>
      </c>
      <c r="X42" s="309">
        <f ca="1">'S8-S00004'!BH42</f>
        <v>0</v>
      </c>
      <c r="Y42" s="310">
        <f ca="1">'S8-S00004'!BI42</f>
        <v>0</v>
      </c>
      <c r="Z42" s="309">
        <f ca="1">'S8-S00005'!BH42</f>
        <v>0</v>
      </c>
      <c r="AA42" s="310">
        <f ca="1">'S8-S00005'!BI42</f>
        <v>0</v>
      </c>
      <c r="AB42" s="309">
        <f ca="1">'S8-S00006'!BH42</f>
        <v>0</v>
      </c>
      <c r="AC42" s="310">
        <f ca="1">'S8-S00006'!BI42</f>
        <v>0</v>
      </c>
      <c r="AD42" s="309">
        <f ca="1">'S8-S00007'!BH42</f>
        <v>0</v>
      </c>
      <c r="AE42" s="310">
        <f ca="1">'S8-S00007'!BI42</f>
        <v>0</v>
      </c>
      <c r="AF42" s="309">
        <f ca="1">'S8-S00008'!BH42</f>
        <v>0</v>
      </c>
      <c r="AG42" s="310">
        <f ca="1">'S8-S00008'!BI42</f>
        <v>0</v>
      </c>
      <c r="AH42" s="309">
        <f ca="1">'S8-S00009'!BH42</f>
        <v>0</v>
      </c>
      <c r="AI42" s="310">
        <f ca="1">'S8-S00009'!BI42</f>
        <v>0</v>
      </c>
      <c r="AJ42" s="309">
        <f ca="1">'S8-S00010'!BH42</f>
        <v>0</v>
      </c>
      <c r="AK42" s="311">
        <f ca="1">'S8-S00010'!BI42</f>
        <v>0</v>
      </c>
    </row>
    <row r="43" spans="1:37" ht="19.5" customHeight="1">
      <c r="A43" s="639"/>
      <c r="B43" s="1021"/>
      <c r="C43" s="979"/>
      <c r="D43" s="980"/>
      <c r="E43" s="148"/>
      <c r="F43" s="149"/>
      <c r="G43" s="149"/>
      <c r="H43" s="149"/>
      <c r="I43" s="149"/>
      <c r="J43" s="984" t="s">
        <v>1166</v>
      </c>
      <c r="K43" s="984"/>
      <c r="L43" s="984"/>
      <c r="M43" s="984"/>
      <c r="N43" s="984"/>
      <c r="O43" s="984"/>
      <c r="P43" s="984"/>
      <c r="Q43" s="146" t="s">
        <v>1167</v>
      </c>
      <c r="R43" s="309">
        <f ca="1">'S8-S00001'!BH43</f>
        <v>0</v>
      </c>
      <c r="S43" s="310">
        <f ca="1">'S8-S00001'!BI43</f>
        <v>0</v>
      </c>
      <c r="T43" s="309">
        <f ca="1">'S8-S00002'!BH43</f>
        <v>0</v>
      </c>
      <c r="U43" s="310">
        <f ca="1">'S8-S00002'!BI43</f>
        <v>0</v>
      </c>
      <c r="V43" s="309">
        <f ca="1">'S8-S00003'!BH43</f>
        <v>0</v>
      </c>
      <c r="W43" s="309">
        <f ca="1">'S8-S00003'!BI43</f>
        <v>0</v>
      </c>
      <c r="X43" s="309">
        <f ca="1">'S8-S00004'!BH43</f>
        <v>0</v>
      </c>
      <c r="Y43" s="310">
        <f ca="1">'S8-S00004'!BI43</f>
        <v>0</v>
      </c>
      <c r="Z43" s="309">
        <f ca="1">'S8-S00005'!BH43</f>
        <v>0</v>
      </c>
      <c r="AA43" s="310">
        <f ca="1">'S8-S00005'!BI43</f>
        <v>0</v>
      </c>
      <c r="AB43" s="309">
        <f ca="1">'S8-S00006'!BH43</f>
        <v>0</v>
      </c>
      <c r="AC43" s="310">
        <f ca="1">'S8-S00006'!BI43</f>
        <v>0</v>
      </c>
      <c r="AD43" s="309">
        <f ca="1">'S8-S00007'!BH43</f>
        <v>0</v>
      </c>
      <c r="AE43" s="310">
        <f ca="1">'S8-S00007'!BI43</f>
        <v>0</v>
      </c>
      <c r="AF43" s="309">
        <f ca="1">'S8-S00008'!BH43</f>
        <v>0</v>
      </c>
      <c r="AG43" s="310">
        <f ca="1">'S8-S00008'!BI43</f>
        <v>0</v>
      </c>
      <c r="AH43" s="309">
        <f ca="1">'S8-S00009'!BH43</f>
        <v>0</v>
      </c>
      <c r="AI43" s="310">
        <f ca="1">'S8-S00009'!BI43</f>
        <v>0</v>
      </c>
      <c r="AJ43" s="309">
        <f ca="1">'S8-S00010'!BH43</f>
        <v>0</v>
      </c>
      <c r="AK43" s="311">
        <f ca="1">'S8-S00010'!BI43</f>
        <v>0</v>
      </c>
    </row>
    <row r="44" spans="1:37" ht="19.5" customHeight="1">
      <c r="A44" s="639"/>
      <c r="B44" s="1021"/>
      <c r="C44" s="979"/>
      <c r="D44" s="980"/>
      <c r="E44" s="148"/>
      <c r="F44" s="149"/>
      <c r="G44" s="149"/>
      <c r="H44" s="149"/>
      <c r="I44" s="149"/>
      <c r="J44" s="984" t="s">
        <v>1168</v>
      </c>
      <c r="K44" s="984"/>
      <c r="L44" s="984"/>
      <c r="M44" s="984"/>
      <c r="N44" s="984"/>
      <c r="O44" s="984"/>
      <c r="P44" s="984"/>
      <c r="Q44" s="146" t="s">
        <v>1144</v>
      </c>
      <c r="R44" s="309">
        <f ca="1">'S8-S00001'!BH44</f>
        <v>0</v>
      </c>
      <c r="S44" s="310">
        <f ca="1">'S8-S00001'!BI44</f>
        <v>0</v>
      </c>
      <c r="T44" s="309">
        <f ca="1">'S8-S00002'!BH44</f>
        <v>0</v>
      </c>
      <c r="U44" s="310">
        <f ca="1">'S8-S00002'!BI44</f>
        <v>0</v>
      </c>
      <c r="V44" s="309">
        <f ca="1">'S8-S00003'!BH44</f>
        <v>0</v>
      </c>
      <c r="W44" s="309">
        <f ca="1">'S8-S00003'!BI44</f>
        <v>0</v>
      </c>
      <c r="X44" s="309">
        <f ca="1">'S8-S00004'!BH44</f>
        <v>0</v>
      </c>
      <c r="Y44" s="310">
        <f ca="1">'S8-S00004'!BI44</f>
        <v>0</v>
      </c>
      <c r="Z44" s="309">
        <f ca="1">'S8-S00005'!BH44</f>
        <v>0</v>
      </c>
      <c r="AA44" s="310">
        <f ca="1">'S8-S00005'!BI44</f>
        <v>0</v>
      </c>
      <c r="AB44" s="309">
        <f ca="1">'S8-S00006'!BH44</f>
        <v>0</v>
      </c>
      <c r="AC44" s="310">
        <f ca="1">'S8-S00006'!BI44</f>
        <v>0</v>
      </c>
      <c r="AD44" s="309">
        <f ca="1">'S8-S00007'!BH44</f>
        <v>0</v>
      </c>
      <c r="AE44" s="310">
        <f ca="1">'S8-S00007'!BI44</f>
        <v>0</v>
      </c>
      <c r="AF44" s="309">
        <f ca="1">'S8-S00008'!BH44</f>
        <v>0</v>
      </c>
      <c r="AG44" s="310">
        <f ca="1">'S8-S00008'!BI44</f>
        <v>0</v>
      </c>
      <c r="AH44" s="309">
        <f ca="1">'S8-S00009'!BH44</f>
        <v>0</v>
      </c>
      <c r="AI44" s="310">
        <f ca="1">'S8-S00009'!BI44</f>
        <v>0</v>
      </c>
      <c r="AJ44" s="309">
        <f ca="1">'S8-S00010'!BH44</f>
        <v>0</v>
      </c>
      <c r="AK44" s="311">
        <f ca="1">'S8-S00010'!BI44</f>
        <v>0</v>
      </c>
    </row>
    <row r="45" spans="1:37">
      <c r="A45" s="639"/>
      <c r="B45" s="1021"/>
      <c r="C45" s="979"/>
      <c r="D45" s="980"/>
      <c r="E45" s="148"/>
      <c r="F45" s="149"/>
      <c r="G45" s="149"/>
      <c r="H45" s="149"/>
      <c r="I45" s="149"/>
      <c r="J45" s="984" t="s">
        <v>1169</v>
      </c>
      <c r="K45" s="984"/>
      <c r="L45" s="984"/>
      <c r="M45" s="984"/>
      <c r="N45" s="984"/>
      <c r="O45" s="984"/>
      <c r="P45" s="984"/>
      <c r="Q45" s="146" t="s">
        <v>1144</v>
      </c>
      <c r="R45" s="309">
        <f ca="1">'S8-S00001'!BH45</f>
        <v>0</v>
      </c>
      <c r="S45" s="310">
        <f ca="1">'S8-S00001'!BI45</f>
        <v>0</v>
      </c>
      <c r="T45" s="309">
        <f ca="1">'S8-S00002'!BH45</f>
        <v>0</v>
      </c>
      <c r="U45" s="310">
        <f ca="1">'S8-S00002'!BI45</f>
        <v>0</v>
      </c>
      <c r="V45" s="309">
        <f ca="1">'S8-S00003'!BH45</f>
        <v>0</v>
      </c>
      <c r="W45" s="309">
        <f ca="1">'S8-S00003'!BI45</f>
        <v>0</v>
      </c>
      <c r="X45" s="309">
        <f ca="1">'S8-S00004'!BH45</f>
        <v>0</v>
      </c>
      <c r="Y45" s="310">
        <f ca="1">'S8-S00004'!BI45</f>
        <v>0</v>
      </c>
      <c r="Z45" s="309">
        <f ca="1">'S8-S00005'!BH45</f>
        <v>0</v>
      </c>
      <c r="AA45" s="310">
        <f ca="1">'S8-S00005'!BI45</f>
        <v>0</v>
      </c>
      <c r="AB45" s="309">
        <f ca="1">'S8-S00006'!BH45</f>
        <v>0</v>
      </c>
      <c r="AC45" s="310">
        <f ca="1">'S8-S00006'!BI45</f>
        <v>0</v>
      </c>
      <c r="AD45" s="309">
        <f ca="1">'S8-S00007'!BH45</f>
        <v>0</v>
      </c>
      <c r="AE45" s="310">
        <f ca="1">'S8-S00007'!BI45</f>
        <v>0</v>
      </c>
      <c r="AF45" s="309">
        <f ca="1">'S8-S00008'!BH45</f>
        <v>0</v>
      </c>
      <c r="AG45" s="310">
        <f ca="1">'S8-S00008'!BI45</f>
        <v>0</v>
      </c>
      <c r="AH45" s="309">
        <f ca="1">'S8-S00009'!BH45</f>
        <v>0</v>
      </c>
      <c r="AI45" s="310">
        <f ca="1">'S8-S00009'!BI45</f>
        <v>0</v>
      </c>
      <c r="AJ45" s="309">
        <f ca="1">'S8-S00010'!BH45</f>
        <v>0</v>
      </c>
      <c r="AK45" s="311">
        <f ca="1">'S8-S00010'!BI45</f>
        <v>0</v>
      </c>
    </row>
    <row r="46" spans="1:37">
      <c r="A46" s="639"/>
      <c r="B46" s="1021"/>
      <c r="C46" s="979"/>
      <c r="D46" s="980"/>
      <c r="E46" s="148"/>
      <c r="F46" s="149"/>
      <c r="G46" s="149"/>
      <c r="H46" s="149"/>
      <c r="I46" s="149"/>
      <c r="J46" s="984" t="s">
        <v>1170</v>
      </c>
      <c r="K46" s="984"/>
      <c r="L46" s="984"/>
      <c r="M46" s="984"/>
      <c r="N46" s="984"/>
      <c r="O46" s="984"/>
      <c r="P46" s="984"/>
      <c r="Q46" s="146" t="s">
        <v>1144</v>
      </c>
      <c r="R46" s="309">
        <f ca="1">'S8-S00001'!BH46</f>
        <v>0</v>
      </c>
      <c r="S46" s="310">
        <f ca="1">'S8-S00001'!BI46</f>
        <v>0</v>
      </c>
      <c r="T46" s="309">
        <f ca="1">'S8-S00002'!BH46</f>
        <v>0</v>
      </c>
      <c r="U46" s="310">
        <f ca="1">'S8-S00002'!BI46</f>
        <v>0</v>
      </c>
      <c r="V46" s="309">
        <f ca="1">'S8-S00003'!BH46</f>
        <v>0</v>
      </c>
      <c r="W46" s="309">
        <f ca="1">'S8-S00003'!BI46</f>
        <v>0</v>
      </c>
      <c r="X46" s="309">
        <f ca="1">'S8-S00004'!BH46</f>
        <v>0</v>
      </c>
      <c r="Y46" s="310">
        <f ca="1">'S8-S00004'!BI46</f>
        <v>0</v>
      </c>
      <c r="Z46" s="309">
        <f ca="1">'S8-S00005'!BH46</f>
        <v>0</v>
      </c>
      <c r="AA46" s="310">
        <f ca="1">'S8-S00005'!BI46</f>
        <v>0</v>
      </c>
      <c r="AB46" s="309">
        <f ca="1">'S8-S00006'!BH46</f>
        <v>0</v>
      </c>
      <c r="AC46" s="310">
        <f ca="1">'S8-S00006'!BI46</f>
        <v>0</v>
      </c>
      <c r="AD46" s="309">
        <f ca="1">'S8-S00007'!BH46</f>
        <v>0</v>
      </c>
      <c r="AE46" s="310">
        <f ca="1">'S8-S00007'!BI46</f>
        <v>0</v>
      </c>
      <c r="AF46" s="309">
        <f ca="1">'S8-S00008'!BH46</f>
        <v>0</v>
      </c>
      <c r="AG46" s="310">
        <f ca="1">'S8-S00008'!BI46</f>
        <v>0</v>
      </c>
      <c r="AH46" s="309">
        <f ca="1">'S8-S00009'!BH46</f>
        <v>0</v>
      </c>
      <c r="AI46" s="310">
        <f ca="1">'S8-S00009'!BI46</f>
        <v>0</v>
      </c>
      <c r="AJ46" s="309">
        <f ca="1">'S8-S00010'!BH46</f>
        <v>0</v>
      </c>
      <c r="AK46" s="311">
        <f ca="1">'S8-S00010'!BI46</f>
        <v>0</v>
      </c>
    </row>
    <row r="47" spans="1:37" ht="19.5" customHeight="1">
      <c r="A47" s="639"/>
      <c r="B47" s="1021"/>
      <c r="C47" s="979"/>
      <c r="D47" s="980"/>
      <c r="E47" s="148"/>
      <c r="F47" s="149"/>
      <c r="G47" s="149"/>
      <c r="H47" s="149"/>
      <c r="I47" s="149"/>
      <c r="J47" s="984" t="s">
        <v>1171</v>
      </c>
      <c r="K47" s="984"/>
      <c r="L47" s="984"/>
      <c r="M47" s="984"/>
      <c r="N47" s="984"/>
      <c r="O47" s="984"/>
      <c r="P47" s="984"/>
      <c r="Q47" s="146" t="s">
        <v>1144</v>
      </c>
      <c r="R47" s="309">
        <f ca="1">'S8-S00001'!BH47</f>
        <v>0</v>
      </c>
      <c r="S47" s="310">
        <f ca="1">'S8-S00001'!BI47</f>
        <v>0</v>
      </c>
      <c r="T47" s="309">
        <f ca="1">'S8-S00002'!BH47</f>
        <v>0</v>
      </c>
      <c r="U47" s="310">
        <f ca="1">'S8-S00002'!BI47</f>
        <v>0</v>
      </c>
      <c r="V47" s="309">
        <f ca="1">'S8-S00003'!BH47</f>
        <v>0</v>
      </c>
      <c r="W47" s="309">
        <f ca="1">'S8-S00003'!BI47</f>
        <v>0</v>
      </c>
      <c r="X47" s="309">
        <f ca="1">'S8-S00004'!BH47</f>
        <v>0</v>
      </c>
      <c r="Y47" s="310">
        <f ca="1">'S8-S00004'!BI47</f>
        <v>0</v>
      </c>
      <c r="Z47" s="309">
        <f ca="1">'S8-S00005'!BH47</f>
        <v>0</v>
      </c>
      <c r="AA47" s="310">
        <f ca="1">'S8-S00005'!BI47</f>
        <v>0</v>
      </c>
      <c r="AB47" s="309">
        <f ca="1">'S8-S00006'!BH47</f>
        <v>0</v>
      </c>
      <c r="AC47" s="310">
        <f ca="1">'S8-S00006'!BI47</f>
        <v>0</v>
      </c>
      <c r="AD47" s="309">
        <f ca="1">'S8-S00007'!BH47</f>
        <v>0</v>
      </c>
      <c r="AE47" s="310">
        <f ca="1">'S8-S00007'!BI47</f>
        <v>0</v>
      </c>
      <c r="AF47" s="309">
        <f ca="1">'S8-S00008'!BH47</f>
        <v>0</v>
      </c>
      <c r="AG47" s="310">
        <f ca="1">'S8-S00008'!BI47</f>
        <v>0</v>
      </c>
      <c r="AH47" s="309">
        <f ca="1">'S8-S00009'!BH47</f>
        <v>0</v>
      </c>
      <c r="AI47" s="310">
        <f ca="1">'S8-S00009'!BI47</f>
        <v>0</v>
      </c>
      <c r="AJ47" s="309">
        <f ca="1">'S8-S00010'!BH47</f>
        <v>0</v>
      </c>
      <c r="AK47" s="311">
        <f ca="1">'S8-S00010'!BI47</f>
        <v>0</v>
      </c>
    </row>
    <row r="48" spans="1:37" ht="19.5" customHeight="1">
      <c r="A48" s="639"/>
      <c r="B48" s="1021"/>
      <c r="C48" s="979"/>
      <c r="D48" s="980"/>
      <c r="E48" s="148"/>
      <c r="F48" s="149"/>
      <c r="G48" s="149"/>
      <c r="H48" s="149"/>
      <c r="I48" s="149"/>
      <c r="J48" s="984" t="s">
        <v>1172</v>
      </c>
      <c r="K48" s="984"/>
      <c r="L48" s="984"/>
      <c r="M48" s="984"/>
      <c r="N48" s="984"/>
      <c r="O48" s="984"/>
      <c r="P48" s="984"/>
      <c r="Q48" s="146" t="s">
        <v>1144</v>
      </c>
      <c r="R48" s="309">
        <f ca="1">'S8-S00001'!BH48</f>
        <v>0</v>
      </c>
      <c r="S48" s="310">
        <f ca="1">'S8-S00001'!BI48</f>
        <v>0</v>
      </c>
      <c r="T48" s="309">
        <f ca="1">'S8-S00002'!BH48</f>
        <v>0</v>
      </c>
      <c r="U48" s="310">
        <f ca="1">'S8-S00002'!BI48</f>
        <v>0</v>
      </c>
      <c r="V48" s="309">
        <f ca="1">'S8-S00003'!BH48</f>
        <v>0</v>
      </c>
      <c r="W48" s="309">
        <f ca="1">'S8-S00003'!BI48</f>
        <v>0</v>
      </c>
      <c r="X48" s="309">
        <f ca="1">'S8-S00004'!BH48</f>
        <v>0</v>
      </c>
      <c r="Y48" s="310">
        <f ca="1">'S8-S00004'!BI48</f>
        <v>0</v>
      </c>
      <c r="Z48" s="309">
        <f ca="1">'S8-S00005'!BH48</f>
        <v>0</v>
      </c>
      <c r="AA48" s="310">
        <f ca="1">'S8-S00005'!BI48</f>
        <v>0</v>
      </c>
      <c r="AB48" s="309">
        <f ca="1">'S8-S00006'!BH48</f>
        <v>0</v>
      </c>
      <c r="AC48" s="310">
        <f ca="1">'S8-S00006'!BI48</f>
        <v>0</v>
      </c>
      <c r="AD48" s="309">
        <f ca="1">'S8-S00007'!BH48</f>
        <v>0</v>
      </c>
      <c r="AE48" s="310">
        <f ca="1">'S8-S00007'!BI48</f>
        <v>0</v>
      </c>
      <c r="AF48" s="309">
        <f ca="1">'S8-S00008'!BH48</f>
        <v>0</v>
      </c>
      <c r="AG48" s="310">
        <f ca="1">'S8-S00008'!BI48</f>
        <v>0</v>
      </c>
      <c r="AH48" s="309">
        <f ca="1">'S8-S00009'!BH48</f>
        <v>0</v>
      </c>
      <c r="AI48" s="310">
        <f ca="1">'S8-S00009'!BI48</f>
        <v>0</v>
      </c>
      <c r="AJ48" s="309">
        <f ca="1">'S8-S00010'!BH48</f>
        <v>0</v>
      </c>
      <c r="AK48" s="311">
        <f ca="1">'S8-S00010'!BI48</f>
        <v>0</v>
      </c>
    </row>
    <row r="49" spans="1:37" ht="19.5" customHeight="1">
      <c r="A49" s="639"/>
      <c r="B49" s="1021"/>
      <c r="C49" s="979"/>
      <c r="D49" s="980"/>
      <c r="E49" s="148"/>
      <c r="F49" s="149"/>
      <c r="G49" s="149"/>
      <c r="H49" s="149"/>
      <c r="I49" s="149"/>
      <c r="J49" s="984" t="s">
        <v>1173</v>
      </c>
      <c r="K49" s="984"/>
      <c r="L49" s="984"/>
      <c r="M49" s="984"/>
      <c r="N49" s="984"/>
      <c r="O49" s="984"/>
      <c r="P49" s="984"/>
      <c r="Q49" s="146" t="s">
        <v>381</v>
      </c>
      <c r="R49" s="309">
        <f ca="1">'S8-S00001'!BH49</f>
        <v>0</v>
      </c>
      <c r="S49" s="310">
        <f ca="1">'S8-S00001'!BI49</f>
        <v>0</v>
      </c>
      <c r="T49" s="309">
        <f ca="1">'S8-S00002'!BH49</f>
        <v>0</v>
      </c>
      <c r="U49" s="310">
        <f ca="1">'S8-S00002'!BI49</f>
        <v>0</v>
      </c>
      <c r="V49" s="309">
        <f ca="1">'S8-S00003'!BH49</f>
        <v>0</v>
      </c>
      <c r="W49" s="309">
        <f ca="1">'S8-S00003'!BI49</f>
        <v>0</v>
      </c>
      <c r="X49" s="309">
        <f ca="1">'S8-S00004'!BH49</f>
        <v>0</v>
      </c>
      <c r="Y49" s="310">
        <f ca="1">'S8-S00004'!BI49</f>
        <v>0</v>
      </c>
      <c r="Z49" s="309">
        <f ca="1">'S8-S00005'!BH49</f>
        <v>0</v>
      </c>
      <c r="AA49" s="310">
        <f ca="1">'S8-S00005'!BI49</f>
        <v>0</v>
      </c>
      <c r="AB49" s="309">
        <f ca="1">'S8-S00006'!BH49</f>
        <v>0</v>
      </c>
      <c r="AC49" s="310">
        <f ca="1">'S8-S00006'!BI49</f>
        <v>0</v>
      </c>
      <c r="AD49" s="309">
        <f ca="1">'S8-S00007'!BH49</f>
        <v>0</v>
      </c>
      <c r="AE49" s="310">
        <f ca="1">'S8-S00007'!BI49</f>
        <v>0</v>
      </c>
      <c r="AF49" s="309">
        <f ca="1">'S8-S00008'!BH49</f>
        <v>0</v>
      </c>
      <c r="AG49" s="310">
        <f ca="1">'S8-S00008'!BI49</f>
        <v>0</v>
      </c>
      <c r="AH49" s="309">
        <f ca="1">'S8-S00009'!BH49</f>
        <v>0</v>
      </c>
      <c r="AI49" s="310">
        <f ca="1">'S8-S00009'!BI49</f>
        <v>0</v>
      </c>
      <c r="AJ49" s="309">
        <f ca="1">'S8-S00010'!BH49</f>
        <v>0</v>
      </c>
      <c r="AK49" s="311">
        <f ca="1">'S8-S00010'!BI49</f>
        <v>0</v>
      </c>
    </row>
    <row r="50" spans="1:37" ht="19.5" customHeight="1">
      <c r="A50" s="639"/>
      <c r="B50" s="1021"/>
      <c r="C50" s="979"/>
      <c r="D50" s="980"/>
      <c r="E50" s="148"/>
      <c r="F50" s="149"/>
      <c r="G50" s="149"/>
      <c r="H50" s="149"/>
      <c r="I50" s="149"/>
      <c r="J50" s="984" t="s">
        <v>1174</v>
      </c>
      <c r="K50" s="984"/>
      <c r="L50" s="984"/>
      <c r="M50" s="984"/>
      <c r="N50" s="984"/>
      <c r="O50" s="984"/>
      <c r="P50" s="984"/>
      <c r="Q50" s="146" t="s">
        <v>1167</v>
      </c>
      <c r="R50" s="309">
        <f ca="1">'S8-S00001'!BH50</f>
        <v>0</v>
      </c>
      <c r="S50" s="310">
        <f ca="1">'S8-S00001'!BI50</f>
        <v>0</v>
      </c>
      <c r="T50" s="309">
        <f ca="1">'S8-S00002'!BH50</f>
        <v>0</v>
      </c>
      <c r="U50" s="310">
        <f ca="1">'S8-S00002'!BI50</f>
        <v>0</v>
      </c>
      <c r="V50" s="309">
        <f ca="1">'S8-S00003'!BH50</f>
        <v>0</v>
      </c>
      <c r="W50" s="309">
        <f ca="1">'S8-S00003'!BI50</f>
        <v>0</v>
      </c>
      <c r="X50" s="309">
        <f ca="1">'S8-S00004'!BH50</f>
        <v>0</v>
      </c>
      <c r="Y50" s="310">
        <f ca="1">'S8-S00004'!BI50</f>
        <v>0</v>
      </c>
      <c r="Z50" s="309">
        <f ca="1">'S8-S00005'!BH50</f>
        <v>0</v>
      </c>
      <c r="AA50" s="310">
        <f ca="1">'S8-S00005'!BI50</f>
        <v>0</v>
      </c>
      <c r="AB50" s="309">
        <f ca="1">'S8-S00006'!BH50</f>
        <v>0</v>
      </c>
      <c r="AC50" s="310">
        <f ca="1">'S8-S00006'!BI50</f>
        <v>0</v>
      </c>
      <c r="AD50" s="309">
        <f ca="1">'S8-S00007'!BH50</f>
        <v>0</v>
      </c>
      <c r="AE50" s="310">
        <f ca="1">'S8-S00007'!BI50</f>
        <v>0</v>
      </c>
      <c r="AF50" s="309">
        <f ca="1">'S8-S00008'!BH50</f>
        <v>0</v>
      </c>
      <c r="AG50" s="310">
        <f ca="1">'S8-S00008'!BI50</f>
        <v>0</v>
      </c>
      <c r="AH50" s="309">
        <f ca="1">'S8-S00009'!BH50</f>
        <v>0</v>
      </c>
      <c r="AI50" s="310">
        <f ca="1">'S8-S00009'!BI50</f>
        <v>0</v>
      </c>
      <c r="AJ50" s="309">
        <f ca="1">'S8-S00010'!BH50</f>
        <v>0</v>
      </c>
      <c r="AK50" s="311">
        <f ca="1">'S8-S00010'!BI50</f>
        <v>0</v>
      </c>
    </row>
    <row r="51" spans="1:37" ht="19.5" customHeight="1">
      <c r="A51" s="639"/>
      <c r="B51" s="1021"/>
      <c r="C51" s="979"/>
      <c r="D51" s="980"/>
      <c r="E51" s="148"/>
      <c r="F51" s="149"/>
      <c r="G51" s="149"/>
      <c r="H51" s="149"/>
      <c r="I51" s="149"/>
      <c r="J51" s="984" t="s">
        <v>1175</v>
      </c>
      <c r="K51" s="984"/>
      <c r="L51" s="984"/>
      <c r="M51" s="984"/>
      <c r="N51" s="984"/>
      <c r="O51" s="984"/>
      <c r="P51" s="984"/>
      <c r="Q51" s="146" t="s">
        <v>1144</v>
      </c>
      <c r="R51" s="309">
        <f ca="1">'S8-S00001'!BH51</f>
        <v>0</v>
      </c>
      <c r="S51" s="310">
        <f ca="1">'S8-S00001'!BI51</f>
        <v>0</v>
      </c>
      <c r="T51" s="309">
        <f ca="1">'S8-S00002'!BH51</f>
        <v>0</v>
      </c>
      <c r="U51" s="310">
        <f ca="1">'S8-S00002'!BI51</f>
        <v>0</v>
      </c>
      <c r="V51" s="309">
        <f ca="1">'S8-S00003'!BH51</f>
        <v>0</v>
      </c>
      <c r="W51" s="309">
        <f ca="1">'S8-S00003'!BI51</f>
        <v>0</v>
      </c>
      <c r="X51" s="309">
        <f ca="1">'S8-S00004'!BH51</f>
        <v>0</v>
      </c>
      <c r="Y51" s="310">
        <f ca="1">'S8-S00004'!BI51</f>
        <v>0</v>
      </c>
      <c r="Z51" s="309">
        <f ca="1">'S8-S00005'!BH51</f>
        <v>0</v>
      </c>
      <c r="AA51" s="310">
        <f ca="1">'S8-S00005'!BI51</f>
        <v>0</v>
      </c>
      <c r="AB51" s="309">
        <f ca="1">'S8-S00006'!BH51</f>
        <v>0</v>
      </c>
      <c r="AC51" s="310">
        <f ca="1">'S8-S00006'!BI51</f>
        <v>0</v>
      </c>
      <c r="AD51" s="309">
        <f ca="1">'S8-S00007'!BH51</f>
        <v>0</v>
      </c>
      <c r="AE51" s="310">
        <f ca="1">'S8-S00007'!BI51</f>
        <v>0</v>
      </c>
      <c r="AF51" s="309">
        <f ca="1">'S8-S00008'!BH51</f>
        <v>0</v>
      </c>
      <c r="AG51" s="310">
        <f ca="1">'S8-S00008'!BI51</f>
        <v>0</v>
      </c>
      <c r="AH51" s="309">
        <f ca="1">'S8-S00009'!BH51</f>
        <v>0</v>
      </c>
      <c r="AI51" s="310">
        <f ca="1">'S8-S00009'!BI51</f>
        <v>0</v>
      </c>
      <c r="AJ51" s="309">
        <f ca="1">'S8-S00010'!BH51</f>
        <v>0</v>
      </c>
      <c r="AK51" s="311">
        <f ca="1">'S8-S00010'!BI51</f>
        <v>0</v>
      </c>
    </row>
    <row r="52" spans="1:37" ht="19.5" customHeight="1">
      <c r="A52" s="639"/>
      <c r="B52" s="1021"/>
      <c r="C52" s="979"/>
      <c r="D52" s="980"/>
      <c r="E52" s="148"/>
      <c r="F52" s="149"/>
      <c r="G52" s="149"/>
      <c r="H52" s="149"/>
      <c r="I52" s="149"/>
      <c r="J52" s="1002" t="s">
        <v>1176</v>
      </c>
      <c r="K52" s="1003"/>
      <c r="L52" s="1003"/>
      <c r="M52" s="1003"/>
      <c r="N52" s="1003"/>
      <c r="O52" s="1003"/>
      <c r="P52" s="1004"/>
      <c r="Q52" s="146" t="s">
        <v>1144</v>
      </c>
      <c r="R52" s="309">
        <f ca="1">'S8-S00001'!BH52</f>
        <v>0</v>
      </c>
      <c r="S52" s="310">
        <f ca="1">'S8-S00001'!BI52</f>
        <v>0</v>
      </c>
      <c r="T52" s="309">
        <f ca="1">'S8-S00002'!BH52</f>
        <v>0</v>
      </c>
      <c r="U52" s="310">
        <f ca="1">'S8-S00002'!BI52</f>
        <v>0</v>
      </c>
      <c r="V52" s="309">
        <f ca="1">'S8-S00003'!BH52</f>
        <v>0</v>
      </c>
      <c r="W52" s="309">
        <f ca="1">'S8-S00003'!BI52</f>
        <v>0</v>
      </c>
      <c r="X52" s="309">
        <f ca="1">'S8-S00004'!BH52</f>
        <v>0</v>
      </c>
      <c r="Y52" s="310">
        <f ca="1">'S8-S00004'!BI52</f>
        <v>0</v>
      </c>
      <c r="Z52" s="309">
        <f ca="1">'S8-S00005'!BH52</f>
        <v>0</v>
      </c>
      <c r="AA52" s="310">
        <f ca="1">'S8-S00005'!BI52</f>
        <v>0</v>
      </c>
      <c r="AB52" s="309">
        <f ca="1">'S8-S00006'!BH52</f>
        <v>0</v>
      </c>
      <c r="AC52" s="310">
        <f ca="1">'S8-S00006'!BI52</f>
        <v>0</v>
      </c>
      <c r="AD52" s="309">
        <f ca="1">'S8-S00007'!BH52</f>
        <v>0</v>
      </c>
      <c r="AE52" s="310">
        <f ca="1">'S8-S00007'!BI52</f>
        <v>0</v>
      </c>
      <c r="AF52" s="309">
        <f ca="1">'S8-S00008'!BH52</f>
        <v>0</v>
      </c>
      <c r="AG52" s="310">
        <f ca="1">'S8-S00008'!BI52</f>
        <v>0</v>
      </c>
      <c r="AH52" s="309">
        <f ca="1">'S8-S00009'!BH52</f>
        <v>0</v>
      </c>
      <c r="AI52" s="310">
        <f ca="1">'S8-S00009'!BI52</f>
        <v>0</v>
      </c>
      <c r="AJ52" s="309">
        <f ca="1">'S8-S00010'!BH52</f>
        <v>0</v>
      </c>
      <c r="AK52" s="311">
        <f ca="1">'S8-S00010'!BI52</f>
        <v>0</v>
      </c>
    </row>
    <row r="53" spans="1:37" ht="18.75" customHeight="1">
      <c r="A53" s="639"/>
      <c r="B53" s="1021"/>
      <c r="C53" s="979"/>
      <c r="D53" s="980"/>
      <c r="E53" s="148"/>
      <c r="F53" s="149"/>
      <c r="G53" s="149"/>
      <c r="H53" s="149"/>
      <c r="I53" s="149"/>
      <c r="J53" s="1002" t="s">
        <v>1177</v>
      </c>
      <c r="K53" s="1003"/>
      <c r="L53" s="1003"/>
      <c r="M53" s="1003"/>
      <c r="N53" s="1003"/>
      <c r="O53" s="1003"/>
      <c r="P53" s="1004"/>
      <c r="Q53" s="146" t="s">
        <v>1144</v>
      </c>
      <c r="R53" s="309">
        <f ca="1">'S8-S00001'!BH53</f>
        <v>0</v>
      </c>
      <c r="S53" s="310">
        <f ca="1">'S8-S00001'!BI53</f>
        <v>0</v>
      </c>
      <c r="T53" s="309">
        <f ca="1">'S8-S00002'!BH53</f>
        <v>0</v>
      </c>
      <c r="U53" s="310">
        <f ca="1">'S8-S00002'!BI53</f>
        <v>0</v>
      </c>
      <c r="V53" s="309">
        <f ca="1">'S8-S00003'!BH53</f>
        <v>0</v>
      </c>
      <c r="W53" s="309">
        <f ca="1">'S8-S00003'!BI53</f>
        <v>0</v>
      </c>
      <c r="X53" s="309">
        <f ca="1">'S8-S00004'!BH53</f>
        <v>0</v>
      </c>
      <c r="Y53" s="310">
        <f ca="1">'S8-S00004'!BI53</f>
        <v>0</v>
      </c>
      <c r="Z53" s="309">
        <f ca="1">'S8-S00005'!BH53</f>
        <v>0</v>
      </c>
      <c r="AA53" s="310">
        <f ca="1">'S8-S00005'!BI53</f>
        <v>0</v>
      </c>
      <c r="AB53" s="309">
        <f ca="1">'S8-S00006'!BH53</f>
        <v>0</v>
      </c>
      <c r="AC53" s="310">
        <f ca="1">'S8-S00006'!BI53</f>
        <v>0</v>
      </c>
      <c r="AD53" s="309">
        <f ca="1">'S8-S00007'!BH53</f>
        <v>0</v>
      </c>
      <c r="AE53" s="310">
        <f ca="1">'S8-S00007'!BI53</f>
        <v>0</v>
      </c>
      <c r="AF53" s="309">
        <f ca="1">'S8-S00008'!BH53</f>
        <v>0</v>
      </c>
      <c r="AG53" s="310">
        <f ca="1">'S8-S00008'!BI53</f>
        <v>0</v>
      </c>
      <c r="AH53" s="309">
        <f ca="1">'S8-S00009'!BH53</f>
        <v>0</v>
      </c>
      <c r="AI53" s="310">
        <f ca="1">'S8-S00009'!BI53</f>
        <v>0</v>
      </c>
      <c r="AJ53" s="309">
        <f ca="1">'S8-S00010'!BH53</f>
        <v>0</v>
      </c>
      <c r="AK53" s="311">
        <f ca="1">'S8-S00010'!BI53</f>
        <v>0</v>
      </c>
    </row>
    <row r="54" spans="1:37" ht="18.75" customHeight="1">
      <c r="A54" s="639"/>
      <c r="B54" s="1021"/>
      <c r="C54" s="979"/>
      <c r="D54" s="980"/>
      <c r="E54" s="148"/>
      <c r="F54" s="149"/>
      <c r="G54" s="149"/>
      <c r="H54" s="149"/>
      <c r="I54" s="149"/>
      <c r="J54" s="1005" t="s">
        <v>123</v>
      </c>
      <c r="K54" s="1006"/>
      <c r="L54" s="151" t="s">
        <v>1160</v>
      </c>
      <c r="M54" s="152"/>
      <c r="N54" s="152"/>
      <c r="O54" s="152"/>
      <c r="P54" s="153"/>
      <c r="Q54" s="146" t="s">
        <v>144</v>
      </c>
      <c r="R54" s="309">
        <f ca="1">'S8-S00001'!BH54</f>
        <v>0</v>
      </c>
      <c r="S54" s="310">
        <f ca="1">'S8-S00001'!BI54</f>
        <v>0</v>
      </c>
      <c r="T54" s="309">
        <f ca="1">'S8-S00002'!BH54</f>
        <v>0</v>
      </c>
      <c r="U54" s="310">
        <f ca="1">'S8-S00002'!BI54</f>
        <v>0</v>
      </c>
      <c r="V54" s="309">
        <f ca="1">'S8-S00003'!BH54</f>
        <v>0</v>
      </c>
      <c r="W54" s="309">
        <f ca="1">'S8-S00003'!BI54</f>
        <v>0</v>
      </c>
      <c r="X54" s="309">
        <f ca="1">'S8-S00004'!BH54</f>
        <v>0</v>
      </c>
      <c r="Y54" s="310">
        <f ca="1">'S8-S00004'!BI54</f>
        <v>0</v>
      </c>
      <c r="Z54" s="309">
        <f ca="1">'S8-S00005'!BH54</f>
        <v>0</v>
      </c>
      <c r="AA54" s="310">
        <f ca="1">'S8-S00005'!BI54</f>
        <v>0</v>
      </c>
      <c r="AB54" s="309">
        <f ca="1">'S8-S00006'!BH54</f>
        <v>0</v>
      </c>
      <c r="AC54" s="310">
        <f ca="1">'S8-S00006'!BI54</f>
        <v>0</v>
      </c>
      <c r="AD54" s="309">
        <f ca="1">'S8-S00007'!BH54</f>
        <v>0</v>
      </c>
      <c r="AE54" s="310">
        <f ca="1">'S8-S00007'!BI54</f>
        <v>0</v>
      </c>
      <c r="AF54" s="309">
        <f ca="1">'S8-S00008'!BH54</f>
        <v>0</v>
      </c>
      <c r="AG54" s="310">
        <f ca="1">'S8-S00008'!BI54</f>
        <v>0</v>
      </c>
      <c r="AH54" s="309">
        <f ca="1">'S8-S00009'!BH54</f>
        <v>0</v>
      </c>
      <c r="AI54" s="310">
        <f ca="1">'S8-S00009'!BI54</f>
        <v>0</v>
      </c>
      <c r="AJ54" s="309">
        <f ca="1">'S8-S00010'!BH54</f>
        <v>0</v>
      </c>
      <c r="AK54" s="311">
        <f ca="1">'S8-S00010'!BI54</f>
        <v>0</v>
      </c>
    </row>
    <row r="55" spans="1:37" ht="18.75" customHeight="1">
      <c r="A55" s="639"/>
      <c r="B55" s="1021"/>
      <c r="C55" s="1037"/>
      <c r="D55" s="1038"/>
      <c r="E55" s="154"/>
      <c r="F55" s="155"/>
      <c r="G55" s="155"/>
      <c r="H55" s="155"/>
      <c r="I55" s="155"/>
      <c r="J55" s="1007"/>
      <c r="K55" s="1008"/>
      <c r="L55" s="151" t="s">
        <v>1160</v>
      </c>
      <c r="M55" s="152"/>
      <c r="N55" s="152"/>
      <c r="O55" s="152"/>
      <c r="P55" s="153"/>
      <c r="Q55" s="146" t="s">
        <v>144</v>
      </c>
      <c r="R55" s="309">
        <f ca="1">'S8-S00001'!BH55</f>
        <v>0</v>
      </c>
      <c r="S55" s="310">
        <f ca="1">'S8-S00001'!BI55</f>
        <v>0</v>
      </c>
      <c r="T55" s="309">
        <f ca="1">'S8-S00002'!BH55</f>
        <v>0</v>
      </c>
      <c r="U55" s="310">
        <f ca="1">'S8-S00002'!BI55</f>
        <v>0</v>
      </c>
      <c r="V55" s="309">
        <f ca="1">'S8-S00003'!BH55</f>
        <v>0</v>
      </c>
      <c r="W55" s="309">
        <f ca="1">'S8-S00003'!BI55</f>
        <v>0</v>
      </c>
      <c r="X55" s="309">
        <f ca="1">'S8-S00004'!BH55</f>
        <v>0</v>
      </c>
      <c r="Y55" s="310">
        <f ca="1">'S8-S00004'!BI55</f>
        <v>0</v>
      </c>
      <c r="Z55" s="309">
        <f ca="1">'S8-S00005'!BH55</f>
        <v>0</v>
      </c>
      <c r="AA55" s="310">
        <f ca="1">'S8-S00005'!BI55</f>
        <v>0</v>
      </c>
      <c r="AB55" s="309">
        <f ca="1">'S8-S00006'!BH55</f>
        <v>0</v>
      </c>
      <c r="AC55" s="310">
        <f ca="1">'S8-S00006'!BI55</f>
        <v>0</v>
      </c>
      <c r="AD55" s="309">
        <f ca="1">'S8-S00007'!BH55</f>
        <v>0</v>
      </c>
      <c r="AE55" s="310">
        <f ca="1">'S8-S00007'!BI55</f>
        <v>0</v>
      </c>
      <c r="AF55" s="309">
        <f ca="1">'S8-S00008'!BH55</f>
        <v>0</v>
      </c>
      <c r="AG55" s="310">
        <f ca="1">'S8-S00008'!BI55</f>
        <v>0</v>
      </c>
      <c r="AH55" s="309">
        <f ca="1">'S8-S00009'!BH55</f>
        <v>0</v>
      </c>
      <c r="AI55" s="310">
        <f ca="1">'S8-S00009'!BI55</f>
        <v>0</v>
      </c>
      <c r="AJ55" s="309">
        <f ca="1">'S8-S00010'!BH55</f>
        <v>0</v>
      </c>
      <c r="AK55" s="311">
        <f ca="1">'S8-S00010'!BI55</f>
        <v>0</v>
      </c>
    </row>
    <row r="56" spans="1:37" ht="19.5" thickBot="1">
      <c r="A56" s="639"/>
      <c r="B56" s="1021"/>
      <c r="C56" s="587"/>
      <c r="D56" s="588"/>
      <c r="E56" s="1040" t="s">
        <v>1161</v>
      </c>
      <c r="F56" s="1022"/>
      <c r="G56" s="1022"/>
      <c r="H56" s="1022"/>
      <c r="I56" s="1022"/>
      <c r="J56" s="1022"/>
      <c r="K56" s="1022"/>
      <c r="L56" s="1022"/>
      <c r="M56" s="1022"/>
      <c r="N56" s="1022"/>
      <c r="O56" s="1022"/>
      <c r="P56" s="1023"/>
      <c r="Q56" s="156" t="s">
        <v>144</v>
      </c>
      <c r="R56" s="147"/>
      <c r="S56" s="147"/>
      <c r="T56" s="147"/>
      <c r="U56" s="147"/>
      <c r="V56" s="147"/>
      <c r="W56" s="147"/>
      <c r="X56" s="147"/>
      <c r="Y56" s="147"/>
      <c r="Z56" s="147"/>
      <c r="AA56" s="147"/>
      <c r="AB56" s="147"/>
      <c r="AC56" s="147"/>
      <c r="AD56" s="147"/>
      <c r="AE56" s="147"/>
      <c r="AF56" s="147"/>
      <c r="AG56" s="147"/>
      <c r="AH56" s="147"/>
      <c r="AI56" s="147"/>
      <c r="AJ56" s="147"/>
      <c r="AK56" s="199"/>
    </row>
    <row r="57" spans="1:37" s="203" customFormat="1" ht="19.5" thickBot="1">
      <c r="B57" s="157"/>
      <c r="C57" s="157"/>
      <c r="D57" s="157"/>
      <c r="E57" s="158"/>
      <c r="F57" s="158"/>
      <c r="G57" s="158"/>
      <c r="H57" s="158"/>
      <c r="I57" s="158"/>
      <c r="J57" s="158"/>
      <c r="K57" s="158"/>
      <c r="L57" s="158"/>
      <c r="M57" s="158"/>
      <c r="N57" s="158"/>
      <c r="O57" s="158"/>
      <c r="P57" s="158"/>
      <c r="Q57" s="158"/>
      <c r="R57" s="172"/>
      <c r="S57" s="173"/>
      <c r="T57" s="172"/>
      <c r="U57" s="173"/>
      <c r="V57" s="172"/>
      <c r="W57" s="173"/>
      <c r="X57" s="172"/>
      <c r="Y57" s="173"/>
      <c r="Z57" s="172"/>
      <c r="AA57" s="173"/>
      <c r="AB57" s="172"/>
      <c r="AC57" s="173"/>
      <c r="AD57" s="172"/>
      <c r="AE57" s="173"/>
      <c r="AF57" s="172"/>
      <c r="AG57" s="173"/>
      <c r="AH57" s="172"/>
      <c r="AI57" s="173"/>
      <c r="AJ57" s="172"/>
      <c r="AK57" s="173"/>
    </row>
    <row r="58" spans="1:37" ht="66" customHeight="1" thickBot="1">
      <c r="B58" s="159" t="s">
        <v>1317</v>
      </c>
      <c r="C58" s="1044" t="s">
        <v>1319</v>
      </c>
      <c r="D58" s="1045"/>
      <c r="E58" s="1044" t="s">
        <v>1318</v>
      </c>
      <c r="F58" s="1045"/>
      <c r="G58" s="1041" t="s">
        <v>1205</v>
      </c>
      <c r="H58" s="1042"/>
      <c r="I58" s="1042"/>
      <c r="J58" s="1042"/>
      <c r="K58" s="1042"/>
      <c r="L58" s="1042"/>
      <c r="M58" s="1042"/>
      <c r="N58" s="1042"/>
      <c r="O58" s="1042"/>
      <c r="P58" s="1043"/>
      <c r="Q58" s="178" t="s">
        <v>1201</v>
      </c>
      <c r="R58" s="315">
        <f>'S8-S00001'!BH69</f>
        <v>0</v>
      </c>
      <c r="S58" s="160"/>
      <c r="T58" s="315">
        <f>'S8-S00002'!BH69</f>
        <v>0</v>
      </c>
      <c r="U58" s="160"/>
      <c r="V58" s="315">
        <f>'S8-S00003'!BH69</f>
        <v>0</v>
      </c>
      <c r="W58" s="160"/>
      <c r="X58" s="315">
        <f>'S8-S00004'!BH69</f>
        <v>0</v>
      </c>
      <c r="Y58" s="160"/>
      <c r="Z58" s="315">
        <f>'S8-S00005'!BH69</f>
        <v>0</v>
      </c>
      <c r="AA58" s="160"/>
      <c r="AB58" s="315">
        <f>'S8-S00006'!BH69</f>
        <v>0</v>
      </c>
      <c r="AC58" s="160"/>
      <c r="AD58" s="315">
        <f>'S8-S00007'!BH69</f>
        <v>0</v>
      </c>
      <c r="AE58" s="160"/>
      <c r="AF58" s="315">
        <f>'S8-S00008'!BH69</f>
        <v>0</v>
      </c>
      <c r="AG58" s="160"/>
      <c r="AH58" s="315">
        <f>'S8-S00009'!BH69</f>
        <v>0</v>
      </c>
      <c r="AI58" s="160"/>
      <c r="AJ58" s="315">
        <f>'S8-S00010'!BH69</f>
        <v>0</v>
      </c>
      <c r="AK58" s="161"/>
    </row>
    <row r="59" spans="1:37" s="203" customFormat="1" ht="19.5" thickBot="1">
      <c r="B59" s="157"/>
      <c r="C59" s="157"/>
      <c r="D59" s="157"/>
      <c r="E59" s="158"/>
      <c r="F59" s="158"/>
      <c r="G59" s="158"/>
      <c r="H59" s="158"/>
      <c r="I59" s="158"/>
      <c r="J59" s="158"/>
      <c r="K59" s="158"/>
      <c r="L59" s="158"/>
      <c r="M59" s="158"/>
      <c r="N59" s="158"/>
      <c r="O59" s="158"/>
      <c r="P59" s="158"/>
      <c r="Q59" s="158"/>
      <c r="R59" s="172"/>
      <c r="S59" s="173"/>
      <c r="T59" s="172"/>
      <c r="U59" s="173"/>
      <c r="V59" s="172"/>
      <c r="W59" s="173"/>
      <c r="X59" s="172"/>
      <c r="Y59" s="173"/>
      <c r="Z59" s="172"/>
      <c r="AA59" s="173"/>
      <c r="AB59" s="172"/>
      <c r="AC59" s="173"/>
      <c r="AD59" s="172"/>
      <c r="AE59" s="173"/>
      <c r="AF59" s="172"/>
      <c r="AG59" s="173"/>
      <c r="AH59" s="172"/>
      <c r="AI59" s="173"/>
      <c r="AJ59" s="172"/>
      <c r="AK59" s="173"/>
    </row>
    <row r="60" spans="1:37">
      <c r="A60" s="639"/>
      <c r="B60" s="1012" t="s">
        <v>1301</v>
      </c>
      <c r="C60" s="977" t="s">
        <v>1178</v>
      </c>
      <c r="D60" s="978"/>
      <c r="E60" s="1046" t="s">
        <v>1179</v>
      </c>
      <c r="F60" s="1019"/>
      <c r="G60" s="1019"/>
      <c r="H60" s="1019"/>
      <c r="I60" s="1020"/>
      <c r="J60" s="983" t="s">
        <v>1180</v>
      </c>
      <c r="K60" s="983"/>
      <c r="L60" s="983"/>
      <c r="M60" s="983"/>
      <c r="N60" s="983"/>
      <c r="O60" s="983"/>
      <c r="P60" s="983"/>
      <c r="Q60" s="174" t="s">
        <v>26</v>
      </c>
      <c r="R60" s="175"/>
      <c r="S60" s="307">
        <f ca="1">'S8-S00001'!BI60</f>
        <v>0</v>
      </c>
      <c r="T60" s="175"/>
      <c r="U60" s="307">
        <f ca="1">'S8-S00002'!BI60</f>
        <v>0</v>
      </c>
      <c r="V60" s="175"/>
      <c r="W60" s="307">
        <f ca="1">'S8-S00003'!BI60</f>
        <v>0</v>
      </c>
      <c r="X60" s="175"/>
      <c r="Y60" s="307">
        <f ca="1">'S8-S00004'!BI60</f>
        <v>0</v>
      </c>
      <c r="Z60" s="175"/>
      <c r="AA60" s="307">
        <f ca="1">'S8-S00005'!BI60</f>
        <v>0</v>
      </c>
      <c r="AB60" s="175"/>
      <c r="AC60" s="307">
        <f ca="1">'S8-S00006'!BI60</f>
        <v>0</v>
      </c>
      <c r="AD60" s="175"/>
      <c r="AE60" s="307">
        <f ca="1">'S8-S00007'!BI60</f>
        <v>0</v>
      </c>
      <c r="AF60" s="175"/>
      <c r="AG60" s="307">
        <f ca="1">'S8-S00008'!BI60</f>
        <v>0</v>
      </c>
      <c r="AH60" s="175"/>
      <c r="AI60" s="307">
        <f ca="1">'S8-S00009'!BI60</f>
        <v>0</v>
      </c>
      <c r="AJ60" s="175"/>
      <c r="AK60" s="317">
        <f ca="1">'S8-S00010'!BI60</f>
        <v>0</v>
      </c>
    </row>
    <row r="61" spans="1:37">
      <c r="A61" s="639"/>
      <c r="B61" s="1013"/>
      <c r="C61" s="979"/>
      <c r="D61" s="980"/>
      <c r="E61" s="1040"/>
      <c r="F61" s="1022"/>
      <c r="G61" s="1022"/>
      <c r="H61" s="1022"/>
      <c r="I61" s="1023"/>
      <c r="J61" s="984" t="s">
        <v>1181</v>
      </c>
      <c r="K61" s="984"/>
      <c r="L61" s="984"/>
      <c r="M61" s="984"/>
      <c r="N61" s="984"/>
      <c r="O61" s="984"/>
      <c r="P61" s="984"/>
      <c r="Q61" s="156" t="s">
        <v>26</v>
      </c>
      <c r="R61" s="147"/>
      <c r="S61" s="309">
        <f ca="1">'S8-S00001'!BI61</f>
        <v>0</v>
      </c>
      <c r="T61" s="147"/>
      <c r="U61" s="309">
        <f ca="1">'S8-S00002'!BI61</f>
        <v>0</v>
      </c>
      <c r="V61" s="147"/>
      <c r="W61" s="309">
        <f ca="1">'S8-S00003'!BI61</f>
        <v>0</v>
      </c>
      <c r="X61" s="147"/>
      <c r="Y61" s="309">
        <f ca="1">'S8-S00004'!BI61</f>
        <v>0</v>
      </c>
      <c r="Z61" s="147"/>
      <c r="AA61" s="309">
        <f ca="1">'S8-S00005'!BI61</f>
        <v>0</v>
      </c>
      <c r="AB61" s="147"/>
      <c r="AC61" s="309">
        <f ca="1">'S8-S00006'!BI61</f>
        <v>0</v>
      </c>
      <c r="AD61" s="147"/>
      <c r="AE61" s="309">
        <f ca="1">'S8-S00007'!BI61</f>
        <v>0</v>
      </c>
      <c r="AF61" s="147"/>
      <c r="AG61" s="309">
        <f ca="1">'S8-S00008'!BI61</f>
        <v>0</v>
      </c>
      <c r="AH61" s="147"/>
      <c r="AI61" s="309">
        <f ca="1">'S8-S00009'!BI61</f>
        <v>0</v>
      </c>
      <c r="AJ61" s="147"/>
      <c r="AK61" s="318">
        <f ca="1">'S8-S00010'!BI61</f>
        <v>0</v>
      </c>
    </row>
    <row r="62" spans="1:37">
      <c r="B62" s="1013"/>
      <c r="C62" s="979"/>
      <c r="D62" s="980"/>
      <c r="E62" s="1040"/>
      <c r="F62" s="1022"/>
      <c r="G62" s="1022"/>
      <c r="H62" s="1022"/>
      <c r="I62" s="1023"/>
      <c r="J62" s="984" t="s">
        <v>1182</v>
      </c>
      <c r="K62" s="984"/>
      <c r="L62" s="984"/>
      <c r="M62" s="984"/>
      <c r="N62" s="984"/>
      <c r="O62" s="984"/>
      <c r="P62" s="984"/>
      <c r="Q62" s="156" t="s">
        <v>26</v>
      </c>
      <c r="R62" s="147"/>
      <c r="S62" s="309">
        <f ca="1">'S8-S00001'!BI62</f>
        <v>0</v>
      </c>
      <c r="T62" s="147"/>
      <c r="U62" s="309">
        <f ca="1">'S8-S00002'!BI62</f>
        <v>0</v>
      </c>
      <c r="V62" s="147"/>
      <c r="W62" s="309">
        <f ca="1">'S8-S00003'!BI62</f>
        <v>0</v>
      </c>
      <c r="X62" s="147"/>
      <c r="Y62" s="309">
        <f ca="1">'S8-S00004'!BI62</f>
        <v>0</v>
      </c>
      <c r="Z62" s="147"/>
      <c r="AA62" s="309">
        <f ca="1">'S8-S00005'!BI62</f>
        <v>0</v>
      </c>
      <c r="AB62" s="147"/>
      <c r="AC62" s="309">
        <f ca="1">'S8-S00006'!BI62</f>
        <v>0</v>
      </c>
      <c r="AD62" s="147"/>
      <c r="AE62" s="309">
        <f ca="1">'S8-S00007'!BI62</f>
        <v>0</v>
      </c>
      <c r="AF62" s="147"/>
      <c r="AG62" s="309">
        <f ca="1">'S8-S00008'!BI62</f>
        <v>0</v>
      </c>
      <c r="AH62" s="147"/>
      <c r="AI62" s="309">
        <f ca="1">'S8-S00009'!BI62</f>
        <v>0</v>
      </c>
      <c r="AJ62" s="147"/>
      <c r="AK62" s="318">
        <f ca="1">'S8-S00010'!BI62</f>
        <v>0</v>
      </c>
    </row>
    <row r="63" spans="1:37">
      <c r="B63" s="1013"/>
      <c r="C63" s="979"/>
      <c r="D63" s="980"/>
      <c r="E63" s="1040"/>
      <c r="F63" s="1022"/>
      <c r="G63" s="1022"/>
      <c r="H63" s="1022"/>
      <c r="I63" s="1023"/>
      <c r="J63" s="984" t="s">
        <v>1183</v>
      </c>
      <c r="K63" s="984"/>
      <c r="L63" s="984"/>
      <c r="M63" s="984"/>
      <c r="N63" s="984"/>
      <c r="O63" s="984"/>
      <c r="P63" s="984"/>
      <c r="Q63" s="156" t="s">
        <v>1184</v>
      </c>
      <c r="R63" s="147"/>
      <c r="S63" s="309">
        <f ca="1">'S8-S00001'!BI63</f>
        <v>0</v>
      </c>
      <c r="T63" s="147"/>
      <c r="U63" s="309">
        <f ca="1">'S8-S00002'!BI63</f>
        <v>0</v>
      </c>
      <c r="V63" s="147"/>
      <c r="W63" s="309">
        <f ca="1">'S8-S00003'!BI63</f>
        <v>0</v>
      </c>
      <c r="X63" s="147"/>
      <c r="Y63" s="309">
        <f ca="1">'S8-S00004'!BI63</f>
        <v>0</v>
      </c>
      <c r="Z63" s="147"/>
      <c r="AA63" s="309">
        <f ca="1">'S8-S00005'!BI63</f>
        <v>0</v>
      </c>
      <c r="AB63" s="147"/>
      <c r="AC63" s="309">
        <f ca="1">'S8-S00006'!BI63</f>
        <v>0</v>
      </c>
      <c r="AD63" s="147"/>
      <c r="AE63" s="309">
        <f ca="1">'S8-S00007'!BI63</f>
        <v>0</v>
      </c>
      <c r="AF63" s="147"/>
      <c r="AG63" s="309">
        <f ca="1">'S8-S00008'!BI63</f>
        <v>0</v>
      </c>
      <c r="AH63" s="147"/>
      <c r="AI63" s="309">
        <f ca="1">'S8-S00009'!BI63</f>
        <v>0</v>
      </c>
      <c r="AJ63" s="147"/>
      <c r="AK63" s="318">
        <f ca="1">'S8-S00010'!BI63</f>
        <v>0</v>
      </c>
    </row>
    <row r="64" spans="1:37">
      <c r="B64" s="1013"/>
      <c r="C64" s="979"/>
      <c r="D64" s="980"/>
      <c r="E64" s="1040"/>
      <c r="F64" s="1022"/>
      <c r="G64" s="1022"/>
      <c r="H64" s="1022"/>
      <c r="I64" s="1023"/>
      <c r="J64" s="984" t="s">
        <v>1185</v>
      </c>
      <c r="K64" s="984"/>
      <c r="L64" s="984"/>
      <c r="M64" s="984"/>
      <c r="N64" s="984"/>
      <c r="O64" s="984"/>
      <c r="P64" s="984"/>
      <c r="Q64" s="156" t="s">
        <v>1184</v>
      </c>
      <c r="R64" s="147"/>
      <c r="S64" s="309">
        <f ca="1">'S8-S00001'!BI64</f>
        <v>0</v>
      </c>
      <c r="T64" s="147"/>
      <c r="U64" s="309">
        <f ca="1">'S8-S00002'!BI64</f>
        <v>0</v>
      </c>
      <c r="V64" s="147"/>
      <c r="W64" s="309">
        <f ca="1">'S8-S00003'!BI64</f>
        <v>0</v>
      </c>
      <c r="X64" s="147"/>
      <c r="Y64" s="309">
        <f ca="1">'S8-S00004'!BI64</f>
        <v>0</v>
      </c>
      <c r="Z64" s="147"/>
      <c r="AA64" s="309">
        <f ca="1">'S8-S00005'!BI64</f>
        <v>0</v>
      </c>
      <c r="AB64" s="147"/>
      <c r="AC64" s="309">
        <f ca="1">'S8-S00006'!BI64</f>
        <v>0</v>
      </c>
      <c r="AD64" s="147"/>
      <c r="AE64" s="309">
        <f ca="1">'S8-S00007'!BI64</f>
        <v>0</v>
      </c>
      <c r="AF64" s="147"/>
      <c r="AG64" s="309">
        <f ca="1">'S8-S00008'!BI64</f>
        <v>0</v>
      </c>
      <c r="AH64" s="147"/>
      <c r="AI64" s="309">
        <f ca="1">'S8-S00009'!BI64</f>
        <v>0</v>
      </c>
      <c r="AJ64" s="147"/>
      <c r="AK64" s="318">
        <f ca="1">'S8-S00010'!BI64</f>
        <v>0</v>
      </c>
    </row>
    <row r="65" spans="2:37">
      <c r="B65" s="1013"/>
      <c r="C65" s="979"/>
      <c r="D65" s="980"/>
      <c r="E65" s="1040"/>
      <c r="F65" s="1022"/>
      <c r="G65" s="1022"/>
      <c r="H65" s="1022"/>
      <c r="I65" s="1023"/>
      <c r="J65" s="984" t="s">
        <v>1186</v>
      </c>
      <c r="K65" s="984"/>
      <c r="L65" s="984"/>
      <c r="M65" s="984"/>
      <c r="N65" s="984"/>
      <c r="O65" s="984"/>
      <c r="P65" s="984"/>
      <c r="Q65" s="156" t="s">
        <v>1184</v>
      </c>
      <c r="R65" s="147"/>
      <c r="S65" s="309">
        <f ca="1">'S8-S00001'!BI65</f>
        <v>0</v>
      </c>
      <c r="T65" s="147"/>
      <c r="U65" s="309">
        <f ca="1">'S8-S00002'!BI65</f>
        <v>0</v>
      </c>
      <c r="V65" s="147"/>
      <c r="W65" s="309">
        <f ca="1">'S8-S00003'!BI65</f>
        <v>0</v>
      </c>
      <c r="X65" s="147"/>
      <c r="Y65" s="309">
        <f ca="1">'S8-S00004'!BI65</f>
        <v>0</v>
      </c>
      <c r="Z65" s="147"/>
      <c r="AA65" s="309">
        <f ca="1">'S8-S00005'!BI65</f>
        <v>0</v>
      </c>
      <c r="AB65" s="147"/>
      <c r="AC65" s="309">
        <f ca="1">'S8-S00006'!BI65</f>
        <v>0</v>
      </c>
      <c r="AD65" s="147"/>
      <c r="AE65" s="309">
        <f ca="1">'S8-S00007'!BI65</f>
        <v>0</v>
      </c>
      <c r="AF65" s="147"/>
      <c r="AG65" s="309">
        <f ca="1">'S8-S00008'!BI65</f>
        <v>0</v>
      </c>
      <c r="AH65" s="147"/>
      <c r="AI65" s="309">
        <f ca="1">'S8-S00009'!BI65</f>
        <v>0</v>
      </c>
      <c r="AJ65" s="147"/>
      <c r="AK65" s="318">
        <f ca="1">'S8-S00010'!BI65</f>
        <v>0</v>
      </c>
    </row>
    <row r="66" spans="2:37" ht="19.5" thickBot="1">
      <c r="B66" s="1014"/>
      <c r="C66" s="981"/>
      <c r="D66" s="982"/>
      <c r="E66" s="1036"/>
      <c r="F66" s="1025"/>
      <c r="G66" s="1025"/>
      <c r="H66" s="1025"/>
      <c r="I66" s="1026"/>
      <c r="J66" s="1027" t="s">
        <v>1187</v>
      </c>
      <c r="K66" s="1027"/>
      <c r="L66" s="1027"/>
      <c r="M66" s="1027"/>
      <c r="N66" s="1027"/>
      <c r="O66" s="1027"/>
      <c r="P66" s="1027"/>
      <c r="Q66" s="176" t="s">
        <v>1184</v>
      </c>
      <c r="R66" s="177"/>
      <c r="S66" s="316">
        <f ca="1">'S8-S00001'!BI66</f>
        <v>0</v>
      </c>
      <c r="T66" s="177"/>
      <c r="U66" s="316">
        <f ca="1">'S8-S00002'!BI66</f>
        <v>0</v>
      </c>
      <c r="V66" s="177"/>
      <c r="W66" s="316">
        <f ca="1">'S8-S00003'!BI66</f>
        <v>0</v>
      </c>
      <c r="X66" s="177"/>
      <c r="Y66" s="316">
        <f ca="1">'S8-S00004'!BI66</f>
        <v>0</v>
      </c>
      <c r="Z66" s="177"/>
      <c r="AA66" s="316">
        <f ca="1">'S8-S00005'!BI66</f>
        <v>0</v>
      </c>
      <c r="AB66" s="177"/>
      <c r="AC66" s="316">
        <f ca="1">'S8-S00006'!BI66</f>
        <v>0</v>
      </c>
      <c r="AD66" s="177"/>
      <c r="AE66" s="316">
        <f ca="1">'S8-S00007'!BI66</f>
        <v>0</v>
      </c>
      <c r="AF66" s="177"/>
      <c r="AG66" s="316">
        <f ca="1">'S8-S00008'!BI66</f>
        <v>0</v>
      </c>
      <c r="AH66" s="177"/>
      <c r="AI66" s="316">
        <f ca="1">'S8-S00009'!BI66</f>
        <v>0</v>
      </c>
      <c r="AJ66" s="177"/>
      <c r="AK66" s="319">
        <f ca="1">'S8-S00010'!BI66</f>
        <v>0</v>
      </c>
    </row>
    <row r="67" spans="2:37">
      <c r="AK67" s="170"/>
    </row>
    <row r="68" spans="2:37">
      <c r="AK68" s="170"/>
    </row>
  </sheetData>
  <sheetProtection algorithmName="SHA-512" hashValue="MBQWTOT20H43320AHuPX+h9NxSeqFeuVFP4efHtnF60P0z9f5SFFRxMYAzMcswAz7UfYiTKQHUN58soO1pVr3A==" saltValue="6G5CO/8ob3sqVI6SMpJg3A==" spinCount="100000" sheet="1" scenarios="1" formatCells="0" formatColumns="0" formatRows="0" sort="0" autoFilter="0"/>
  <mergeCells count="70">
    <mergeCell ref="B60:B66"/>
    <mergeCell ref="G58:P58"/>
    <mergeCell ref="C58:D58"/>
    <mergeCell ref="E58:F58"/>
    <mergeCell ref="J66:P66"/>
    <mergeCell ref="C60:D66"/>
    <mergeCell ref="J61:P61"/>
    <mergeCell ref="J62:P62"/>
    <mergeCell ref="J63:P63"/>
    <mergeCell ref="E60:I66"/>
    <mergeCell ref="J60:P60"/>
    <mergeCell ref="J64:P64"/>
    <mergeCell ref="J65:P65"/>
    <mergeCell ref="J46:P46"/>
    <mergeCell ref="J35:P35"/>
    <mergeCell ref="J36:P36"/>
    <mergeCell ref="J38:P38"/>
    <mergeCell ref="J39:P39"/>
    <mergeCell ref="J40:P40"/>
    <mergeCell ref="J41:P41"/>
    <mergeCell ref="J42:P42"/>
    <mergeCell ref="J43:P43"/>
    <mergeCell ref="J44:P44"/>
    <mergeCell ref="J45:P45"/>
    <mergeCell ref="E37:P37"/>
    <mergeCell ref="J47:P47"/>
    <mergeCell ref="J48:P48"/>
    <mergeCell ref="J49:P49"/>
    <mergeCell ref="E34:P34"/>
    <mergeCell ref="E21:I22"/>
    <mergeCell ref="J21:P21"/>
    <mergeCell ref="J22:P22"/>
    <mergeCell ref="E23:I28"/>
    <mergeCell ref="J23:P23"/>
    <mergeCell ref="J24:P24"/>
    <mergeCell ref="J25:P25"/>
    <mergeCell ref="J26:P26"/>
    <mergeCell ref="J27:P27"/>
    <mergeCell ref="J28:P28"/>
    <mergeCell ref="E29:P29"/>
    <mergeCell ref="E30:P30"/>
    <mergeCell ref="E31:P31"/>
    <mergeCell ref="E32:P32"/>
    <mergeCell ref="E19:I20"/>
    <mergeCell ref="J19:P19"/>
    <mergeCell ref="J20:P20"/>
    <mergeCell ref="B5:B7"/>
    <mergeCell ref="C5:P7"/>
    <mergeCell ref="E8:P8"/>
    <mergeCell ref="E9:P9"/>
    <mergeCell ref="E10:P10"/>
    <mergeCell ref="B8:B56"/>
    <mergeCell ref="E35:I36"/>
    <mergeCell ref="C8:D37"/>
    <mergeCell ref="C38:D55"/>
    <mergeCell ref="E56:P56"/>
    <mergeCell ref="J53:P53"/>
    <mergeCell ref="J54:K55"/>
    <mergeCell ref="J50:P50"/>
    <mergeCell ref="J51:P51"/>
    <mergeCell ref="J52:P52"/>
    <mergeCell ref="E33:P33"/>
    <mergeCell ref="E16:P16"/>
    <mergeCell ref="E17:P17"/>
    <mergeCell ref="E18:P18"/>
    <mergeCell ref="E11:P11"/>
    <mergeCell ref="E12:P12"/>
    <mergeCell ref="E13:P13"/>
    <mergeCell ref="E14:P14"/>
    <mergeCell ref="E15:P15"/>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453F-93DA-4103-A763-77BC8498143D}">
  <sheetPr codeName="Sheet1">
    <tabColor rgb="FFC00000"/>
  </sheetPr>
  <dimension ref="B2:P100"/>
  <sheetViews>
    <sheetView showGridLines="0" tabSelected="1" zoomScale="85" zoomScaleNormal="85" workbookViewId="0"/>
  </sheetViews>
  <sheetFormatPr defaultRowHeight="18.75"/>
  <cols>
    <col min="1" max="1" width="5.375" customWidth="1"/>
  </cols>
  <sheetData>
    <row r="2" spans="2:16" ht="25.5">
      <c r="B2" s="1" t="s">
        <v>1436</v>
      </c>
      <c r="C2" s="2"/>
      <c r="D2" s="2"/>
      <c r="E2" s="2"/>
      <c r="F2" s="2"/>
      <c r="G2" s="2"/>
      <c r="H2" s="2"/>
      <c r="I2" s="2"/>
      <c r="J2" s="2"/>
      <c r="K2" s="2"/>
      <c r="L2" s="2"/>
      <c r="M2" s="2"/>
      <c r="N2" s="2"/>
      <c r="O2" s="2"/>
      <c r="P2" s="2"/>
    </row>
    <row r="3" spans="2:16" ht="19.5">
      <c r="B3" s="3" t="s">
        <v>1440</v>
      </c>
      <c r="C3" s="2"/>
      <c r="D3" s="2"/>
      <c r="E3" s="2"/>
      <c r="F3" s="2"/>
      <c r="G3" s="2"/>
      <c r="H3" s="2"/>
      <c r="I3" s="2"/>
      <c r="J3" s="2"/>
      <c r="K3" s="2"/>
      <c r="L3" s="2"/>
      <c r="M3" s="2"/>
      <c r="N3" s="2"/>
      <c r="O3" s="2"/>
      <c r="P3" s="2"/>
    </row>
    <row r="4" spans="2:16" ht="19.5">
      <c r="B4" s="3" t="s">
        <v>1441</v>
      </c>
      <c r="C4" s="2"/>
      <c r="D4" s="2"/>
      <c r="E4" s="2"/>
      <c r="F4" s="2"/>
      <c r="G4" s="2"/>
      <c r="H4" s="2"/>
      <c r="I4" s="2"/>
      <c r="J4" s="2"/>
      <c r="K4" s="2"/>
      <c r="L4" s="2"/>
      <c r="M4" s="2"/>
      <c r="N4" s="2"/>
      <c r="O4" s="2"/>
      <c r="P4" s="2"/>
    </row>
    <row r="5" spans="2:16" ht="19.5">
      <c r="B5" s="3"/>
      <c r="C5" s="2"/>
      <c r="D5" s="2"/>
      <c r="E5" s="2"/>
      <c r="F5" s="2"/>
      <c r="G5" s="2"/>
      <c r="H5" s="2"/>
      <c r="I5" s="2"/>
      <c r="J5" s="2"/>
      <c r="K5" s="2"/>
      <c r="L5" s="2"/>
      <c r="M5" s="2"/>
      <c r="N5" s="2"/>
      <c r="O5" s="2"/>
      <c r="P5" s="2"/>
    </row>
    <row r="7" spans="2:16">
      <c r="B7" s="4" t="s">
        <v>0</v>
      </c>
      <c r="C7" s="6" t="s">
        <v>1</v>
      </c>
    </row>
    <row r="8" spans="2:16">
      <c r="C8" s="5" t="s">
        <v>2</v>
      </c>
    </row>
    <row r="9" spans="2:16">
      <c r="C9" s="201" t="s">
        <v>3</v>
      </c>
    </row>
    <row r="10" spans="2:16">
      <c r="C10" s="63" t="s">
        <v>1347</v>
      </c>
    </row>
    <row r="11" spans="2:16">
      <c r="C11" s="753" t="s">
        <v>1491</v>
      </c>
    </row>
    <row r="12" spans="2:16">
      <c r="C12" s="753" t="s">
        <v>1492</v>
      </c>
    </row>
    <row r="13" spans="2:16">
      <c r="B13" s="4" t="s">
        <v>1444</v>
      </c>
      <c r="C13" s="758" t="s">
        <v>1445</v>
      </c>
      <c r="D13" s="759"/>
      <c r="E13" s="758" t="s">
        <v>1446</v>
      </c>
      <c r="F13" s="759"/>
      <c r="G13" s="758" t="s">
        <v>1447</v>
      </c>
      <c r="H13" s="760"/>
      <c r="I13" s="760"/>
      <c r="J13" s="760"/>
      <c r="K13" s="760"/>
      <c r="L13" s="760"/>
      <c r="M13" s="760"/>
      <c r="N13" s="760"/>
      <c r="O13" s="760"/>
      <c r="P13" s="759"/>
    </row>
    <row r="14" spans="2:16">
      <c r="C14" s="754" t="s">
        <v>1448</v>
      </c>
      <c r="D14" s="755"/>
      <c r="E14" s="757">
        <v>45019</v>
      </c>
      <c r="F14" s="755"/>
      <c r="G14" s="754" t="s">
        <v>1449</v>
      </c>
      <c r="H14" s="756"/>
      <c r="I14" s="756"/>
      <c r="J14" s="756"/>
      <c r="K14" s="756"/>
      <c r="L14" s="756"/>
      <c r="M14" s="756"/>
      <c r="N14" s="756"/>
      <c r="O14" s="756"/>
      <c r="P14" s="755"/>
    </row>
    <row r="15" spans="2:16">
      <c r="C15" s="754" t="s">
        <v>1450</v>
      </c>
      <c r="D15" s="755"/>
      <c r="E15" s="757">
        <v>45110</v>
      </c>
      <c r="F15" s="755"/>
      <c r="G15" s="754" t="s">
        <v>1451</v>
      </c>
      <c r="H15" s="756"/>
      <c r="I15" s="756"/>
      <c r="J15" s="756"/>
      <c r="K15" s="756"/>
      <c r="L15" s="756"/>
      <c r="M15" s="756"/>
      <c r="N15" s="756"/>
      <c r="O15" s="756"/>
      <c r="P15" s="755"/>
    </row>
    <row r="16" spans="2:16">
      <c r="C16" s="754"/>
      <c r="D16" s="755"/>
      <c r="E16" s="754"/>
      <c r="F16" s="755"/>
      <c r="G16" s="754"/>
      <c r="H16" s="756"/>
      <c r="I16" s="756"/>
      <c r="J16" s="756"/>
      <c r="K16" s="756"/>
      <c r="L16" s="756"/>
      <c r="M16" s="756"/>
      <c r="N16" s="756"/>
      <c r="O16" s="756"/>
      <c r="P16" s="755"/>
    </row>
    <row r="17" spans="3:16">
      <c r="C17" s="754"/>
      <c r="D17" s="755"/>
      <c r="E17" s="754"/>
      <c r="F17" s="755"/>
      <c r="G17" s="754"/>
      <c r="H17" s="756"/>
      <c r="I17" s="756"/>
      <c r="J17" s="756"/>
      <c r="K17" s="756"/>
      <c r="L17" s="756"/>
      <c r="M17" s="756"/>
      <c r="N17" s="756"/>
      <c r="O17" s="756"/>
      <c r="P17" s="755"/>
    </row>
    <row r="18" spans="3:16">
      <c r="C18" s="754"/>
      <c r="D18" s="755"/>
      <c r="E18" s="754"/>
      <c r="F18" s="755"/>
      <c r="G18" s="754"/>
      <c r="H18" s="756"/>
      <c r="I18" s="756"/>
      <c r="J18" s="756"/>
      <c r="K18" s="756"/>
      <c r="L18" s="756"/>
      <c r="M18" s="756"/>
      <c r="N18" s="756"/>
      <c r="O18" s="756"/>
      <c r="P18" s="755"/>
    </row>
    <row r="19" spans="3:16">
      <c r="C19" s="754"/>
      <c r="D19" s="755"/>
      <c r="E19" s="754"/>
      <c r="F19" s="755"/>
      <c r="G19" s="754"/>
      <c r="H19" s="756"/>
      <c r="I19" s="756"/>
      <c r="J19" s="756"/>
      <c r="K19" s="756"/>
      <c r="L19" s="756"/>
      <c r="M19" s="756"/>
      <c r="N19" s="756"/>
      <c r="O19" s="756"/>
      <c r="P19" s="755"/>
    </row>
    <row r="20" spans="3:16">
      <c r="C20" s="754"/>
      <c r="D20" s="755"/>
      <c r="E20" s="754"/>
      <c r="F20" s="755"/>
      <c r="G20" s="754"/>
      <c r="H20" s="756"/>
      <c r="I20" s="756"/>
      <c r="J20" s="756"/>
      <c r="K20" s="756"/>
      <c r="L20" s="756"/>
      <c r="M20" s="756"/>
      <c r="N20" s="756"/>
      <c r="O20" s="756"/>
      <c r="P20" s="755"/>
    </row>
    <row r="21" spans="3:16">
      <c r="C21" s="754"/>
      <c r="D21" s="755"/>
      <c r="E21" s="754"/>
      <c r="F21" s="755"/>
      <c r="G21" s="754"/>
      <c r="H21" s="756"/>
      <c r="I21" s="756"/>
      <c r="J21" s="756"/>
      <c r="K21" s="756"/>
      <c r="L21" s="756"/>
      <c r="M21" s="756"/>
      <c r="N21" s="756"/>
      <c r="O21" s="756"/>
      <c r="P21" s="755"/>
    </row>
    <row r="22" spans="3:16">
      <c r="C22" s="754"/>
      <c r="D22" s="755"/>
      <c r="E22" s="754"/>
      <c r="F22" s="755"/>
      <c r="G22" s="754"/>
      <c r="H22" s="756"/>
      <c r="I22" s="756"/>
      <c r="J22" s="756"/>
      <c r="K22" s="756"/>
      <c r="L22" s="756"/>
      <c r="M22" s="756"/>
      <c r="N22" s="756"/>
      <c r="O22" s="756"/>
      <c r="P22" s="755"/>
    </row>
    <row r="23" spans="3:16">
      <c r="C23" s="754"/>
      <c r="D23" s="755"/>
      <c r="E23" s="754"/>
      <c r="F23" s="755"/>
      <c r="G23" s="754"/>
      <c r="H23" s="756"/>
      <c r="I23" s="756"/>
      <c r="J23" s="756"/>
      <c r="K23" s="756"/>
      <c r="L23" s="756"/>
      <c r="M23" s="756"/>
      <c r="N23" s="756"/>
      <c r="O23" s="756"/>
      <c r="P23" s="755"/>
    </row>
    <row r="24" spans="3:16">
      <c r="C24" s="754"/>
      <c r="D24" s="755"/>
      <c r="E24" s="754"/>
      <c r="F24" s="755"/>
      <c r="G24" s="754"/>
      <c r="H24" s="756"/>
      <c r="I24" s="756"/>
      <c r="J24" s="756"/>
      <c r="K24" s="756"/>
      <c r="L24" s="756"/>
      <c r="M24" s="756"/>
      <c r="N24" s="756"/>
      <c r="O24" s="756"/>
      <c r="P24" s="755"/>
    </row>
    <row r="25" spans="3:16">
      <c r="C25" s="754"/>
      <c r="D25" s="755"/>
      <c r="E25" s="754"/>
      <c r="F25" s="755"/>
      <c r="G25" s="754"/>
      <c r="H25" s="756"/>
      <c r="I25" s="756"/>
      <c r="J25" s="756"/>
      <c r="K25" s="756"/>
      <c r="L25" s="756"/>
      <c r="M25" s="756"/>
      <c r="N25" s="756"/>
      <c r="O25" s="756"/>
      <c r="P25" s="755"/>
    </row>
    <row r="26" spans="3:16">
      <c r="C26" s="754"/>
      <c r="D26" s="755"/>
      <c r="E26" s="754"/>
      <c r="F26" s="755"/>
      <c r="G26" s="754"/>
      <c r="H26" s="756"/>
      <c r="I26" s="756"/>
      <c r="J26" s="756"/>
      <c r="K26" s="756"/>
      <c r="L26" s="756"/>
      <c r="M26" s="756"/>
      <c r="N26" s="756"/>
      <c r="O26" s="756"/>
      <c r="P26" s="755"/>
    </row>
    <row r="27" spans="3:16">
      <c r="C27" s="754"/>
      <c r="D27" s="755"/>
      <c r="E27" s="754"/>
      <c r="F27" s="755"/>
      <c r="G27" s="754"/>
      <c r="H27" s="756"/>
      <c r="I27" s="756"/>
      <c r="J27" s="756"/>
      <c r="K27" s="756"/>
      <c r="L27" s="756"/>
      <c r="M27" s="756"/>
      <c r="N27" s="756"/>
      <c r="O27" s="756"/>
      <c r="P27" s="755"/>
    </row>
    <row r="28" spans="3:16">
      <c r="C28" s="754"/>
      <c r="D28" s="755"/>
      <c r="E28" s="754"/>
      <c r="F28" s="755"/>
      <c r="G28" s="754"/>
      <c r="H28" s="756"/>
      <c r="I28" s="756"/>
      <c r="J28" s="756"/>
      <c r="K28" s="756"/>
      <c r="L28" s="756"/>
      <c r="M28" s="756"/>
      <c r="N28" s="756"/>
      <c r="O28" s="756"/>
      <c r="P28" s="755"/>
    </row>
    <row r="29" spans="3:16">
      <c r="C29" s="754"/>
      <c r="D29" s="755"/>
      <c r="E29" s="754"/>
      <c r="F29" s="755"/>
      <c r="G29" s="754"/>
      <c r="H29" s="756"/>
      <c r="I29" s="756"/>
      <c r="J29" s="756"/>
      <c r="K29" s="756"/>
      <c r="L29" s="756"/>
      <c r="M29" s="756"/>
      <c r="N29" s="756"/>
      <c r="O29" s="756"/>
      <c r="P29" s="755"/>
    </row>
    <row r="30" spans="3:16">
      <c r="C30" s="754"/>
      <c r="D30" s="755"/>
      <c r="E30" s="754"/>
      <c r="F30" s="755"/>
      <c r="G30" s="754"/>
      <c r="H30" s="756"/>
      <c r="I30" s="756"/>
      <c r="J30" s="756"/>
      <c r="K30" s="756"/>
      <c r="L30" s="756"/>
      <c r="M30" s="756"/>
      <c r="N30" s="756"/>
      <c r="O30" s="756"/>
      <c r="P30" s="755"/>
    </row>
    <row r="31" spans="3:16">
      <c r="C31" s="754"/>
      <c r="D31" s="755"/>
      <c r="E31" s="754"/>
      <c r="F31" s="755"/>
      <c r="G31" s="754"/>
      <c r="H31" s="756"/>
      <c r="I31" s="756"/>
      <c r="J31" s="756"/>
      <c r="K31" s="756"/>
      <c r="L31" s="756"/>
      <c r="M31" s="756"/>
      <c r="N31" s="756"/>
      <c r="O31" s="756"/>
      <c r="P31" s="755"/>
    </row>
    <row r="32" spans="3:16">
      <c r="C32" s="754"/>
      <c r="D32" s="755"/>
      <c r="E32" s="754"/>
      <c r="F32" s="755"/>
      <c r="G32" s="754"/>
      <c r="H32" s="756"/>
      <c r="I32" s="756"/>
      <c r="J32" s="756"/>
      <c r="K32" s="756"/>
      <c r="L32" s="756"/>
      <c r="M32" s="756"/>
      <c r="N32" s="756"/>
      <c r="O32" s="756"/>
      <c r="P32" s="755"/>
    </row>
    <row r="33" spans="3:16">
      <c r="C33" s="754"/>
      <c r="D33" s="755"/>
      <c r="E33" s="754"/>
      <c r="F33" s="755"/>
      <c r="G33" s="754"/>
      <c r="H33" s="756"/>
      <c r="I33" s="756"/>
      <c r="J33" s="756"/>
      <c r="K33" s="756"/>
      <c r="L33" s="756"/>
      <c r="M33" s="756"/>
      <c r="N33" s="756"/>
      <c r="O33" s="756"/>
      <c r="P33" s="755"/>
    </row>
    <row r="34" spans="3:16">
      <c r="C34" s="754"/>
      <c r="D34" s="755"/>
      <c r="E34" s="754"/>
      <c r="F34" s="755"/>
      <c r="G34" s="754"/>
      <c r="H34" s="756"/>
      <c r="I34" s="756"/>
      <c r="J34" s="756"/>
      <c r="K34" s="756"/>
      <c r="L34" s="756"/>
      <c r="M34" s="756"/>
      <c r="N34" s="756"/>
      <c r="O34" s="756"/>
      <c r="P34" s="755"/>
    </row>
    <row r="35" spans="3:16">
      <c r="C35" s="754"/>
      <c r="D35" s="755"/>
      <c r="E35" s="754"/>
      <c r="F35" s="755"/>
      <c r="G35" s="754"/>
      <c r="H35" s="756"/>
      <c r="I35" s="756"/>
      <c r="J35" s="756"/>
      <c r="K35" s="756"/>
      <c r="L35" s="756"/>
      <c r="M35" s="756"/>
      <c r="N35" s="756"/>
      <c r="O35" s="756"/>
      <c r="P35" s="755"/>
    </row>
    <row r="36" spans="3:16">
      <c r="C36" s="754"/>
      <c r="D36" s="755"/>
      <c r="E36" s="754"/>
      <c r="F36" s="755"/>
      <c r="G36" s="754"/>
      <c r="H36" s="756"/>
      <c r="I36" s="756"/>
      <c r="J36" s="756"/>
      <c r="K36" s="756"/>
      <c r="L36" s="756"/>
      <c r="M36" s="756"/>
      <c r="N36" s="756"/>
      <c r="O36" s="756"/>
      <c r="P36" s="755"/>
    </row>
    <row r="37" spans="3:16">
      <c r="C37" s="754"/>
      <c r="D37" s="755"/>
      <c r="E37" s="754"/>
      <c r="F37" s="755"/>
      <c r="G37" s="754"/>
      <c r="H37" s="756"/>
      <c r="I37" s="756"/>
      <c r="J37" s="756"/>
      <c r="K37" s="756"/>
      <c r="L37" s="756"/>
      <c r="M37" s="756"/>
      <c r="N37" s="756"/>
      <c r="O37" s="756"/>
      <c r="P37" s="755"/>
    </row>
    <row r="38" spans="3:16">
      <c r="C38" s="754"/>
      <c r="D38" s="755"/>
      <c r="E38" s="754"/>
      <c r="F38" s="755"/>
      <c r="G38" s="754"/>
      <c r="H38" s="756"/>
      <c r="I38" s="756"/>
      <c r="J38" s="756"/>
      <c r="K38" s="756"/>
      <c r="L38" s="756"/>
      <c r="M38" s="756"/>
      <c r="N38" s="756"/>
      <c r="O38" s="756"/>
      <c r="P38" s="755"/>
    </row>
    <row r="39" spans="3:16">
      <c r="C39" s="754"/>
      <c r="D39" s="755"/>
      <c r="E39" s="754"/>
      <c r="F39" s="755"/>
      <c r="G39" s="754"/>
      <c r="H39" s="756"/>
      <c r="I39" s="756"/>
      <c r="J39" s="756"/>
      <c r="K39" s="756"/>
      <c r="L39" s="756"/>
      <c r="M39" s="756"/>
      <c r="N39" s="756"/>
      <c r="O39" s="756"/>
      <c r="P39" s="755"/>
    </row>
    <row r="40" spans="3:16">
      <c r="C40" s="754"/>
      <c r="D40" s="755"/>
      <c r="E40" s="754"/>
      <c r="F40" s="755"/>
      <c r="G40" s="754"/>
      <c r="H40" s="756"/>
      <c r="I40" s="756"/>
      <c r="J40" s="756"/>
      <c r="K40" s="756"/>
      <c r="L40" s="756"/>
      <c r="M40" s="756"/>
      <c r="N40" s="756"/>
      <c r="O40" s="756"/>
      <c r="P40" s="755"/>
    </row>
    <row r="41" spans="3:16">
      <c r="C41" s="754"/>
      <c r="D41" s="755"/>
      <c r="E41" s="754"/>
      <c r="F41" s="755"/>
      <c r="G41" s="754"/>
      <c r="H41" s="756"/>
      <c r="I41" s="756"/>
      <c r="J41" s="756"/>
      <c r="K41" s="756"/>
      <c r="L41" s="756"/>
      <c r="M41" s="756"/>
      <c r="N41" s="756"/>
      <c r="O41" s="756"/>
      <c r="P41" s="755"/>
    </row>
    <row r="42" spans="3:16">
      <c r="C42" s="754"/>
      <c r="D42" s="755"/>
      <c r="E42" s="754"/>
      <c r="F42" s="755"/>
      <c r="G42" s="754"/>
      <c r="H42" s="756"/>
      <c r="I42" s="756"/>
      <c r="J42" s="756"/>
      <c r="K42" s="756"/>
      <c r="L42" s="756"/>
      <c r="M42" s="756"/>
      <c r="N42" s="756"/>
      <c r="O42" s="756"/>
      <c r="P42" s="755"/>
    </row>
    <row r="43" spans="3:16">
      <c r="C43" s="754"/>
      <c r="D43" s="755"/>
      <c r="E43" s="754"/>
      <c r="F43" s="755"/>
      <c r="G43" s="754"/>
      <c r="H43" s="756"/>
      <c r="I43" s="756"/>
      <c r="J43" s="756"/>
      <c r="K43" s="756"/>
      <c r="L43" s="756"/>
      <c r="M43" s="756"/>
      <c r="N43" s="756"/>
      <c r="O43" s="756"/>
      <c r="P43" s="755"/>
    </row>
    <row r="44" spans="3:16">
      <c r="C44" s="754"/>
      <c r="D44" s="755"/>
      <c r="E44" s="754"/>
      <c r="F44" s="755"/>
      <c r="G44" s="754"/>
      <c r="H44" s="756"/>
      <c r="I44" s="756"/>
      <c r="J44" s="756"/>
      <c r="K44" s="756"/>
      <c r="L44" s="756"/>
      <c r="M44" s="756"/>
      <c r="N44" s="756"/>
      <c r="O44" s="756"/>
      <c r="P44" s="755"/>
    </row>
    <row r="45" spans="3:16">
      <c r="C45" s="754"/>
      <c r="D45" s="755"/>
      <c r="E45" s="754"/>
      <c r="F45" s="755"/>
      <c r="G45" s="754"/>
      <c r="H45" s="756"/>
      <c r="I45" s="756"/>
      <c r="J45" s="756"/>
      <c r="K45" s="756"/>
      <c r="L45" s="756"/>
      <c r="M45" s="756"/>
      <c r="N45" s="756"/>
      <c r="O45" s="756"/>
      <c r="P45" s="755"/>
    </row>
    <row r="46" spans="3:16">
      <c r="C46" s="754"/>
      <c r="D46" s="755"/>
      <c r="E46" s="754"/>
      <c r="F46" s="755"/>
      <c r="G46" s="754"/>
      <c r="H46" s="756"/>
      <c r="I46" s="756"/>
      <c r="J46" s="756"/>
      <c r="K46" s="756"/>
      <c r="L46" s="756"/>
      <c r="M46" s="756"/>
      <c r="N46" s="756"/>
      <c r="O46" s="756"/>
      <c r="P46" s="755"/>
    </row>
    <row r="47" spans="3:16">
      <c r="C47" s="754"/>
      <c r="D47" s="755"/>
      <c r="E47" s="754"/>
      <c r="F47" s="755"/>
      <c r="G47" s="754"/>
      <c r="H47" s="756"/>
      <c r="I47" s="756"/>
      <c r="J47" s="756"/>
      <c r="K47" s="756"/>
      <c r="L47" s="756"/>
      <c r="M47" s="756"/>
      <c r="N47" s="756"/>
      <c r="O47" s="756"/>
      <c r="P47" s="755"/>
    </row>
    <row r="48" spans="3:16">
      <c r="C48" s="754"/>
      <c r="D48" s="755"/>
      <c r="E48" s="754"/>
      <c r="F48" s="755"/>
      <c r="G48" s="754"/>
      <c r="H48" s="756"/>
      <c r="I48" s="756"/>
      <c r="J48" s="756"/>
      <c r="K48" s="756"/>
      <c r="L48" s="756"/>
      <c r="M48" s="756"/>
      <c r="N48" s="756"/>
      <c r="O48" s="756"/>
      <c r="P48" s="755"/>
    </row>
    <row r="49" spans="3:16">
      <c r="C49" s="754"/>
      <c r="D49" s="755"/>
      <c r="E49" s="754"/>
      <c r="F49" s="755"/>
      <c r="G49" s="754"/>
      <c r="H49" s="756"/>
      <c r="I49" s="756"/>
      <c r="J49" s="756"/>
      <c r="K49" s="756"/>
      <c r="L49" s="756"/>
      <c r="M49" s="756"/>
      <c r="N49" s="756"/>
      <c r="O49" s="756"/>
      <c r="P49" s="755"/>
    </row>
    <row r="50" spans="3:16">
      <c r="C50" s="754"/>
      <c r="D50" s="755"/>
      <c r="E50" s="754"/>
      <c r="F50" s="755"/>
      <c r="G50" s="754"/>
      <c r="H50" s="756"/>
      <c r="I50" s="756"/>
      <c r="J50" s="756"/>
      <c r="K50" s="756"/>
      <c r="L50" s="756"/>
      <c r="M50" s="756"/>
      <c r="N50" s="756"/>
      <c r="O50" s="756"/>
      <c r="P50" s="755"/>
    </row>
    <row r="51" spans="3:16">
      <c r="C51" s="754"/>
      <c r="D51" s="755"/>
      <c r="E51" s="754"/>
      <c r="F51" s="755"/>
      <c r="G51" s="754"/>
      <c r="H51" s="756"/>
      <c r="I51" s="756"/>
      <c r="J51" s="756"/>
      <c r="K51" s="756"/>
      <c r="L51" s="756"/>
      <c r="M51" s="756"/>
      <c r="N51" s="756"/>
      <c r="O51" s="756"/>
      <c r="P51" s="755"/>
    </row>
    <row r="52" spans="3:16">
      <c r="C52" s="754"/>
      <c r="D52" s="755"/>
      <c r="E52" s="754"/>
      <c r="F52" s="755"/>
      <c r="G52" s="754"/>
      <c r="H52" s="756"/>
      <c r="I52" s="756"/>
      <c r="J52" s="756"/>
      <c r="K52" s="756"/>
      <c r="L52" s="756"/>
      <c r="M52" s="756"/>
      <c r="N52" s="756"/>
      <c r="O52" s="756"/>
      <c r="P52" s="755"/>
    </row>
    <row r="53" spans="3:16">
      <c r="C53" s="754"/>
      <c r="D53" s="755"/>
      <c r="E53" s="754"/>
      <c r="F53" s="755"/>
      <c r="G53" s="754"/>
      <c r="H53" s="756"/>
      <c r="I53" s="756"/>
      <c r="J53" s="756"/>
      <c r="K53" s="756"/>
      <c r="L53" s="756"/>
      <c r="M53" s="756"/>
      <c r="N53" s="756"/>
      <c r="O53" s="756"/>
      <c r="P53" s="755"/>
    </row>
    <row r="54" spans="3:16">
      <c r="C54" s="754"/>
      <c r="D54" s="755"/>
      <c r="E54" s="754"/>
      <c r="F54" s="755"/>
      <c r="G54" s="754"/>
      <c r="H54" s="756"/>
      <c r="I54" s="756"/>
      <c r="J54" s="756"/>
      <c r="K54" s="756"/>
      <c r="L54" s="756"/>
      <c r="M54" s="756"/>
      <c r="N54" s="756"/>
      <c r="O54" s="756"/>
      <c r="P54" s="755"/>
    </row>
    <row r="55" spans="3:16">
      <c r="C55" s="754"/>
      <c r="D55" s="755"/>
      <c r="E55" s="754"/>
      <c r="F55" s="755"/>
      <c r="G55" s="754"/>
      <c r="H55" s="756"/>
      <c r="I55" s="756"/>
      <c r="J55" s="756"/>
      <c r="K55" s="756"/>
      <c r="L55" s="756"/>
      <c r="M55" s="756"/>
      <c r="N55" s="756"/>
      <c r="O55" s="756"/>
      <c r="P55" s="755"/>
    </row>
    <row r="56" spans="3:16">
      <c r="C56" s="754"/>
      <c r="D56" s="755"/>
      <c r="E56" s="754"/>
      <c r="F56" s="755"/>
      <c r="G56" s="754"/>
      <c r="H56" s="756"/>
      <c r="I56" s="756"/>
      <c r="J56" s="756"/>
      <c r="K56" s="756"/>
      <c r="L56" s="756"/>
      <c r="M56" s="756"/>
      <c r="N56" s="756"/>
      <c r="O56" s="756"/>
      <c r="P56" s="755"/>
    </row>
    <row r="57" spans="3:16">
      <c r="C57" s="754"/>
      <c r="D57" s="755"/>
      <c r="E57" s="754"/>
      <c r="F57" s="755"/>
      <c r="G57" s="754"/>
      <c r="H57" s="756"/>
      <c r="I57" s="756"/>
      <c r="J57" s="756"/>
      <c r="K57" s="756"/>
      <c r="L57" s="756"/>
      <c r="M57" s="756"/>
      <c r="N57" s="756"/>
      <c r="O57" s="756"/>
      <c r="P57" s="755"/>
    </row>
    <row r="58" spans="3:16">
      <c r="C58" s="754"/>
      <c r="D58" s="755"/>
      <c r="E58" s="754"/>
      <c r="F58" s="755"/>
      <c r="G58" s="754"/>
      <c r="H58" s="756"/>
      <c r="I58" s="756"/>
      <c r="J58" s="756"/>
      <c r="K58" s="756"/>
      <c r="L58" s="756"/>
      <c r="M58" s="756"/>
      <c r="N58" s="756"/>
      <c r="O58" s="756"/>
      <c r="P58" s="755"/>
    </row>
    <row r="59" spans="3:16">
      <c r="C59" s="754"/>
      <c r="D59" s="755"/>
      <c r="E59" s="754"/>
      <c r="F59" s="755"/>
      <c r="G59" s="754"/>
      <c r="H59" s="756"/>
      <c r="I59" s="756"/>
      <c r="J59" s="756"/>
      <c r="K59" s="756"/>
      <c r="L59" s="756"/>
      <c r="M59" s="756"/>
      <c r="N59" s="756"/>
      <c r="O59" s="756"/>
      <c r="P59" s="755"/>
    </row>
    <row r="60" spans="3:16">
      <c r="C60" s="754"/>
      <c r="D60" s="755"/>
      <c r="E60" s="754"/>
      <c r="F60" s="755"/>
      <c r="G60" s="754"/>
      <c r="H60" s="756"/>
      <c r="I60" s="756"/>
      <c r="J60" s="756"/>
      <c r="K60" s="756"/>
      <c r="L60" s="756"/>
      <c r="M60" s="756"/>
      <c r="N60" s="756"/>
      <c r="O60" s="756"/>
      <c r="P60" s="755"/>
    </row>
    <row r="61" spans="3:16">
      <c r="C61" s="754"/>
      <c r="D61" s="755"/>
      <c r="E61" s="754"/>
      <c r="F61" s="755"/>
      <c r="G61" s="754"/>
      <c r="H61" s="756"/>
      <c r="I61" s="756"/>
      <c r="J61" s="756"/>
      <c r="K61" s="756"/>
      <c r="L61" s="756"/>
      <c r="M61" s="756"/>
      <c r="N61" s="756"/>
      <c r="O61" s="756"/>
      <c r="P61" s="755"/>
    </row>
    <row r="62" spans="3:16">
      <c r="C62" s="754"/>
      <c r="D62" s="755"/>
      <c r="E62" s="754"/>
      <c r="F62" s="755"/>
      <c r="G62" s="754"/>
      <c r="H62" s="756"/>
      <c r="I62" s="756"/>
      <c r="J62" s="756"/>
      <c r="K62" s="756"/>
      <c r="L62" s="756"/>
      <c r="M62" s="756"/>
      <c r="N62" s="756"/>
      <c r="O62" s="756"/>
      <c r="P62" s="755"/>
    </row>
    <row r="63" spans="3:16">
      <c r="C63" s="754"/>
      <c r="D63" s="755"/>
      <c r="E63" s="754"/>
      <c r="F63" s="755"/>
      <c r="G63" s="754"/>
      <c r="H63" s="756"/>
      <c r="I63" s="756"/>
      <c r="J63" s="756"/>
      <c r="K63" s="756"/>
      <c r="L63" s="756"/>
      <c r="M63" s="756"/>
      <c r="N63" s="756"/>
      <c r="O63" s="756"/>
      <c r="P63" s="755"/>
    </row>
    <row r="64" spans="3:16">
      <c r="C64" s="754"/>
      <c r="D64" s="755"/>
      <c r="E64" s="754"/>
      <c r="F64" s="755"/>
      <c r="G64" s="754"/>
      <c r="H64" s="756"/>
      <c r="I64" s="756"/>
      <c r="J64" s="756"/>
      <c r="K64" s="756"/>
      <c r="L64" s="756"/>
      <c r="M64" s="756"/>
      <c r="N64" s="756"/>
      <c r="O64" s="756"/>
      <c r="P64" s="755"/>
    </row>
    <row r="65" spans="3:16">
      <c r="C65" s="754"/>
      <c r="D65" s="755"/>
      <c r="E65" s="754"/>
      <c r="F65" s="755"/>
      <c r="G65" s="754"/>
      <c r="H65" s="756"/>
      <c r="I65" s="756"/>
      <c r="J65" s="756"/>
      <c r="K65" s="756"/>
      <c r="L65" s="756"/>
      <c r="M65" s="756"/>
      <c r="N65" s="756"/>
      <c r="O65" s="756"/>
      <c r="P65" s="755"/>
    </row>
    <row r="66" spans="3:16">
      <c r="C66" s="754"/>
      <c r="D66" s="755"/>
      <c r="E66" s="754"/>
      <c r="F66" s="755"/>
      <c r="G66" s="754"/>
      <c r="H66" s="756"/>
      <c r="I66" s="756"/>
      <c r="J66" s="756"/>
      <c r="K66" s="756"/>
      <c r="L66" s="756"/>
      <c r="M66" s="756"/>
      <c r="N66" s="756"/>
      <c r="O66" s="756"/>
      <c r="P66" s="755"/>
    </row>
    <row r="67" spans="3:16">
      <c r="C67" s="754"/>
      <c r="D67" s="755"/>
      <c r="E67" s="754"/>
      <c r="F67" s="755"/>
      <c r="G67" s="754"/>
      <c r="H67" s="756"/>
      <c r="I67" s="756"/>
      <c r="J67" s="756"/>
      <c r="K67" s="756"/>
      <c r="L67" s="756"/>
      <c r="M67" s="756"/>
      <c r="N67" s="756"/>
      <c r="O67" s="756"/>
      <c r="P67" s="755"/>
    </row>
    <row r="68" spans="3:16">
      <c r="C68" s="754"/>
      <c r="D68" s="755"/>
      <c r="E68" s="754"/>
      <c r="F68" s="755"/>
      <c r="G68" s="754"/>
      <c r="H68" s="756"/>
      <c r="I68" s="756"/>
      <c r="J68" s="756"/>
      <c r="K68" s="756"/>
      <c r="L68" s="756"/>
      <c r="M68" s="756"/>
      <c r="N68" s="756"/>
      <c r="O68" s="756"/>
      <c r="P68" s="755"/>
    </row>
    <row r="69" spans="3:16">
      <c r="C69" s="754"/>
      <c r="D69" s="755"/>
      <c r="E69" s="754"/>
      <c r="F69" s="755"/>
      <c r="G69" s="754"/>
      <c r="H69" s="756"/>
      <c r="I69" s="756"/>
      <c r="J69" s="756"/>
      <c r="K69" s="756"/>
      <c r="L69" s="756"/>
      <c r="M69" s="756"/>
      <c r="N69" s="756"/>
      <c r="O69" s="756"/>
      <c r="P69" s="755"/>
    </row>
    <row r="70" spans="3:16">
      <c r="C70" s="754"/>
      <c r="D70" s="755"/>
      <c r="E70" s="754"/>
      <c r="F70" s="755"/>
      <c r="G70" s="754"/>
      <c r="H70" s="756"/>
      <c r="I70" s="756"/>
      <c r="J70" s="756"/>
      <c r="K70" s="756"/>
      <c r="L70" s="756"/>
      <c r="M70" s="756"/>
      <c r="N70" s="756"/>
      <c r="O70" s="756"/>
      <c r="P70" s="755"/>
    </row>
    <row r="71" spans="3:16">
      <c r="C71" s="754"/>
      <c r="D71" s="755"/>
      <c r="E71" s="754"/>
      <c r="F71" s="755"/>
      <c r="G71" s="754"/>
      <c r="H71" s="756"/>
      <c r="I71" s="756"/>
      <c r="J71" s="756"/>
      <c r="K71" s="756"/>
      <c r="L71" s="756"/>
      <c r="M71" s="756"/>
      <c r="N71" s="756"/>
      <c r="O71" s="756"/>
      <c r="P71" s="755"/>
    </row>
    <row r="72" spans="3:16">
      <c r="C72" s="754"/>
      <c r="D72" s="755"/>
      <c r="E72" s="754"/>
      <c r="F72" s="755"/>
      <c r="G72" s="754"/>
      <c r="H72" s="756"/>
      <c r="I72" s="756"/>
      <c r="J72" s="756"/>
      <c r="K72" s="756"/>
      <c r="L72" s="756"/>
      <c r="M72" s="756"/>
      <c r="N72" s="756"/>
      <c r="O72" s="756"/>
      <c r="P72" s="755"/>
    </row>
    <row r="73" spans="3:16">
      <c r="C73" s="754"/>
      <c r="D73" s="755"/>
      <c r="E73" s="754"/>
      <c r="F73" s="755"/>
      <c r="G73" s="754"/>
      <c r="H73" s="756"/>
      <c r="I73" s="756"/>
      <c r="J73" s="756"/>
      <c r="K73" s="756"/>
      <c r="L73" s="756"/>
      <c r="M73" s="756"/>
      <c r="N73" s="756"/>
      <c r="O73" s="756"/>
      <c r="P73" s="755"/>
    </row>
    <row r="74" spans="3:16">
      <c r="C74" s="754"/>
      <c r="D74" s="755"/>
      <c r="E74" s="754"/>
      <c r="F74" s="755"/>
      <c r="G74" s="754"/>
      <c r="H74" s="756"/>
      <c r="I74" s="756"/>
      <c r="J74" s="756"/>
      <c r="K74" s="756"/>
      <c r="L74" s="756"/>
      <c r="M74" s="756"/>
      <c r="N74" s="756"/>
      <c r="O74" s="756"/>
      <c r="P74" s="755"/>
    </row>
    <row r="75" spans="3:16">
      <c r="C75" s="754"/>
      <c r="D75" s="755"/>
      <c r="E75" s="754"/>
      <c r="F75" s="755"/>
      <c r="G75" s="754"/>
      <c r="H75" s="756"/>
      <c r="I75" s="756"/>
      <c r="J75" s="756"/>
      <c r="K75" s="756"/>
      <c r="L75" s="756"/>
      <c r="M75" s="756"/>
      <c r="N75" s="756"/>
      <c r="O75" s="756"/>
      <c r="P75" s="755"/>
    </row>
    <row r="76" spans="3:16">
      <c r="C76" s="754"/>
      <c r="D76" s="755"/>
      <c r="E76" s="754"/>
      <c r="F76" s="755"/>
      <c r="G76" s="754"/>
      <c r="H76" s="756"/>
      <c r="I76" s="756"/>
      <c r="J76" s="756"/>
      <c r="K76" s="756"/>
      <c r="L76" s="756"/>
      <c r="M76" s="756"/>
      <c r="N76" s="756"/>
      <c r="O76" s="756"/>
      <c r="P76" s="755"/>
    </row>
    <row r="77" spans="3:16">
      <c r="C77" s="754"/>
      <c r="D77" s="755"/>
      <c r="E77" s="754"/>
      <c r="F77" s="755"/>
      <c r="G77" s="754"/>
      <c r="H77" s="756"/>
      <c r="I77" s="756"/>
      <c r="J77" s="756"/>
      <c r="K77" s="756"/>
      <c r="L77" s="756"/>
      <c r="M77" s="756"/>
      <c r="N77" s="756"/>
      <c r="O77" s="756"/>
      <c r="P77" s="755"/>
    </row>
    <row r="78" spans="3:16">
      <c r="C78" s="754"/>
      <c r="D78" s="755"/>
      <c r="E78" s="754"/>
      <c r="F78" s="755"/>
      <c r="G78" s="754"/>
      <c r="H78" s="756"/>
      <c r="I78" s="756"/>
      <c r="J78" s="756"/>
      <c r="K78" s="756"/>
      <c r="L78" s="756"/>
      <c r="M78" s="756"/>
      <c r="N78" s="756"/>
      <c r="O78" s="756"/>
      <c r="P78" s="755"/>
    </row>
    <row r="79" spans="3:16">
      <c r="C79" s="754"/>
      <c r="D79" s="755"/>
      <c r="E79" s="754"/>
      <c r="F79" s="755"/>
      <c r="G79" s="754"/>
      <c r="H79" s="756"/>
      <c r="I79" s="756"/>
      <c r="J79" s="756"/>
      <c r="K79" s="756"/>
      <c r="L79" s="756"/>
      <c r="M79" s="756"/>
      <c r="N79" s="756"/>
      <c r="O79" s="756"/>
      <c r="P79" s="755"/>
    </row>
    <row r="80" spans="3:16">
      <c r="C80" s="754"/>
      <c r="D80" s="755"/>
      <c r="E80" s="754"/>
      <c r="F80" s="755"/>
      <c r="G80" s="754"/>
      <c r="H80" s="756"/>
      <c r="I80" s="756"/>
      <c r="J80" s="756"/>
      <c r="K80" s="756"/>
      <c r="L80" s="756"/>
      <c r="M80" s="756"/>
      <c r="N80" s="756"/>
      <c r="O80" s="756"/>
      <c r="P80" s="755"/>
    </row>
    <row r="81" spans="3:16">
      <c r="C81" s="754"/>
      <c r="D81" s="755"/>
      <c r="E81" s="754"/>
      <c r="F81" s="755"/>
      <c r="G81" s="754"/>
      <c r="H81" s="756"/>
      <c r="I81" s="756"/>
      <c r="J81" s="756"/>
      <c r="K81" s="756"/>
      <c r="L81" s="756"/>
      <c r="M81" s="756"/>
      <c r="N81" s="756"/>
      <c r="O81" s="756"/>
      <c r="P81" s="755"/>
    </row>
    <row r="82" spans="3:16">
      <c r="C82" s="754"/>
      <c r="D82" s="755"/>
      <c r="E82" s="754"/>
      <c r="F82" s="755"/>
      <c r="G82" s="754"/>
      <c r="H82" s="756"/>
      <c r="I82" s="756"/>
      <c r="J82" s="756"/>
      <c r="K82" s="756"/>
      <c r="L82" s="756"/>
      <c r="M82" s="756"/>
      <c r="N82" s="756"/>
      <c r="O82" s="756"/>
      <c r="P82" s="755"/>
    </row>
    <row r="83" spans="3:16">
      <c r="C83" s="754"/>
      <c r="D83" s="755"/>
      <c r="E83" s="754"/>
      <c r="F83" s="755"/>
      <c r="G83" s="754"/>
      <c r="H83" s="756"/>
      <c r="I83" s="756"/>
      <c r="J83" s="756"/>
      <c r="K83" s="756"/>
      <c r="L83" s="756"/>
      <c r="M83" s="756"/>
      <c r="N83" s="756"/>
      <c r="O83" s="756"/>
      <c r="P83" s="755"/>
    </row>
    <row r="84" spans="3:16">
      <c r="C84" s="754"/>
      <c r="D84" s="755"/>
      <c r="E84" s="754"/>
      <c r="F84" s="755"/>
      <c r="G84" s="754"/>
      <c r="H84" s="756"/>
      <c r="I84" s="756"/>
      <c r="J84" s="756"/>
      <c r="K84" s="756"/>
      <c r="L84" s="756"/>
      <c r="M84" s="756"/>
      <c r="N84" s="756"/>
      <c r="O84" s="756"/>
      <c r="P84" s="755"/>
    </row>
    <row r="85" spans="3:16">
      <c r="C85" s="754"/>
      <c r="D85" s="755"/>
      <c r="E85" s="754"/>
      <c r="F85" s="755"/>
      <c r="G85" s="754"/>
      <c r="H85" s="756"/>
      <c r="I85" s="756"/>
      <c r="J85" s="756"/>
      <c r="K85" s="756"/>
      <c r="L85" s="756"/>
      <c r="M85" s="756"/>
      <c r="N85" s="756"/>
      <c r="O85" s="756"/>
      <c r="P85" s="755"/>
    </row>
    <row r="86" spans="3:16">
      <c r="C86" s="754"/>
      <c r="D86" s="755"/>
      <c r="E86" s="754"/>
      <c r="F86" s="755"/>
      <c r="G86" s="754"/>
      <c r="H86" s="756"/>
      <c r="I86" s="756"/>
      <c r="J86" s="756"/>
      <c r="K86" s="756"/>
      <c r="L86" s="756"/>
      <c r="M86" s="756"/>
      <c r="N86" s="756"/>
      <c r="O86" s="756"/>
      <c r="P86" s="755"/>
    </row>
    <row r="87" spans="3:16">
      <c r="C87" s="754"/>
      <c r="D87" s="755"/>
      <c r="E87" s="754"/>
      <c r="F87" s="755"/>
      <c r="G87" s="754"/>
      <c r="H87" s="756"/>
      <c r="I87" s="756"/>
      <c r="J87" s="756"/>
      <c r="K87" s="756"/>
      <c r="L87" s="756"/>
      <c r="M87" s="756"/>
      <c r="N87" s="756"/>
      <c r="O87" s="756"/>
      <c r="P87" s="755"/>
    </row>
    <row r="88" spans="3:16">
      <c r="C88" s="754"/>
      <c r="D88" s="755"/>
      <c r="E88" s="754"/>
      <c r="F88" s="755"/>
      <c r="G88" s="754"/>
      <c r="H88" s="756"/>
      <c r="I88" s="756"/>
      <c r="J88" s="756"/>
      <c r="K88" s="756"/>
      <c r="L88" s="756"/>
      <c r="M88" s="756"/>
      <c r="N88" s="756"/>
      <c r="O88" s="756"/>
      <c r="P88" s="755"/>
    </row>
    <row r="89" spans="3:16">
      <c r="C89" s="754"/>
      <c r="D89" s="755"/>
      <c r="E89" s="754"/>
      <c r="F89" s="755"/>
      <c r="G89" s="754"/>
      <c r="H89" s="756"/>
      <c r="I89" s="756"/>
      <c r="J89" s="756"/>
      <c r="K89" s="756"/>
      <c r="L89" s="756"/>
      <c r="M89" s="756"/>
      <c r="N89" s="756"/>
      <c r="O89" s="756"/>
      <c r="P89" s="755"/>
    </row>
    <row r="90" spans="3:16">
      <c r="C90" s="754"/>
      <c r="D90" s="755"/>
      <c r="E90" s="754"/>
      <c r="F90" s="755"/>
      <c r="G90" s="754"/>
      <c r="H90" s="756"/>
      <c r="I90" s="756"/>
      <c r="J90" s="756"/>
      <c r="K90" s="756"/>
      <c r="L90" s="756"/>
      <c r="M90" s="756"/>
      <c r="N90" s="756"/>
      <c r="O90" s="756"/>
      <c r="P90" s="755"/>
    </row>
    <row r="91" spans="3:16">
      <c r="C91" s="754"/>
      <c r="D91" s="755"/>
      <c r="E91" s="754"/>
      <c r="F91" s="755"/>
      <c r="G91" s="754"/>
      <c r="H91" s="756"/>
      <c r="I91" s="756"/>
      <c r="J91" s="756"/>
      <c r="K91" s="756"/>
      <c r="L91" s="756"/>
      <c r="M91" s="756"/>
      <c r="N91" s="756"/>
      <c r="O91" s="756"/>
      <c r="P91" s="755"/>
    </row>
    <row r="92" spans="3:16">
      <c r="C92" s="754"/>
      <c r="D92" s="755"/>
      <c r="E92" s="754"/>
      <c r="F92" s="755"/>
      <c r="G92" s="754"/>
      <c r="H92" s="756"/>
      <c r="I92" s="756"/>
      <c r="J92" s="756"/>
      <c r="K92" s="756"/>
      <c r="L92" s="756"/>
      <c r="M92" s="756"/>
      <c r="N92" s="756"/>
      <c r="O92" s="756"/>
      <c r="P92" s="755"/>
    </row>
    <row r="93" spans="3:16">
      <c r="C93" s="754"/>
      <c r="D93" s="755"/>
      <c r="E93" s="754"/>
      <c r="F93" s="755"/>
      <c r="G93" s="754"/>
      <c r="H93" s="756"/>
      <c r="I93" s="756"/>
      <c r="J93" s="756"/>
      <c r="K93" s="756"/>
      <c r="L93" s="756"/>
      <c r="M93" s="756"/>
      <c r="N93" s="756"/>
      <c r="O93" s="756"/>
      <c r="P93" s="755"/>
    </row>
    <row r="94" spans="3:16">
      <c r="C94" s="754"/>
      <c r="D94" s="755"/>
      <c r="E94" s="754"/>
      <c r="F94" s="755"/>
      <c r="G94" s="754"/>
      <c r="H94" s="756"/>
      <c r="I94" s="756"/>
      <c r="J94" s="756"/>
      <c r="K94" s="756"/>
      <c r="L94" s="756"/>
      <c r="M94" s="756"/>
      <c r="N94" s="756"/>
      <c r="O94" s="756"/>
      <c r="P94" s="755"/>
    </row>
    <row r="95" spans="3:16">
      <c r="C95" s="754"/>
      <c r="D95" s="755"/>
      <c r="E95" s="754"/>
      <c r="F95" s="755"/>
      <c r="G95" s="754"/>
      <c r="H95" s="756"/>
      <c r="I95" s="756"/>
      <c r="J95" s="756"/>
      <c r="K95" s="756"/>
      <c r="L95" s="756"/>
      <c r="M95" s="756"/>
      <c r="N95" s="756"/>
      <c r="O95" s="756"/>
      <c r="P95" s="755"/>
    </row>
    <row r="96" spans="3:16">
      <c r="C96" s="754"/>
      <c r="D96" s="755"/>
      <c r="E96" s="754"/>
      <c r="F96" s="755"/>
      <c r="G96" s="754"/>
      <c r="H96" s="756"/>
      <c r="I96" s="756"/>
      <c r="J96" s="756"/>
      <c r="K96" s="756"/>
      <c r="L96" s="756"/>
      <c r="M96" s="756"/>
      <c r="N96" s="756"/>
      <c r="O96" s="756"/>
      <c r="P96" s="755"/>
    </row>
    <row r="97" spans="3:16">
      <c r="C97" s="754"/>
      <c r="D97" s="755"/>
      <c r="E97" s="754"/>
      <c r="F97" s="755"/>
      <c r="G97" s="754"/>
      <c r="H97" s="756"/>
      <c r="I97" s="756"/>
      <c r="J97" s="756"/>
      <c r="K97" s="756"/>
      <c r="L97" s="756"/>
      <c r="M97" s="756"/>
      <c r="N97" s="756"/>
      <c r="O97" s="756"/>
      <c r="P97" s="755"/>
    </row>
    <row r="98" spans="3:16">
      <c r="C98" s="754"/>
      <c r="D98" s="755"/>
      <c r="E98" s="754"/>
      <c r="F98" s="755"/>
      <c r="G98" s="754"/>
      <c r="H98" s="756"/>
      <c r="I98" s="756"/>
      <c r="J98" s="756"/>
      <c r="K98" s="756"/>
      <c r="L98" s="756"/>
      <c r="M98" s="756"/>
      <c r="N98" s="756"/>
      <c r="O98" s="756"/>
      <c r="P98" s="755"/>
    </row>
    <row r="99" spans="3:16">
      <c r="C99" s="754"/>
      <c r="D99" s="755"/>
      <c r="E99" s="754"/>
      <c r="F99" s="755"/>
      <c r="G99" s="754"/>
      <c r="H99" s="756"/>
      <c r="I99" s="756"/>
      <c r="J99" s="756"/>
      <c r="K99" s="756"/>
      <c r="L99" s="756"/>
      <c r="M99" s="756"/>
      <c r="N99" s="756"/>
      <c r="O99" s="756"/>
      <c r="P99" s="755"/>
    </row>
    <row r="100" spans="3:16">
      <c r="C100" s="754"/>
      <c r="D100" s="755"/>
      <c r="E100" s="754"/>
      <c r="F100" s="755"/>
      <c r="G100" s="754"/>
      <c r="H100" s="756"/>
      <c r="I100" s="756"/>
      <c r="J100" s="756"/>
      <c r="K100" s="756"/>
      <c r="L100" s="756"/>
      <c r="M100" s="756"/>
      <c r="N100" s="756"/>
      <c r="O100" s="756"/>
      <c r="P100" s="755"/>
    </row>
  </sheetData>
  <sheetProtection algorithmName="SHA-512" hashValue="4vZH3JOdKyB/Ml/FvE0RH6xMYfjZUzbzxuATlRs1xw3+k40HjD8HHndqoEvaT6m8FdIbFJSxfkINR6SYHXWxiA==" saltValue="3LYUFN57ehicPTJwZJN8NA==" spinCount="100000" sheet="1" scenarios="1" formatCells="0" formatColumns="0" formatRows="0" sort="0" autoFilter="0"/>
  <mergeCells count="264">
    <mergeCell ref="C15:D15"/>
    <mergeCell ref="E15:F15"/>
    <mergeCell ref="G15:P15"/>
    <mergeCell ref="C16:D16"/>
    <mergeCell ref="E16:F16"/>
    <mergeCell ref="G16:P16"/>
    <mergeCell ref="C13:D13"/>
    <mergeCell ref="E13:F13"/>
    <mergeCell ref="G13:P13"/>
    <mergeCell ref="C14:D14"/>
    <mergeCell ref="E14:F14"/>
    <mergeCell ref="G14:P14"/>
    <mergeCell ref="C19:D19"/>
    <mergeCell ref="E19:F19"/>
    <mergeCell ref="G19:P19"/>
    <mergeCell ref="C20:D20"/>
    <mergeCell ref="E20:F20"/>
    <mergeCell ref="G20:P20"/>
    <mergeCell ref="C17:D17"/>
    <mergeCell ref="E17:F17"/>
    <mergeCell ref="G17:P17"/>
    <mergeCell ref="C18:D18"/>
    <mergeCell ref="E18:F18"/>
    <mergeCell ref="G18:P18"/>
    <mergeCell ref="C23:D23"/>
    <mergeCell ref="E23:F23"/>
    <mergeCell ref="G23:P23"/>
    <mergeCell ref="C24:D24"/>
    <mergeCell ref="E24:F24"/>
    <mergeCell ref="G24:P24"/>
    <mergeCell ref="C21:D21"/>
    <mergeCell ref="E21:F21"/>
    <mergeCell ref="G21:P21"/>
    <mergeCell ref="C22:D22"/>
    <mergeCell ref="E22:F22"/>
    <mergeCell ref="G22:P22"/>
    <mergeCell ref="C27:D27"/>
    <mergeCell ref="E27:F27"/>
    <mergeCell ref="G27:P27"/>
    <mergeCell ref="C28:D28"/>
    <mergeCell ref="E28:F28"/>
    <mergeCell ref="G28:P28"/>
    <mergeCell ref="C25:D25"/>
    <mergeCell ref="E25:F25"/>
    <mergeCell ref="G25:P25"/>
    <mergeCell ref="C26:D26"/>
    <mergeCell ref="E26:F26"/>
    <mergeCell ref="G26:P26"/>
    <mergeCell ref="C31:D31"/>
    <mergeCell ref="E31:F31"/>
    <mergeCell ref="G31:P31"/>
    <mergeCell ref="C32:D32"/>
    <mergeCell ref="E32:F32"/>
    <mergeCell ref="G32:P32"/>
    <mergeCell ref="C29:D29"/>
    <mergeCell ref="E29:F29"/>
    <mergeCell ref="G29:P29"/>
    <mergeCell ref="C30:D30"/>
    <mergeCell ref="E30:F30"/>
    <mergeCell ref="G30:P30"/>
    <mergeCell ref="C35:D35"/>
    <mergeCell ref="E35:F35"/>
    <mergeCell ref="G35:P35"/>
    <mergeCell ref="C36:D36"/>
    <mergeCell ref="E36:F36"/>
    <mergeCell ref="G36:P36"/>
    <mergeCell ref="C33:D33"/>
    <mergeCell ref="E33:F33"/>
    <mergeCell ref="G33:P33"/>
    <mergeCell ref="C34:D34"/>
    <mergeCell ref="E34:F34"/>
    <mergeCell ref="G34:P34"/>
    <mergeCell ref="C39:D39"/>
    <mergeCell ref="E39:F39"/>
    <mergeCell ref="G39:P39"/>
    <mergeCell ref="C40:D40"/>
    <mergeCell ref="E40:F40"/>
    <mergeCell ref="G40:P40"/>
    <mergeCell ref="C37:D37"/>
    <mergeCell ref="E37:F37"/>
    <mergeCell ref="G37:P37"/>
    <mergeCell ref="C38:D38"/>
    <mergeCell ref="E38:F38"/>
    <mergeCell ref="G38:P38"/>
    <mergeCell ref="C43:D43"/>
    <mergeCell ref="E43:F43"/>
    <mergeCell ref="G43:P43"/>
    <mergeCell ref="C44:D44"/>
    <mergeCell ref="E44:F44"/>
    <mergeCell ref="G44:P44"/>
    <mergeCell ref="C41:D41"/>
    <mergeCell ref="E41:F41"/>
    <mergeCell ref="G41:P41"/>
    <mergeCell ref="C42:D42"/>
    <mergeCell ref="E42:F42"/>
    <mergeCell ref="G42:P42"/>
    <mergeCell ref="C47:D47"/>
    <mergeCell ref="E47:F47"/>
    <mergeCell ref="G47:P47"/>
    <mergeCell ref="C48:D48"/>
    <mergeCell ref="E48:F48"/>
    <mergeCell ref="G48:P48"/>
    <mergeCell ref="C45:D45"/>
    <mergeCell ref="E45:F45"/>
    <mergeCell ref="G45:P45"/>
    <mergeCell ref="C46:D46"/>
    <mergeCell ref="E46:F46"/>
    <mergeCell ref="G46:P46"/>
    <mergeCell ref="C51:D51"/>
    <mergeCell ref="E51:F51"/>
    <mergeCell ref="G51:P51"/>
    <mergeCell ref="C52:D52"/>
    <mergeCell ref="E52:F52"/>
    <mergeCell ref="G52:P52"/>
    <mergeCell ref="C49:D49"/>
    <mergeCell ref="E49:F49"/>
    <mergeCell ref="G49:P49"/>
    <mergeCell ref="C50:D50"/>
    <mergeCell ref="E50:F50"/>
    <mergeCell ref="G50:P50"/>
    <mergeCell ref="C55:D55"/>
    <mergeCell ref="E55:F55"/>
    <mergeCell ref="G55:P55"/>
    <mergeCell ref="C56:D56"/>
    <mergeCell ref="E56:F56"/>
    <mergeCell ref="G56:P56"/>
    <mergeCell ref="C53:D53"/>
    <mergeCell ref="E53:F53"/>
    <mergeCell ref="G53:P53"/>
    <mergeCell ref="C54:D54"/>
    <mergeCell ref="E54:F54"/>
    <mergeCell ref="G54:P54"/>
    <mergeCell ref="C59:D59"/>
    <mergeCell ref="E59:F59"/>
    <mergeCell ref="G59:P59"/>
    <mergeCell ref="C60:D60"/>
    <mergeCell ref="E60:F60"/>
    <mergeCell ref="G60:P60"/>
    <mergeCell ref="C57:D57"/>
    <mergeCell ref="E57:F57"/>
    <mergeCell ref="G57:P57"/>
    <mergeCell ref="C58:D58"/>
    <mergeCell ref="E58:F58"/>
    <mergeCell ref="G58:P58"/>
    <mergeCell ref="C63:D63"/>
    <mergeCell ref="E63:F63"/>
    <mergeCell ref="G63:P63"/>
    <mergeCell ref="C64:D64"/>
    <mergeCell ref="E64:F64"/>
    <mergeCell ref="G64:P64"/>
    <mergeCell ref="C61:D61"/>
    <mergeCell ref="E61:F61"/>
    <mergeCell ref="G61:P61"/>
    <mergeCell ref="C62:D62"/>
    <mergeCell ref="E62:F62"/>
    <mergeCell ref="G62:P62"/>
    <mergeCell ref="C67:D67"/>
    <mergeCell ref="E67:F67"/>
    <mergeCell ref="G67:P67"/>
    <mergeCell ref="C68:D68"/>
    <mergeCell ref="E68:F68"/>
    <mergeCell ref="G68:P68"/>
    <mergeCell ref="C65:D65"/>
    <mergeCell ref="E65:F65"/>
    <mergeCell ref="G65:P65"/>
    <mergeCell ref="C66:D66"/>
    <mergeCell ref="E66:F66"/>
    <mergeCell ref="G66:P66"/>
    <mergeCell ref="C71:D71"/>
    <mergeCell ref="E71:F71"/>
    <mergeCell ref="G71:P71"/>
    <mergeCell ref="C72:D72"/>
    <mergeCell ref="E72:F72"/>
    <mergeCell ref="G72:P72"/>
    <mergeCell ref="C69:D69"/>
    <mergeCell ref="E69:F69"/>
    <mergeCell ref="G69:P69"/>
    <mergeCell ref="C70:D70"/>
    <mergeCell ref="E70:F70"/>
    <mergeCell ref="G70:P70"/>
    <mergeCell ref="C75:D75"/>
    <mergeCell ref="E75:F75"/>
    <mergeCell ref="G75:P75"/>
    <mergeCell ref="C76:D76"/>
    <mergeCell ref="E76:F76"/>
    <mergeCell ref="G76:P76"/>
    <mergeCell ref="C73:D73"/>
    <mergeCell ref="E73:F73"/>
    <mergeCell ref="G73:P73"/>
    <mergeCell ref="C74:D74"/>
    <mergeCell ref="E74:F74"/>
    <mergeCell ref="G74:P74"/>
    <mergeCell ref="C79:D79"/>
    <mergeCell ref="E79:F79"/>
    <mergeCell ref="G79:P79"/>
    <mergeCell ref="C80:D80"/>
    <mergeCell ref="E80:F80"/>
    <mergeCell ref="G80:P80"/>
    <mergeCell ref="C77:D77"/>
    <mergeCell ref="E77:F77"/>
    <mergeCell ref="G77:P77"/>
    <mergeCell ref="C78:D78"/>
    <mergeCell ref="E78:F78"/>
    <mergeCell ref="G78:P78"/>
    <mergeCell ref="C83:D83"/>
    <mergeCell ref="E83:F83"/>
    <mergeCell ref="G83:P83"/>
    <mergeCell ref="C84:D84"/>
    <mergeCell ref="E84:F84"/>
    <mergeCell ref="G84:P84"/>
    <mergeCell ref="C81:D81"/>
    <mergeCell ref="E81:F81"/>
    <mergeCell ref="G81:P81"/>
    <mergeCell ref="C82:D82"/>
    <mergeCell ref="E82:F82"/>
    <mergeCell ref="G82:P82"/>
    <mergeCell ref="C87:D87"/>
    <mergeCell ref="E87:F87"/>
    <mergeCell ref="G87:P87"/>
    <mergeCell ref="C88:D88"/>
    <mergeCell ref="E88:F88"/>
    <mergeCell ref="G88:P88"/>
    <mergeCell ref="C85:D85"/>
    <mergeCell ref="E85:F85"/>
    <mergeCell ref="G85:P85"/>
    <mergeCell ref="C86:D86"/>
    <mergeCell ref="E86:F86"/>
    <mergeCell ref="G86:P86"/>
    <mergeCell ref="C91:D91"/>
    <mergeCell ref="E91:F91"/>
    <mergeCell ref="G91:P91"/>
    <mergeCell ref="C92:D92"/>
    <mergeCell ref="E92:F92"/>
    <mergeCell ref="G92:P92"/>
    <mergeCell ref="C89:D89"/>
    <mergeCell ref="E89:F89"/>
    <mergeCell ref="G89:P89"/>
    <mergeCell ref="C90:D90"/>
    <mergeCell ref="E90:F90"/>
    <mergeCell ref="G90:P90"/>
    <mergeCell ref="C95:D95"/>
    <mergeCell ref="E95:F95"/>
    <mergeCell ref="G95:P95"/>
    <mergeCell ref="C96:D96"/>
    <mergeCell ref="E96:F96"/>
    <mergeCell ref="G96:P96"/>
    <mergeCell ref="C93:D93"/>
    <mergeCell ref="E93:F93"/>
    <mergeCell ref="G93:P93"/>
    <mergeCell ref="C94:D94"/>
    <mergeCell ref="E94:F94"/>
    <mergeCell ref="G94:P94"/>
    <mergeCell ref="C99:D99"/>
    <mergeCell ref="E99:F99"/>
    <mergeCell ref="G99:P99"/>
    <mergeCell ref="C100:D100"/>
    <mergeCell ref="E100:F100"/>
    <mergeCell ref="G100:P100"/>
    <mergeCell ref="C97:D97"/>
    <mergeCell ref="E97:F97"/>
    <mergeCell ref="G97:P97"/>
    <mergeCell ref="C98:D98"/>
    <mergeCell ref="E98:F98"/>
    <mergeCell ref="G98:P98"/>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5499-218E-4444-B6B7-04C63D65FF41}">
  <sheetPr codeName="Sheet2"/>
  <dimension ref="B2:P57"/>
  <sheetViews>
    <sheetView showGridLines="0" view="pageBreakPreview" zoomScale="55" zoomScaleNormal="55" zoomScaleSheetLayoutView="55" zoomScalePageLayoutView="55" workbookViewId="0">
      <selection activeCell="J51" sqref="J51:K51"/>
    </sheetView>
  </sheetViews>
  <sheetFormatPr defaultRowHeight="18.75"/>
  <cols>
    <col min="1" max="1" width="2.375" style="355" customWidth="1"/>
    <col min="2" max="2" width="3.625" style="355" customWidth="1"/>
    <col min="3" max="3" width="14" style="355" customWidth="1"/>
    <col min="4" max="4" width="3.25" style="355" customWidth="1"/>
    <col min="5" max="5" width="2.625" style="355" customWidth="1"/>
    <col min="6" max="7" width="4.5" style="355" customWidth="1"/>
    <col min="8" max="8" width="6.25" style="355" customWidth="1"/>
    <col min="9" max="9" width="7.5" style="355" customWidth="1"/>
    <col min="10" max="14" width="6.25" style="355" customWidth="1"/>
    <col min="15" max="15" width="2.25" style="355" customWidth="1"/>
    <col min="16" max="16" width="24.125" style="355" customWidth="1"/>
    <col min="17" max="16384" width="9" style="355"/>
  </cols>
  <sheetData>
    <row r="2" spans="2:16">
      <c r="B2" s="451" t="s">
        <v>4</v>
      </c>
    </row>
    <row r="3" spans="2:16">
      <c r="B3" s="356"/>
      <c r="C3" s="356"/>
      <c r="D3" s="356"/>
      <c r="E3" s="811" t="s">
        <v>5</v>
      </c>
      <c r="F3" s="811"/>
      <c r="G3" s="811"/>
      <c r="H3" s="812" t="s">
        <v>6</v>
      </c>
      <c r="I3" s="812"/>
      <c r="J3" s="812"/>
      <c r="K3" s="812"/>
      <c r="L3" s="812"/>
      <c r="M3" s="812"/>
      <c r="N3" s="812"/>
    </row>
    <row r="5" spans="2:16">
      <c r="K5" s="814" t="s">
        <v>1452</v>
      </c>
      <c r="L5" s="814"/>
      <c r="M5" s="814"/>
      <c r="N5" s="814"/>
    </row>
    <row r="6" spans="2:16">
      <c r="B6" s="355" t="s">
        <v>7</v>
      </c>
    </row>
    <row r="7" spans="2:16" ht="19.5" thickBot="1"/>
    <row r="8" spans="2:16">
      <c r="B8" s="589" t="s">
        <v>8</v>
      </c>
      <c r="C8" s="590"/>
      <c r="D8" s="591" t="s">
        <v>9</v>
      </c>
      <c r="E8" s="591"/>
      <c r="F8" s="591"/>
      <c r="G8" s="591"/>
      <c r="H8" s="809"/>
      <c r="I8" s="809"/>
      <c r="J8" s="809"/>
      <c r="K8" s="809"/>
      <c r="L8" s="809"/>
      <c r="M8" s="809"/>
      <c r="N8" s="810"/>
    </row>
    <row r="9" spans="2:16">
      <c r="B9" s="592"/>
      <c r="C9" s="593"/>
      <c r="D9" s="355" t="s">
        <v>10</v>
      </c>
      <c r="H9" s="807"/>
      <c r="I9" s="807"/>
      <c r="J9" s="807"/>
      <c r="K9" s="807"/>
      <c r="L9" s="807"/>
      <c r="M9" s="807"/>
      <c r="N9" s="808"/>
    </row>
    <row r="10" spans="2:16" ht="19.5" thickBot="1">
      <c r="B10" s="592"/>
      <c r="C10" s="593"/>
      <c r="D10" s="355" t="s">
        <v>11</v>
      </c>
      <c r="H10" s="813"/>
      <c r="I10" s="813"/>
      <c r="J10" s="813"/>
      <c r="N10" s="594"/>
    </row>
    <row r="11" spans="2:16">
      <c r="B11" s="589" t="s">
        <v>13</v>
      </c>
      <c r="C11" s="590"/>
      <c r="D11" s="591" t="s">
        <v>14</v>
      </c>
      <c r="E11" s="591"/>
      <c r="F11" s="591"/>
      <c r="G11" s="591"/>
      <c r="H11" s="809"/>
      <c r="I11" s="809"/>
      <c r="J11" s="809"/>
      <c r="K11" s="809"/>
      <c r="L11" s="809"/>
      <c r="M11" s="809"/>
      <c r="N11" s="810"/>
    </row>
    <row r="12" spans="2:16">
      <c r="B12" s="592"/>
      <c r="C12" s="593"/>
      <c r="D12" s="355" t="s">
        <v>15</v>
      </c>
      <c r="H12" s="807"/>
      <c r="I12" s="807"/>
      <c r="J12" s="807"/>
      <c r="K12" s="807"/>
      <c r="L12" s="807"/>
      <c r="M12" s="807"/>
      <c r="N12" s="808"/>
    </row>
    <row r="13" spans="2:16">
      <c r="B13" s="592"/>
      <c r="C13" s="593"/>
      <c r="D13" s="355" t="s">
        <v>16</v>
      </c>
      <c r="H13" s="799"/>
      <c r="I13" s="799"/>
      <c r="J13" s="799"/>
      <c r="K13" s="799"/>
      <c r="L13" s="799"/>
      <c r="M13" s="799"/>
      <c r="N13" s="800"/>
    </row>
    <row r="14" spans="2:16">
      <c r="B14" s="592"/>
      <c r="C14" s="593"/>
      <c r="D14" s="355" t="s">
        <v>17</v>
      </c>
      <c r="H14" s="595"/>
      <c r="I14" s="596"/>
      <c r="J14" s="801"/>
      <c r="K14" s="801"/>
      <c r="L14" s="801"/>
      <c r="M14" s="801"/>
      <c r="N14" s="802"/>
    </row>
    <row r="15" spans="2:16" ht="19.5" thickBot="1">
      <c r="B15" s="592"/>
      <c r="C15" s="593"/>
      <c r="D15" s="597" t="s">
        <v>18</v>
      </c>
      <c r="E15" s="597"/>
      <c r="F15" s="597"/>
      <c r="G15" s="597"/>
      <c r="H15" s="598"/>
      <c r="I15" s="598"/>
      <c r="J15" s="803"/>
      <c r="K15" s="803"/>
      <c r="L15" s="803"/>
      <c r="M15" s="803"/>
      <c r="N15" s="804"/>
    </row>
    <row r="16" spans="2:16">
      <c r="B16" s="592"/>
      <c r="C16" s="593"/>
      <c r="D16" s="591" t="s">
        <v>19</v>
      </c>
      <c r="E16" s="591"/>
      <c r="F16" s="591"/>
      <c r="G16" s="591"/>
      <c r="H16" s="809"/>
      <c r="I16" s="809"/>
      <c r="J16" s="809"/>
      <c r="K16" s="809"/>
      <c r="L16" s="809"/>
      <c r="M16" s="809"/>
      <c r="N16" s="810"/>
      <c r="P16" s="407"/>
    </row>
    <row r="17" spans="2:16">
      <c r="B17" s="592"/>
      <c r="C17" s="593"/>
      <c r="D17" s="355" t="s">
        <v>15</v>
      </c>
      <c r="H17" s="807"/>
      <c r="I17" s="807"/>
      <c r="J17" s="807"/>
      <c r="K17" s="807"/>
      <c r="L17" s="807"/>
      <c r="M17" s="807"/>
      <c r="N17" s="808"/>
    </row>
    <row r="18" spans="2:16">
      <c r="B18" s="592"/>
      <c r="C18" s="593"/>
      <c r="D18" s="355" t="s">
        <v>16</v>
      </c>
      <c r="H18" s="799"/>
      <c r="I18" s="799"/>
      <c r="J18" s="799"/>
      <c r="K18" s="799"/>
      <c r="L18" s="799"/>
      <c r="M18" s="799"/>
      <c r="N18" s="800"/>
    </row>
    <row r="19" spans="2:16">
      <c r="B19" s="592"/>
      <c r="C19" s="593"/>
      <c r="D19" s="355" t="s">
        <v>17</v>
      </c>
      <c r="H19" s="595"/>
      <c r="I19" s="596"/>
      <c r="J19" s="801"/>
      <c r="K19" s="801"/>
      <c r="L19" s="801"/>
      <c r="M19" s="801"/>
      <c r="N19" s="802"/>
    </row>
    <row r="20" spans="2:16" ht="19.5" thickBot="1">
      <c r="B20" s="599"/>
      <c r="C20" s="600"/>
      <c r="D20" s="597" t="s">
        <v>18</v>
      </c>
      <c r="E20" s="597"/>
      <c r="F20" s="597"/>
      <c r="G20" s="597"/>
      <c r="H20" s="598"/>
      <c r="I20" s="598"/>
      <c r="J20" s="803"/>
      <c r="K20" s="803"/>
      <c r="L20" s="803"/>
      <c r="M20" s="803"/>
      <c r="N20" s="804"/>
    </row>
    <row r="21" spans="2:16">
      <c r="B21" s="365" t="s">
        <v>36</v>
      </c>
      <c r="C21" s="366"/>
      <c r="D21" s="366"/>
      <c r="E21" s="366"/>
      <c r="F21" s="366"/>
      <c r="G21" s="366"/>
      <c r="H21" s="366"/>
      <c r="I21" s="366"/>
      <c r="J21" s="366"/>
      <c r="K21" s="366"/>
      <c r="L21" s="366"/>
      <c r="M21" s="366"/>
      <c r="N21" s="368"/>
      <c r="P21" s="601"/>
    </row>
    <row r="22" spans="2:16">
      <c r="B22" s="602"/>
      <c r="I22" s="406"/>
      <c r="J22" s="406"/>
      <c r="K22" s="406"/>
      <c r="L22" s="406"/>
      <c r="M22" s="406"/>
      <c r="N22" s="594"/>
    </row>
    <row r="23" spans="2:16">
      <c r="B23" s="602"/>
      <c r="C23" s="355" t="s">
        <v>37</v>
      </c>
      <c r="I23" s="767" t="s">
        <v>46</v>
      </c>
      <c r="J23" s="767"/>
      <c r="K23" s="767"/>
      <c r="L23" s="767"/>
      <c r="M23" s="767"/>
      <c r="N23" s="594"/>
    </row>
    <row r="24" spans="2:16">
      <c r="B24" s="602"/>
      <c r="C24" s="355" t="s">
        <v>39</v>
      </c>
      <c r="I24" s="767"/>
      <c r="J24" s="767"/>
      <c r="K24" s="767"/>
      <c r="L24" s="767"/>
      <c r="M24" s="767"/>
      <c r="N24" s="594"/>
    </row>
    <row r="25" spans="2:16">
      <c r="B25" s="602"/>
      <c r="C25" s="355" t="s">
        <v>41</v>
      </c>
      <c r="I25" s="799"/>
      <c r="J25" s="799"/>
      <c r="K25" s="799"/>
      <c r="L25" s="799"/>
      <c r="M25" s="799"/>
      <c r="N25" s="594"/>
    </row>
    <row r="26" spans="2:16" ht="19.5" thickBot="1">
      <c r="B26" s="603"/>
      <c r="C26" s="597"/>
      <c r="D26" s="597"/>
      <c r="E26" s="597"/>
      <c r="F26" s="597"/>
      <c r="G26" s="597"/>
      <c r="H26" s="597"/>
      <c r="I26" s="597"/>
      <c r="J26" s="597"/>
      <c r="K26" s="597"/>
      <c r="L26" s="597"/>
      <c r="M26" s="597"/>
      <c r="N26" s="604"/>
    </row>
    <row r="27" spans="2:16">
      <c r="B27" s="365" t="s">
        <v>20</v>
      </c>
      <c r="C27" s="366"/>
      <c r="D27" s="366"/>
      <c r="E27" s="366"/>
      <c r="F27" s="366"/>
      <c r="G27" s="366"/>
      <c r="H27" s="366"/>
      <c r="I27" s="366"/>
      <c r="J27" s="366"/>
      <c r="K27" s="366"/>
      <c r="L27" s="366"/>
      <c r="M27" s="366"/>
      <c r="N27" s="368"/>
    </row>
    <row r="28" spans="2:16">
      <c r="B28" s="602"/>
      <c r="N28" s="594"/>
    </row>
    <row r="29" spans="2:16">
      <c r="B29" s="602" t="s">
        <v>21</v>
      </c>
      <c r="N29" s="594"/>
    </row>
    <row r="30" spans="2:16" ht="19.5" thickBot="1">
      <c r="B30" s="602"/>
      <c r="N30" s="594"/>
    </row>
    <row r="31" spans="2:16">
      <c r="B31" s="602"/>
      <c r="C31" s="793" t="s">
        <v>22</v>
      </c>
      <c r="D31" s="794"/>
      <c r="E31" s="794"/>
      <c r="F31" s="794"/>
      <c r="G31" s="761"/>
      <c r="H31" s="805" t="s">
        <v>23</v>
      </c>
      <c r="I31" s="761"/>
      <c r="J31" s="805" t="s">
        <v>24</v>
      </c>
      <c r="K31" s="806"/>
      <c r="N31" s="594"/>
    </row>
    <row r="32" spans="2:16">
      <c r="B32" s="602"/>
      <c r="C32" s="605" t="str">
        <f>E3</f>
        <v>2023年度</v>
      </c>
      <c r="D32" s="606" t="s">
        <v>25</v>
      </c>
      <c r="E32" s="606"/>
      <c r="F32" s="606"/>
      <c r="G32" s="607"/>
      <c r="H32" s="779" t="s">
        <v>26</v>
      </c>
      <c r="I32" s="780"/>
      <c r="J32" s="781">
        <f ca="1">'S5'!G3</f>
        <v>0</v>
      </c>
      <c r="K32" s="782"/>
      <c r="N32" s="594"/>
    </row>
    <row r="33" spans="2:14">
      <c r="B33" s="602"/>
      <c r="C33" s="605" t="str">
        <f>E3</f>
        <v>2023年度</v>
      </c>
      <c r="D33" s="606" t="s">
        <v>27</v>
      </c>
      <c r="E33" s="606"/>
      <c r="F33" s="606"/>
      <c r="G33" s="607"/>
      <c r="H33" s="779" t="s">
        <v>26</v>
      </c>
      <c r="I33" s="780"/>
      <c r="J33" s="781">
        <f ca="1">'S5'!G4</f>
        <v>0</v>
      </c>
      <c r="K33" s="782"/>
      <c r="N33" s="594"/>
    </row>
    <row r="34" spans="2:14" ht="19.5" thickBot="1">
      <c r="B34" s="602"/>
      <c r="C34" s="768" t="s">
        <v>28</v>
      </c>
      <c r="D34" s="769"/>
      <c r="E34" s="769"/>
      <c r="F34" s="769"/>
      <c r="G34" s="770"/>
      <c r="H34" s="771" t="s">
        <v>26</v>
      </c>
      <c r="I34" s="770"/>
      <c r="J34" s="772">
        <f ca="1">J32+J33</f>
        <v>0</v>
      </c>
      <c r="K34" s="773"/>
      <c r="N34" s="594"/>
    </row>
    <row r="35" spans="2:14">
      <c r="B35" s="602"/>
      <c r="N35" s="594"/>
    </row>
    <row r="36" spans="2:14">
      <c r="B36" s="602" t="s">
        <v>29</v>
      </c>
      <c r="N36" s="594"/>
    </row>
    <row r="37" spans="2:14">
      <c r="B37" s="602"/>
      <c r="N37" s="594"/>
    </row>
    <row r="38" spans="2:14" ht="19.5" thickBot="1">
      <c r="B38" s="602"/>
      <c r="C38" s="355" t="s">
        <v>30</v>
      </c>
      <c r="N38" s="594"/>
    </row>
    <row r="39" spans="2:14" ht="37.5" customHeight="1">
      <c r="B39" s="602"/>
      <c r="C39" s="365"/>
      <c r="D39" s="793" t="s">
        <v>31</v>
      </c>
      <c r="E39" s="794"/>
      <c r="F39" s="794"/>
      <c r="G39" s="761"/>
      <c r="H39" s="795" t="s">
        <v>1473</v>
      </c>
      <c r="I39" s="796"/>
      <c r="J39" s="796" t="s">
        <v>1471</v>
      </c>
      <c r="K39" s="762"/>
      <c r="L39" s="761" t="s">
        <v>28</v>
      </c>
      <c r="M39" s="762"/>
      <c r="N39" s="594"/>
    </row>
    <row r="40" spans="2:14">
      <c r="B40" s="602"/>
      <c r="C40" s="609" t="s">
        <v>32</v>
      </c>
      <c r="D40" s="783">
        <f>SA!H3-SA!I3</f>
        <v>0</v>
      </c>
      <c r="E40" s="784"/>
      <c r="F40" s="784"/>
      <c r="G40" s="785"/>
      <c r="H40" s="797"/>
      <c r="I40" s="797"/>
      <c r="J40" s="797"/>
      <c r="K40" s="798"/>
      <c r="L40" s="763">
        <f>D40</f>
        <v>0</v>
      </c>
      <c r="M40" s="764"/>
      <c r="N40" s="594"/>
    </row>
    <row r="41" spans="2:14">
      <c r="B41" s="602"/>
      <c r="C41" s="609" t="s">
        <v>33</v>
      </c>
      <c r="D41" s="783">
        <f>SA!H4-SA!I4</f>
        <v>0</v>
      </c>
      <c r="E41" s="784"/>
      <c r="F41" s="784"/>
      <c r="G41" s="785"/>
      <c r="H41" s="781">
        <f>SA!J4-SA!K4</f>
        <v>0</v>
      </c>
      <c r="I41" s="786"/>
      <c r="J41" s="787">
        <f>SA!L4</f>
        <v>0</v>
      </c>
      <c r="K41" s="764"/>
      <c r="L41" s="763">
        <f>D41+H41+J41</f>
        <v>0</v>
      </c>
      <c r="M41" s="764"/>
      <c r="N41" s="594"/>
    </row>
    <row r="42" spans="2:14" ht="19.5" thickBot="1">
      <c r="B42" s="602"/>
      <c r="C42" s="675" t="s">
        <v>28</v>
      </c>
      <c r="D42" s="788">
        <f>D40+D41</f>
        <v>0</v>
      </c>
      <c r="E42" s="789"/>
      <c r="F42" s="789"/>
      <c r="G42" s="790"/>
      <c r="H42" s="791">
        <f>H41</f>
        <v>0</v>
      </c>
      <c r="I42" s="791"/>
      <c r="J42" s="792">
        <f>J40+J41</f>
        <v>0</v>
      </c>
      <c r="K42" s="766"/>
      <c r="L42" s="765">
        <f>L40+L41</f>
        <v>0</v>
      </c>
      <c r="M42" s="766"/>
      <c r="N42" s="594"/>
    </row>
    <row r="43" spans="2:14">
      <c r="B43" s="602"/>
      <c r="D43" s="774"/>
      <c r="E43" s="774"/>
      <c r="F43" s="774"/>
      <c r="G43" s="774"/>
      <c r="H43" s="774"/>
      <c r="I43" s="774"/>
      <c r="J43" s="775"/>
      <c r="K43" s="774"/>
      <c r="N43" s="594"/>
    </row>
    <row r="44" spans="2:14" ht="19.5" thickBot="1">
      <c r="B44" s="603"/>
      <c r="C44" s="597"/>
      <c r="D44" s="597"/>
      <c r="E44" s="597"/>
      <c r="F44" s="597"/>
      <c r="G44" s="597"/>
      <c r="H44" s="597"/>
      <c r="I44" s="597"/>
      <c r="J44" s="597"/>
      <c r="K44" s="597"/>
      <c r="L44" s="597"/>
      <c r="M44" s="597"/>
      <c r="N44" s="604"/>
    </row>
    <row r="45" spans="2:14" ht="19.5" thickBot="1"/>
    <row r="46" spans="2:14">
      <c r="B46" s="611"/>
      <c r="C46" s="591"/>
      <c r="D46" s="591"/>
      <c r="E46" s="591"/>
      <c r="F46" s="591"/>
      <c r="G46" s="591"/>
      <c r="H46" s="591"/>
      <c r="I46" s="591"/>
      <c r="J46" s="591"/>
      <c r="K46" s="591"/>
      <c r="L46" s="591"/>
      <c r="M46" s="591"/>
      <c r="N46" s="612"/>
    </row>
    <row r="47" spans="2:14" ht="19.5" thickBot="1">
      <c r="B47" s="602"/>
      <c r="C47" s="355" t="s">
        <v>401</v>
      </c>
      <c r="N47" s="594"/>
    </row>
    <row r="48" spans="2:14">
      <c r="B48" s="602"/>
      <c r="C48" s="776" t="s">
        <v>34</v>
      </c>
      <c r="D48" s="777"/>
      <c r="E48" s="777"/>
      <c r="F48" s="777"/>
      <c r="G48" s="778"/>
      <c r="H48" s="613" t="s">
        <v>23</v>
      </c>
      <c r="I48" s="614"/>
      <c r="J48" s="613" t="s">
        <v>24</v>
      </c>
      <c r="K48" s="615"/>
      <c r="N48" s="594"/>
    </row>
    <row r="49" spans="2:16">
      <c r="B49" s="602"/>
      <c r="C49" s="609" t="s">
        <v>35</v>
      </c>
      <c r="D49" s="606"/>
      <c r="E49" s="606"/>
      <c r="F49" s="606"/>
      <c r="G49" s="607"/>
      <c r="H49" s="779" t="s">
        <v>26</v>
      </c>
      <c r="I49" s="780"/>
      <c r="J49" s="781">
        <f ca="1">'S5'!I3</f>
        <v>0</v>
      </c>
      <c r="K49" s="782"/>
      <c r="N49" s="594"/>
    </row>
    <row r="50" spans="2:16">
      <c r="B50" s="602"/>
      <c r="C50" s="616" t="s">
        <v>1443</v>
      </c>
      <c r="D50" s="606"/>
      <c r="E50" s="606"/>
      <c r="F50" s="606"/>
      <c r="G50" s="607"/>
      <c r="H50" s="779" t="s">
        <v>26</v>
      </c>
      <c r="I50" s="780"/>
      <c r="J50" s="781">
        <f ca="1">'S5'!J3</f>
        <v>0</v>
      </c>
      <c r="K50" s="782"/>
      <c r="N50" s="594"/>
      <c r="P50" s="407"/>
    </row>
    <row r="51" spans="2:16" ht="19.5" thickBot="1">
      <c r="B51" s="602"/>
      <c r="C51" s="768" t="s">
        <v>28</v>
      </c>
      <c r="D51" s="769"/>
      <c r="E51" s="769"/>
      <c r="F51" s="769"/>
      <c r="G51" s="770"/>
      <c r="H51" s="771" t="s">
        <v>26</v>
      </c>
      <c r="I51" s="770"/>
      <c r="J51" s="772">
        <f ca="1">J49+J50</f>
        <v>0</v>
      </c>
      <c r="K51" s="773"/>
      <c r="N51" s="594"/>
    </row>
    <row r="52" spans="2:16">
      <c r="B52" s="602"/>
      <c r="C52" s="358"/>
      <c r="D52" s="358"/>
      <c r="E52" s="358"/>
      <c r="F52" s="358"/>
      <c r="G52" s="358"/>
      <c r="H52" s="358"/>
      <c r="I52" s="358"/>
      <c r="J52" s="617"/>
      <c r="K52" s="617"/>
      <c r="N52" s="594"/>
    </row>
    <row r="53" spans="2:16" ht="19.5" thickBot="1">
      <c r="B53" s="603"/>
      <c r="C53" s="597"/>
      <c r="D53" s="597"/>
      <c r="E53" s="597"/>
      <c r="F53" s="597"/>
      <c r="G53" s="597"/>
      <c r="H53" s="597"/>
      <c r="I53" s="597"/>
      <c r="J53" s="597"/>
      <c r="K53" s="597"/>
      <c r="L53" s="597"/>
      <c r="M53" s="597"/>
      <c r="N53" s="604"/>
    </row>
    <row r="54" spans="2:16" ht="19.5" thickBot="1"/>
    <row r="55" spans="2:16">
      <c r="B55" s="611" t="s">
        <v>1474</v>
      </c>
      <c r="C55" s="591"/>
      <c r="D55" s="591"/>
      <c r="E55" s="591"/>
      <c r="F55" s="591"/>
      <c r="G55" s="591"/>
      <c r="H55" s="591"/>
      <c r="I55" s="591"/>
      <c r="J55" s="591"/>
      <c r="K55" s="591"/>
      <c r="L55" s="591"/>
      <c r="M55" s="591"/>
      <c r="N55" s="612"/>
    </row>
    <row r="56" spans="2:16">
      <c r="B56" s="602"/>
      <c r="C56" s="355" t="s">
        <v>1475</v>
      </c>
      <c r="I56" s="767"/>
      <c r="J56" s="767"/>
      <c r="K56" s="767"/>
      <c r="L56" s="767"/>
      <c r="M56" s="767"/>
      <c r="N56" s="594"/>
    </row>
    <row r="57" spans="2:16" ht="19.5" thickBot="1">
      <c r="B57" s="603"/>
      <c r="C57" s="597"/>
      <c r="D57" s="597"/>
      <c r="E57" s="597"/>
      <c r="F57" s="597"/>
      <c r="G57" s="597"/>
      <c r="H57" s="597"/>
      <c r="I57" s="597"/>
      <c r="J57" s="597"/>
      <c r="K57" s="597"/>
      <c r="L57" s="597"/>
      <c r="M57" s="597"/>
      <c r="N57" s="604"/>
    </row>
  </sheetData>
  <sheetProtection algorithmName="SHA-512" hashValue="wKzJXnExzNhB4ZZh8nkAHc2saraRNOpqul8NBb7M/sWLcLf9l1PYK7IwMirXDD3p3R0Dg89EZiePid/KEkgFyQ==" saltValue="2IKzTQLNXtIDQ+sokayl5g==" spinCount="100000" sheet="1" scenarios="1" formatCells="0" formatColumns="0" formatRows="0" sort="0" autoFilter="0"/>
  <mergeCells count="57">
    <mergeCell ref="E3:G3"/>
    <mergeCell ref="H3:N3"/>
    <mergeCell ref="H8:N8"/>
    <mergeCell ref="H9:N9"/>
    <mergeCell ref="H10:J10"/>
    <mergeCell ref="K5:N5"/>
    <mergeCell ref="H17:N17"/>
    <mergeCell ref="H11:N11"/>
    <mergeCell ref="H12:N12"/>
    <mergeCell ref="H13:N13"/>
    <mergeCell ref="J14:N14"/>
    <mergeCell ref="J15:N15"/>
    <mergeCell ref="H16:N16"/>
    <mergeCell ref="C34:G34"/>
    <mergeCell ref="H34:I34"/>
    <mergeCell ref="J34:K34"/>
    <mergeCell ref="H18:N18"/>
    <mergeCell ref="J19:N19"/>
    <mergeCell ref="J20:N20"/>
    <mergeCell ref="C31:G31"/>
    <mergeCell ref="H31:I31"/>
    <mergeCell ref="J31:K31"/>
    <mergeCell ref="I23:M23"/>
    <mergeCell ref="I24:M24"/>
    <mergeCell ref="I25:M25"/>
    <mergeCell ref="H32:I32"/>
    <mergeCell ref="J32:K32"/>
    <mergeCell ref="H33:I33"/>
    <mergeCell ref="J33:K33"/>
    <mergeCell ref="D39:G39"/>
    <mergeCell ref="H39:I39"/>
    <mergeCell ref="J39:K39"/>
    <mergeCell ref="D40:G40"/>
    <mergeCell ref="H40:I40"/>
    <mergeCell ref="J40:K40"/>
    <mergeCell ref="D41:G41"/>
    <mergeCell ref="H41:I41"/>
    <mergeCell ref="J41:K41"/>
    <mergeCell ref="D42:G42"/>
    <mergeCell ref="H42:I42"/>
    <mergeCell ref="J42:K42"/>
    <mergeCell ref="C51:G51"/>
    <mergeCell ref="H51:I51"/>
    <mergeCell ref="J51:K51"/>
    <mergeCell ref="D43:G43"/>
    <mergeCell ref="H43:I43"/>
    <mergeCell ref="J43:K43"/>
    <mergeCell ref="C48:G48"/>
    <mergeCell ref="H49:I49"/>
    <mergeCell ref="J49:K49"/>
    <mergeCell ref="H50:I50"/>
    <mergeCell ref="J50:K50"/>
    <mergeCell ref="L39:M39"/>
    <mergeCell ref="L40:M40"/>
    <mergeCell ref="L41:M41"/>
    <mergeCell ref="L42:M42"/>
    <mergeCell ref="I56:M56"/>
  </mergeCells>
  <phoneticPr fontId="4"/>
  <pageMargins left="0.7" right="0.7" top="0.75" bottom="0.75" header="0.3" footer="0.3"/>
  <pageSetup paperSize="9" scale="68" orientation="portrait" r:id="rId1"/>
  <extLst>
    <ext xmlns:x14="http://schemas.microsoft.com/office/spreadsheetml/2009/9/main" uri="{78C0D931-6437-407d-A8EE-F0AAD7539E65}">
      <x14:conditionalFormattings>
        <x14:conditionalFormatting xmlns:xm="http://schemas.microsoft.com/office/excel/2006/main">
          <x14:cfRule type="expression" priority="1" id="{A086D4B6-83B0-4D4F-B38F-B9331C5E13CE}">
            <xm:f>$I$23=選択肢①!$J$7</xm:f>
            <x14:dxf>
              <fill>
                <patternFill>
                  <bgColor theme="0" tint="-0.34998626667073579"/>
                </patternFill>
              </fill>
            </x14:dxf>
          </x14:cfRule>
          <xm:sqref>I24:M25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18A608D-838C-4560-8505-7D9886DCF83A}">
          <x14:formula1>
            <xm:f>選択肢①!$D$6:$D$8</xm:f>
          </x14:formula1>
          <xm:sqref>E3:G3</xm:sqref>
        </x14:dataValidation>
        <x14:dataValidation type="list" allowBlank="1" showInputMessage="1" showErrorMessage="1" xr:uid="{22F4E411-3E8F-4B28-AEFC-88B42B654FAE}">
          <x14:formula1>
            <xm:f>選択肢①!$J$6:$J$8</xm:f>
          </x14:formula1>
          <xm:sqref>I23:M23</xm:sqref>
        </x14:dataValidation>
        <x14:dataValidation type="list" allowBlank="1" showInputMessage="1" showErrorMessage="1" xr:uid="{C4211723-26B7-4601-95CF-7F3BCB25641C}">
          <x14:formula1>
            <xm:f>選択肢①!$L$6:$L$8</xm:f>
          </x14:formula1>
          <xm:sqref>I24:M24</xm:sqref>
        </x14:dataValidation>
        <x14:dataValidation type="list" allowBlank="1" showInputMessage="1" showErrorMessage="1" xr:uid="{4ABE2031-B175-4E76-9FD4-0667514F7C70}">
          <x14:formula1>
            <xm:f>選択肢①!$X$6:$X$7</xm:f>
          </x14:formula1>
          <xm:sqref>I56:M56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DF7B2-279F-43CB-97E2-2D7F9730DBC0}">
  <sheetPr codeName="Sheet3"/>
  <dimension ref="B2:AT41"/>
  <sheetViews>
    <sheetView showGridLines="0" view="pageBreakPreview" zoomScale="115" zoomScaleNormal="70" zoomScaleSheetLayoutView="115" workbookViewId="0">
      <selection activeCell="B7" sqref="B7:AT23"/>
    </sheetView>
  </sheetViews>
  <sheetFormatPr defaultRowHeight="18.75"/>
  <cols>
    <col min="1" max="48" width="2.875" style="355" customWidth="1"/>
    <col min="49" max="16384" width="9" style="355"/>
  </cols>
  <sheetData>
    <row r="2" spans="2:46" ht="19.5" thickBot="1">
      <c r="B2" s="356" t="s">
        <v>42</v>
      </c>
    </row>
    <row r="3" spans="2:46" s="357" customFormat="1" ht="21" customHeight="1">
      <c r="B3" s="833" t="s">
        <v>1122</v>
      </c>
      <c r="C3" s="833"/>
      <c r="D3" s="833"/>
      <c r="E3" s="833"/>
      <c r="F3" s="833"/>
      <c r="G3" s="833"/>
      <c r="H3" s="833"/>
      <c r="I3" s="835">
        <f>'S1'!$H$8</f>
        <v>0</v>
      </c>
      <c r="J3" s="835"/>
      <c r="K3" s="835"/>
      <c r="L3" s="835"/>
      <c r="M3" s="835"/>
      <c r="N3" s="835"/>
      <c r="O3" s="835"/>
      <c r="P3" s="835"/>
      <c r="Q3" s="835"/>
      <c r="R3" s="835"/>
      <c r="S3" s="835"/>
      <c r="U3" s="358"/>
      <c r="V3" s="358"/>
      <c r="W3" s="358"/>
      <c r="X3" s="358"/>
      <c r="Y3" s="358"/>
      <c r="Z3" s="358"/>
      <c r="AA3" s="358"/>
      <c r="AC3" s="358"/>
      <c r="AD3" s="358"/>
    </row>
    <row r="4" spans="2:46" s="357" customFormat="1" ht="21" customHeight="1" thickBot="1">
      <c r="B4" s="834" t="s">
        <v>1121</v>
      </c>
      <c r="C4" s="834"/>
      <c r="D4" s="834"/>
      <c r="E4" s="834"/>
      <c r="F4" s="834"/>
      <c r="G4" s="834"/>
      <c r="H4" s="834"/>
      <c r="I4" s="836">
        <f>'S1'!$H$10</f>
        <v>0</v>
      </c>
      <c r="J4" s="836"/>
      <c r="K4" s="836"/>
      <c r="L4" s="836"/>
      <c r="M4" s="836"/>
      <c r="N4" s="836"/>
      <c r="O4" s="836"/>
      <c r="P4" s="836"/>
      <c r="Q4" s="836"/>
      <c r="R4" s="836"/>
      <c r="S4" s="836"/>
      <c r="T4" s="358"/>
      <c r="U4" s="358"/>
      <c r="V4" s="358"/>
      <c r="W4" s="358"/>
      <c r="X4" s="358"/>
      <c r="Y4" s="358"/>
      <c r="Z4" s="358"/>
      <c r="AB4" s="358"/>
      <c r="AC4" s="358"/>
    </row>
    <row r="5" spans="2:46" ht="21" customHeight="1" thickBot="1">
      <c r="B5" s="359"/>
      <c r="C5" s="360"/>
      <c r="D5" s="358"/>
      <c r="E5" s="361"/>
      <c r="F5" s="362"/>
      <c r="G5" s="362"/>
      <c r="H5" s="362"/>
      <c r="I5" s="363"/>
      <c r="J5" s="363"/>
      <c r="K5" s="358"/>
      <c r="L5" s="358"/>
      <c r="M5" s="358"/>
      <c r="N5" s="358"/>
      <c r="O5" s="358"/>
      <c r="P5" s="364"/>
      <c r="Q5" s="358"/>
      <c r="R5" s="358"/>
      <c r="S5" s="358"/>
      <c r="T5" s="358"/>
      <c r="U5" s="358"/>
      <c r="V5" s="358"/>
      <c r="W5" s="358"/>
      <c r="X5" s="358"/>
      <c r="Y5" s="358"/>
      <c r="Z5" s="358"/>
      <c r="AB5" s="358"/>
      <c r="AC5" s="358"/>
    </row>
    <row r="6" spans="2:46">
      <c r="B6" s="365" t="s">
        <v>43</v>
      </c>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7"/>
    </row>
    <row r="7" spans="2:46">
      <c r="B7" s="837"/>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c r="AL7" s="838"/>
      <c r="AM7" s="838"/>
      <c r="AN7" s="838"/>
      <c r="AO7" s="838"/>
      <c r="AP7" s="838"/>
      <c r="AQ7" s="838"/>
      <c r="AR7" s="838"/>
      <c r="AS7" s="838"/>
      <c r="AT7" s="839"/>
    </row>
    <row r="8" spans="2:46">
      <c r="B8" s="840"/>
      <c r="C8" s="841"/>
      <c r="D8" s="841"/>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2"/>
    </row>
    <row r="9" spans="2:46">
      <c r="B9" s="840"/>
      <c r="C9" s="841"/>
      <c r="D9" s="841"/>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2"/>
    </row>
    <row r="10" spans="2:46">
      <c r="B10" s="840"/>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2"/>
    </row>
    <row r="11" spans="2:46">
      <c r="B11" s="840"/>
      <c r="C11" s="841"/>
      <c r="D11" s="841"/>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2"/>
    </row>
    <row r="12" spans="2:46">
      <c r="B12" s="840"/>
      <c r="C12" s="841"/>
      <c r="D12" s="841"/>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2"/>
    </row>
    <row r="13" spans="2:46">
      <c r="B13" s="840"/>
      <c r="C13" s="841"/>
      <c r="D13" s="841"/>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2"/>
    </row>
    <row r="14" spans="2:46">
      <c r="B14" s="840"/>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2"/>
    </row>
    <row r="15" spans="2:46">
      <c r="B15" s="840"/>
      <c r="C15" s="841"/>
      <c r="D15" s="841"/>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2"/>
    </row>
    <row r="16" spans="2:46">
      <c r="B16" s="840"/>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2"/>
    </row>
    <row r="17" spans="2:46">
      <c r="B17" s="840"/>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1"/>
      <c r="AI17" s="841"/>
      <c r="AJ17" s="841"/>
      <c r="AK17" s="841"/>
      <c r="AL17" s="841"/>
      <c r="AM17" s="841"/>
      <c r="AN17" s="841"/>
      <c r="AO17" s="841"/>
      <c r="AP17" s="841"/>
      <c r="AQ17" s="841"/>
      <c r="AR17" s="841"/>
      <c r="AS17" s="841"/>
      <c r="AT17" s="842"/>
    </row>
    <row r="18" spans="2:46">
      <c r="B18" s="840"/>
      <c r="C18" s="841"/>
      <c r="D18" s="841"/>
      <c r="E18" s="841"/>
      <c r="F18" s="841"/>
      <c r="G18" s="841"/>
      <c r="H18" s="841"/>
      <c r="I18" s="841"/>
      <c r="J18" s="841"/>
      <c r="K18" s="841"/>
      <c r="L18" s="841"/>
      <c r="M18" s="841"/>
      <c r="N18" s="841"/>
      <c r="O18" s="841"/>
      <c r="P18" s="841"/>
      <c r="Q18" s="841"/>
      <c r="R18" s="841"/>
      <c r="S18" s="841"/>
      <c r="T18" s="841"/>
      <c r="U18" s="841"/>
      <c r="V18" s="841"/>
      <c r="W18" s="841"/>
      <c r="X18" s="841"/>
      <c r="Y18" s="841"/>
      <c r="Z18" s="841"/>
      <c r="AA18" s="841"/>
      <c r="AB18" s="841"/>
      <c r="AC18" s="841"/>
      <c r="AD18" s="841"/>
      <c r="AE18" s="841"/>
      <c r="AF18" s="841"/>
      <c r="AG18" s="841"/>
      <c r="AH18" s="841"/>
      <c r="AI18" s="841"/>
      <c r="AJ18" s="841"/>
      <c r="AK18" s="841"/>
      <c r="AL18" s="841"/>
      <c r="AM18" s="841"/>
      <c r="AN18" s="841"/>
      <c r="AO18" s="841"/>
      <c r="AP18" s="841"/>
      <c r="AQ18" s="841"/>
      <c r="AR18" s="841"/>
      <c r="AS18" s="841"/>
      <c r="AT18" s="842"/>
    </row>
    <row r="19" spans="2:46">
      <c r="B19" s="840"/>
      <c r="C19" s="841"/>
      <c r="D19" s="841"/>
      <c r="E19" s="841"/>
      <c r="F19" s="841"/>
      <c r="G19" s="841"/>
      <c r="H19" s="841"/>
      <c r="I19" s="841"/>
      <c r="J19" s="841"/>
      <c r="K19" s="841"/>
      <c r="L19" s="841"/>
      <c r="M19" s="841"/>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1"/>
      <c r="AK19" s="841"/>
      <c r="AL19" s="841"/>
      <c r="AM19" s="841"/>
      <c r="AN19" s="841"/>
      <c r="AO19" s="841"/>
      <c r="AP19" s="841"/>
      <c r="AQ19" s="841"/>
      <c r="AR19" s="841"/>
      <c r="AS19" s="841"/>
      <c r="AT19" s="842"/>
    </row>
    <row r="20" spans="2:46">
      <c r="B20" s="840"/>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841"/>
      <c r="AK20" s="841"/>
      <c r="AL20" s="841"/>
      <c r="AM20" s="841"/>
      <c r="AN20" s="841"/>
      <c r="AO20" s="841"/>
      <c r="AP20" s="841"/>
      <c r="AQ20" s="841"/>
      <c r="AR20" s="841"/>
      <c r="AS20" s="841"/>
      <c r="AT20" s="842"/>
    </row>
    <row r="21" spans="2:46">
      <c r="B21" s="840"/>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1"/>
      <c r="AI21" s="841"/>
      <c r="AJ21" s="841"/>
      <c r="AK21" s="841"/>
      <c r="AL21" s="841"/>
      <c r="AM21" s="841"/>
      <c r="AN21" s="841"/>
      <c r="AO21" s="841"/>
      <c r="AP21" s="841"/>
      <c r="AQ21" s="841"/>
      <c r="AR21" s="841"/>
      <c r="AS21" s="841"/>
      <c r="AT21" s="842"/>
    </row>
    <row r="22" spans="2:46">
      <c r="B22" s="840"/>
      <c r="C22" s="841"/>
      <c r="D22" s="841"/>
      <c r="E22" s="841"/>
      <c r="F22" s="841"/>
      <c r="G22" s="841"/>
      <c r="H22" s="841"/>
      <c r="I22" s="841"/>
      <c r="J22" s="841"/>
      <c r="K22" s="841"/>
      <c r="L22" s="841"/>
      <c r="M22" s="841"/>
      <c r="N22" s="841"/>
      <c r="O22" s="841"/>
      <c r="P22" s="841"/>
      <c r="Q22" s="841"/>
      <c r="R22" s="841"/>
      <c r="S22" s="841"/>
      <c r="T22" s="841"/>
      <c r="U22" s="841"/>
      <c r="V22" s="841"/>
      <c r="W22" s="841"/>
      <c r="X22" s="841"/>
      <c r="Y22" s="841"/>
      <c r="Z22" s="841"/>
      <c r="AA22" s="841"/>
      <c r="AB22" s="841"/>
      <c r="AC22" s="841"/>
      <c r="AD22" s="841"/>
      <c r="AE22" s="841"/>
      <c r="AF22" s="841"/>
      <c r="AG22" s="841"/>
      <c r="AH22" s="841"/>
      <c r="AI22" s="841"/>
      <c r="AJ22" s="841"/>
      <c r="AK22" s="841"/>
      <c r="AL22" s="841"/>
      <c r="AM22" s="841"/>
      <c r="AN22" s="841"/>
      <c r="AO22" s="841"/>
      <c r="AP22" s="841"/>
      <c r="AQ22" s="841"/>
      <c r="AR22" s="841"/>
      <c r="AS22" s="841"/>
      <c r="AT22" s="842"/>
    </row>
    <row r="23" spans="2:46" ht="19.5" thickBot="1">
      <c r="B23" s="843"/>
      <c r="C23" s="844"/>
      <c r="D23" s="844"/>
      <c r="E23" s="844"/>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4"/>
      <c r="AI23" s="844"/>
      <c r="AJ23" s="844"/>
      <c r="AK23" s="844"/>
      <c r="AL23" s="844"/>
      <c r="AM23" s="844"/>
      <c r="AN23" s="844"/>
      <c r="AO23" s="844"/>
      <c r="AP23" s="844"/>
      <c r="AQ23" s="844"/>
      <c r="AR23" s="844"/>
      <c r="AS23" s="844"/>
      <c r="AT23" s="845"/>
    </row>
    <row r="24" spans="2:46">
      <c r="B24" s="365" t="s">
        <v>1455</v>
      </c>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8"/>
    </row>
    <row r="25" spans="2:46">
      <c r="B25" s="815"/>
      <c r="C25" s="816"/>
      <c r="D25" s="816"/>
      <c r="E25" s="816"/>
      <c r="F25" s="816"/>
      <c r="G25" s="816"/>
      <c r="H25" s="816"/>
      <c r="I25" s="816"/>
      <c r="J25" s="816"/>
      <c r="K25" s="816"/>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7"/>
    </row>
    <row r="26" spans="2:46">
      <c r="B26" s="818"/>
      <c r="C26" s="819"/>
      <c r="D26" s="819"/>
      <c r="E26" s="819"/>
      <c r="F26" s="819"/>
      <c r="G26" s="819"/>
      <c r="H26" s="819"/>
      <c r="I26" s="819"/>
      <c r="J26" s="819"/>
      <c r="K26" s="819"/>
      <c r="L26" s="819"/>
      <c r="M26" s="819"/>
      <c r="N26" s="819"/>
      <c r="O26" s="819"/>
      <c r="P26" s="819"/>
      <c r="Q26" s="819"/>
      <c r="R26" s="819"/>
      <c r="S26" s="819"/>
      <c r="T26" s="819"/>
      <c r="U26" s="819"/>
      <c r="V26" s="819"/>
      <c r="W26" s="819"/>
      <c r="X26" s="819"/>
      <c r="Y26" s="819"/>
      <c r="Z26" s="819"/>
      <c r="AA26" s="819"/>
      <c r="AB26" s="819"/>
      <c r="AC26" s="819"/>
      <c r="AD26" s="819"/>
      <c r="AE26" s="819"/>
      <c r="AF26" s="819"/>
      <c r="AG26" s="819"/>
      <c r="AH26" s="819"/>
      <c r="AI26" s="819"/>
      <c r="AJ26" s="819"/>
      <c r="AK26" s="819"/>
      <c r="AL26" s="819"/>
      <c r="AM26" s="819"/>
      <c r="AN26" s="819"/>
      <c r="AO26" s="819"/>
      <c r="AP26" s="819"/>
      <c r="AQ26" s="819"/>
      <c r="AR26" s="819"/>
      <c r="AS26" s="819"/>
      <c r="AT26" s="820"/>
    </row>
    <row r="27" spans="2:46">
      <c r="B27" s="818"/>
      <c r="C27" s="819"/>
      <c r="D27" s="819"/>
      <c r="E27" s="819"/>
      <c r="F27" s="819"/>
      <c r="G27" s="819"/>
      <c r="H27" s="819"/>
      <c r="I27" s="819"/>
      <c r="J27" s="819"/>
      <c r="K27" s="819"/>
      <c r="L27" s="819"/>
      <c r="M27" s="819"/>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20"/>
    </row>
    <row r="28" spans="2:46">
      <c r="B28" s="818"/>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819"/>
      <c r="AE28" s="819"/>
      <c r="AF28" s="819"/>
      <c r="AG28" s="819"/>
      <c r="AH28" s="819"/>
      <c r="AI28" s="819"/>
      <c r="AJ28" s="819"/>
      <c r="AK28" s="819"/>
      <c r="AL28" s="819"/>
      <c r="AM28" s="819"/>
      <c r="AN28" s="819"/>
      <c r="AO28" s="819"/>
      <c r="AP28" s="819"/>
      <c r="AQ28" s="819"/>
      <c r="AR28" s="819"/>
      <c r="AS28" s="819"/>
      <c r="AT28" s="820"/>
    </row>
    <row r="29" spans="2:46" ht="19.5" thickBot="1">
      <c r="B29" s="821"/>
      <c r="C29" s="822"/>
      <c r="D29" s="822"/>
      <c r="E29" s="822"/>
      <c r="F29" s="822"/>
      <c r="G29" s="822"/>
      <c r="H29" s="822"/>
      <c r="I29" s="822"/>
      <c r="J29" s="822"/>
      <c r="K29" s="822"/>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3"/>
    </row>
    <row r="30" spans="2:46">
      <c r="B30" s="365" t="s">
        <v>44</v>
      </c>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8"/>
    </row>
    <row r="31" spans="2:46">
      <c r="B31" s="824"/>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25"/>
      <c r="AP31" s="825"/>
      <c r="AQ31" s="825"/>
      <c r="AR31" s="825"/>
      <c r="AS31" s="825"/>
      <c r="AT31" s="826"/>
    </row>
    <row r="32" spans="2:46">
      <c r="B32" s="827"/>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9"/>
    </row>
    <row r="33" spans="2:46">
      <c r="B33" s="827"/>
      <c r="C33" s="828"/>
      <c r="D33" s="828"/>
      <c r="E33" s="828"/>
      <c r="F33" s="828"/>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828"/>
      <c r="AO33" s="828"/>
      <c r="AP33" s="828"/>
      <c r="AQ33" s="828"/>
      <c r="AR33" s="828"/>
      <c r="AS33" s="828"/>
      <c r="AT33" s="829"/>
    </row>
    <row r="34" spans="2:46">
      <c r="B34" s="827"/>
      <c r="C34" s="828"/>
      <c r="D34" s="828"/>
      <c r="E34" s="828"/>
      <c r="F34" s="828"/>
      <c r="G34" s="828"/>
      <c r="H34" s="828"/>
      <c r="I34" s="828"/>
      <c r="J34" s="828"/>
      <c r="K34" s="828"/>
      <c r="L34" s="828"/>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9"/>
    </row>
    <row r="35" spans="2:46" ht="19.5" thickBot="1">
      <c r="B35" s="830"/>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2"/>
    </row>
    <row r="36" spans="2:46">
      <c r="B36" s="365" t="s">
        <v>45</v>
      </c>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8"/>
    </row>
    <row r="37" spans="2:46">
      <c r="B37" s="815"/>
      <c r="C37" s="816"/>
      <c r="D37" s="816"/>
      <c r="E37" s="816"/>
      <c r="F37" s="816"/>
      <c r="G37" s="816"/>
      <c r="H37" s="816"/>
      <c r="I37" s="816"/>
      <c r="J37" s="816"/>
      <c r="K37" s="816"/>
      <c r="L37" s="816"/>
      <c r="M37" s="816"/>
      <c r="N37" s="816"/>
      <c r="O37" s="816"/>
      <c r="P37" s="816"/>
      <c r="Q37" s="816"/>
      <c r="R37" s="816"/>
      <c r="S37" s="816"/>
      <c r="T37" s="816"/>
      <c r="U37" s="816"/>
      <c r="V37" s="816"/>
      <c r="W37" s="816"/>
      <c r="X37" s="816"/>
      <c r="Y37" s="816"/>
      <c r="Z37" s="816"/>
      <c r="AA37" s="816"/>
      <c r="AB37" s="816"/>
      <c r="AC37" s="816"/>
      <c r="AD37" s="816"/>
      <c r="AE37" s="816"/>
      <c r="AF37" s="816"/>
      <c r="AG37" s="816"/>
      <c r="AH37" s="816"/>
      <c r="AI37" s="816"/>
      <c r="AJ37" s="816"/>
      <c r="AK37" s="816"/>
      <c r="AL37" s="816"/>
      <c r="AM37" s="816"/>
      <c r="AN37" s="816"/>
      <c r="AO37" s="816"/>
      <c r="AP37" s="816"/>
      <c r="AQ37" s="816"/>
      <c r="AR37" s="816"/>
      <c r="AS37" s="816"/>
      <c r="AT37" s="817"/>
    </row>
    <row r="38" spans="2:46">
      <c r="B38" s="818"/>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Q38" s="819"/>
      <c r="AR38" s="819"/>
      <c r="AS38" s="819"/>
      <c r="AT38" s="820"/>
    </row>
    <row r="39" spans="2:46">
      <c r="B39" s="818"/>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c r="AT39" s="820"/>
    </row>
    <row r="40" spans="2:46">
      <c r="B40" s="818"/>
      <c r="C40" s="819"/>
      <c r="D40" s="819"/>
      <c r="E40" s="819"/>
      <c r="F40" s="819"/>
      <c r="G40" s="819"/>
      <c r="H40" s="819"/>
      <c r="I40" s="819"/>
      <c r="J40" s="819"/>
      <c r="K40" s="819"/>
      <c r="L40" s="819"/>
      <c r="M40" s="819"/>
      <c r="N40" s="819"/>
      <c r="O40" s="819"/>
      <c r="P40" s="819"/>
      <c r="Q40" s="819"/>
      <c r="R40" s="819"/>
      <c r="S40" s="819"/>
      <c r="T40" s="819"/>
      <c r="U40" s="819"/>
      <c r="V40" s="819"/>
      <c r="W40" s="819"/>
      <c r="X40" s="819"/>
      <c r="Y40" s="819"/>
      <c r="Z40" s="819"/>
      <c r="AA40" s="819"/>
      <c r="AB40" s="819"/>
      <c r="AC40" s="819"/>
      <c r="AD40" s="819"/>
      <c r="AE40" s="819"/>
      <c r="AF40" s="819"/>
      <c r="AG40" s="819"/>
      <c r="AH40" s="819"/>
      <c r="AI40" s="819"/>
      <c r="AJ40" s="819"/>
      <c r="AK40" s="819"/>
      <c r="AL40" s="819"/>
      <c r="AM40" s="819"/>
      <c r="AN40" s="819"/>
      <c r="AO40" s="819"/>
      <c r="AP40" s="819"/>
      <c r="AQ40" s="819"/>
      <c r="AR40" s="819"/>
      <c r="AS40" s="819"/>
      <c r="AT40" s="820"/>
    </row>
    <row r="41" spans="2:46" ht="19.5" thickBot="1">
      <c r="B41" s="821"/>
      <c r="C41" s="822"/>
      <c r="D41" s="822"/>
      <c r="E41" s="822"/>
      <c r="F41" s="822"/>
      <c r="G41" s="822"/>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3"/>
    </row>
  </sheetData>
  <sheetProtection algorithmName="SHA-512" hashValue="wZsFdwlMOMV3O1A9rrq1jMAEfhB06ClW2XSnKae/bh7P+1BBM4J9g6z4HPOQKNMvWnftZkFMqWtVm8SIoDUYeQ==" saltValue="+vxi6aoou1d6c62nAxl9/A==" spinCount="100000" sheet="1" scenarios="1" formatCells="0" formatColumns="0" formatRows="0" sort="0" autoFilter="0"/>
  <mergeCells count="8">
    <mergeCell ref="B25:AT29"/>
    <mergeCell ref="B31:AT35"/>
    <mergeCell ref="B37:AT41"/>
    <mergeCell ref="B3:H3"/>
    <mergeCell ref="B4:H4"/>
    <mergeCell ref="I3:S3"/>
    <mergeCell ref="I4:S4"/>
    <mergeCell ref="B7:AT23"/>
  </mergeCells>
  <phoneticPr fontId="4"/>
  <pageMargins left="0.7" right="0.7" top="0.75" bottom="0.75" header="0.3" footer="0.3"/>
  <pageSetup paperSize="9" scale="57" orientation="portrait" r:id="rId1"/>
  <colBreaks count="1" manualBreakCount="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E35F-EDCF-4D35-B6AD-A44600BCD918}">
  <sheetPr codeName="Sheet4"/>
  <dimension ref="B1:I18"/>
  <sheetViews>
    <sheetView showGridLines="0" view="pageBreakPreview" zoomScale="60" zoomScaleNormal="100" workbookViewId="0"/>
  </sheetViews>
  <sheetFormatPr defaultRowHeight="18.75"/>
  <cols>
    <col min="1" max="1" width="2.75" style="355" customWidth="1"/>
    <col min="2" max="3" width="20.25" style="622" customWidth="1"/>
    <col min="4" max="5" width="20.25" style="355" customWidth="1"/>
    <col min="6" max="6" width="2.75" style="355" customWidth="1"/>
    <col min="7" max="7" width="13.375" style="355" bestFit="1" customWidth="1"/>
    <col min="8" max="8" width="9" style="355"/>
    <col min="9" max="9" width="16.25" style="369" customWidth="1"/>
    <col min="10" max="16384" width="9" style="355"/>
  </cols>
  <sheetData>
    <row r="1" spans="2:5">
      <c r="B1" s="618"/>
      <c r="D1" s="356"/>
      <c r="E1" s="370">
        <f>COUNTA(B8:B17)</f>
        <v>1</v>
      </c>
    </row>
    <row r="2" spans="2:5" ht="19.5" thickBot="1">
      <c r="B2" s="688" t="s">
        <v>1289</v>
      </c>
      <c r="D2" s="356"/>
    </row>
    <row r="3" spans="2:5">
      <c r="B3" s="850" t="s">
        <v>1122</v>
      </c>
      <c r="C3" s="851"/>
      <c r="D3" s="372">
        <f>'S1'!$H$8</f>
        <v>0</v>
      </c>
    </row>
    <row r="4" spans="2:5" ht="19.5" thickBot="1">
      <c r="B4" s="852" t="s">
        <v>1121</v>
      </c>
      <c r="C4" s="853"/>
      <c r="D4" s="384">
        <f>'S1'!$H$10</f>
        <v>0</v>
      </c>
    </row>
    <row r="5" spans="2:5" ht="19.5" thickBot="1">
      <c r="B5" s="688"/>
      <c r="D5" s="356"/>
    </row>
    <row r="6" spans="2:5">
      <c r="B6" s="846" t="s">
        <v>351</v>
      </c>
      <c r="C6" s="847"/>
      <c r="D6" s="848" t="s">
        <v>357</v>
      </c>
      <c r="E6" s="849"/>
    </row>
    <row r="7" spans="2:5" ht="19.5" thickBot="1">
      <c r="B7" s="621" t="s">
        <v>353</v>
      </c>
      <c r="C7" s="689" t="s">
        <v>354</v>
      </c>
      <c r="D7" s="373" t="s">
        <v>356</v>
      </c>
      <c r="E7" s="374" t="s">
        <v>355</v>
      </c>
    </row>
    <row r="8" spans="2:5">
      <c r="B8" s="377">
        <f>'S1'!$H$10</f>
        <v>0</v>
      </c>
      <c r="C8" s="690">
        <f>'S1'!$H$8</f>
        <v>0</v>
      </c>
      <c r="D8" s="67"/>
      <c r="E8" s="385" t="str">
        <f>IF(D8&lt;&gt;"","S"&amp;TEXT(ROW()-7,"00000"),"")</f>
        <v/>
      </c>
    </row>
    <row r="9" spans="2:5">
      <c r="B9" s="691"/>
      <c r="C9" s="692"/>
      <c r="D9" s="76"/>
      <c r="E9" s="386" t="str">
        <f t="shared" ref="E9:E17" si="0">IF(D9&lt;&gt;"","S"&amp;TEXT(ROW()-7,"00000"),"")</f>
        <v/>
      </c>
    </row>
    <row r="10" spans="2:5">
      <c r="B10" s="691"/>
      <c r="C10" s="692"/>
      <c r="D10" s="76"/>
      <c r="E10" s="386" t="str">
        <f t="shared" si="0"/>
        <v/>
      </c>
    </row>
    <row r="11" spans="2:5">
      <c r="B11" s="691"/>
      <c r="C11" s="693"/>
      <c r="D11" s="76"/>
      <c r="E11" s="386" t="str">
        <f t="shared" si="0"/>
        <v/>
      </c>
    </row>
    <row r="12" spans="2:5">
      <c r="B12" s="691"/>
      <c r="C12" s="693"/>
      <c r="D12" s="76"/>
      <c r="E12" s="386" t="str">
        <f t="shared" si="0"/>
        <v/>
      </c>
    </row>
    <row r="13" spans="2:5">
      <c r="B13" s="691"/>
      <c r="C13" s="693"/>
      <c r="D13" s="76"/>
      <c r="E13" s="386" t="str">
        <f t="shared" si="0"/>
        <v/>
      </c>
    </row>
    <row r="14" spans="2:5">
      <c r="B14" s="691"/>
      <c r="C14" s="693"/>
      <c r="D14" s="76"/>
      <c r="E14" s="386" t="str">
        <f t="shared" si="0"/>
        <v/>
      </c>
    </row>
    <row r="15" spans="2:5">
      <c r="B15" s="691"/>
      <c r="C15" s="693"/>
      <c r="D15" s="76"/>
      <c r="E15" s="386" t="str">
        <f t="shared" si="0"/>
        <v/>
      </c>
    </row>
    <row r="16" spans="2:5">
      <c r="B16" s="691"/>
      <c r="C16" s="693"/>
      <c r="D16" s="76"/>
      <c r="E16" s="386" t="str">
        <f t="shared" si="0"/>
        <v/>
      </c>
    </row>
    <row r="17" spans="2:5" ht="19.5" thickBot="1">
      <c r="B17" s="694"/>
      <c r="C17" s="695"/>
      <c r="D17" s="83"/>
      <c r="E17" s="387" t="str">
        <f t="shared" si="0"/>
        <v/>
      </c>
    </row>
    <row r="18" spans="2:5">
      <c r="D18" s="360"/>
    </row>
  </sheetData>
  <sheetProtection algorithmName="SHA-512" hashValue="HsT+86SX2hx5RWhnGvRWkOw51/YXIZ+stQlAJIrOfjWXTpGqdxMsnFVbGu93cvLQRr5LgKuGj20NMpO1aUHQtQ==" saltValue="VYuRnWDWTd4z8cU1VHQhoQ==" spinCount="100000" sheet="1" scenarios="1" formatCells="0" formatColumns="0" formatRows="0" sort="0" autoFilter="0"/>
  <mergeCells count="4">
    <mergeCell ref="B6:C6"/>
    <mergeCell ref="D6:E6"/>
    <mergeCell ref="B3:C3"/>
    <mergeCell ref="B4:C4"/>
  </mergeCells>
  <phoneticPr fontId="4"/>
  <conditionalFormatting sqref="B3">
    <cfRule type="expression" dxfId="129" priority="6043">
      <formula>$C2&amp;$D3=""</formula>
    </cfRule>
    <cfRule type="expression" dxfId="128" priority="6044">
      <formula>$D3=""</formula>
    </cfRule>
  </conditionalFormatting>
  <conditionalFormatting sqref="B4">
    <cfRule type="expression" dxfId="127" priority="6045">
      <formula>$D3&amp;$D4=""</formula>
    </cfRule>
    <cfRule type="expression" dxfId="126" priority="6046">
      <formula>$D4=""</formula>
    </cfRule>
  </conditionalFormatting>
  <conditionalFormatting sqref="B3">
    <cfRule type="expression" dxfId="125" priority="6051">
      <formula>$C2&amp;$B3=""</formula>
    </cfRule>
    <cfRule type="expression" dxfId="124" priority="6052">
      <formula>$B3=""</formula>
    </cfRule>
  </conditionalFormatting>
  <conditionalFormatting sqref="B4">
    <cfRule type="expression" dxfId="123" priority="6053">
      <formula>$D3&amp;$B4=""</formula>
    </cfRule>
    <cfRule type="expression" dxfId="122" priority="6054">
      <formula>$B4=""</formula>
    </cfRule>
  </conditionalFormatting>
  <pageMargins left="0.70866141732283472" right="0.70866141732283472" top="0.74803149606299213" bottom="0.74803149606299213" header="0.31496062992125984" footer="0.31496062992125984"/>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B856-7842-47A0-BAB2-59A9AE9EC42F}">
  <sheetPr codeName="Sheet5"/>
  <dimension ref="B1:H17"/>
  <sheetViews>
    <sheetView showGridLines="0" view="pageBreakPreview" zoomScale="60" zoomScaleNormal="100" workbookViewId="0">
      <selection activeCell="B11" sqref="B11"/>
    </sheetView>
  </sheetViews>
  <sheetFormatPr defaultRowHeight="18.75"/>
  <cols>
    <col min="1" max="1" width="2.75" style="355" customWidth="1"/>
    <col min="2" max="2" width="20.25" style="355" customWidth="1"/>
    <col min="3" max="3" width="20.25" style="369" customWidth="1"/>
    <col min="4" max="4" width="20.25" style="355" customWidth="1"/>
    <col min="5" max="5" width="12.75" style="376" bestFit="1" customWidth="1"/>
    <col min="6" max="6" width="9" style="355"/>
    <col min="7" max="7" width="16.25" style="369" customWidth="1"/>
    <col min="8" max="16384" width="9" style="355"/>
  </cols>
  <sheetData>
    <row r="1" spans="2:8">
      <c r="B1" s="356"/>
      <c r="D1" s="356"/>
      <c r="E1" s="355"/>
      <c r="G1" s="355"/>
      <c r="H1" s="369"/>
    </row>
    <row r="2" spans="2:8" ht="19.5" thickBot="1">
      <c r="B2" s="371" t="s">
        <v>1353</v>
      </c>
      <c r="D2" s="356"/>
      <c r="E2" s="355"/>
      <c r="G2" s="355"/>
      <c r="H2" s="369"/>
    </row>
    <row r="3" spans="2:8">
      <c r="B3" s="854" t="s">
        <v>1122</v>
      </c>
      <c r="C3" s="855"/>
      <c r="D3" s="375">
        <f>'S1'!$H$8</f>
        <v>0</v>
      </c>
      <c r="E3" s="355"/>
      <c r="G3" s="355"/>
      <c r="H3" s="369"/>
    </row>
    <row r="4" spans="2:8" ht="19.5" thickBot="1">
      <c r="B4" s="856" t="s">
        <v>1121</v>
      </c>
      <c r="C4" s="857"/>
      <c r="D4" s="388">
        <f>'S1'!$H$10</f>
        <v>0</v>
      </c>
      <c r="E4" s="355"/>
      <c r="G4" s="355"/>
      <c r="H4" s="369"/>
    </row>
    <row r="5" spans="2:8" ht="19.5" thickBot="1">
      <c r="B5" s="371"/>
      <c r="D5" s="356"/>
      <c r="E5" s="355"/>
      <c r="G5" s="355"/>
      <c r="H5" s="369"/>
    </row>
    <row r="6" spans="2:8">
      <c r="B6" s="858" t="s">
        <v>351</v>
      </c>
      <c r="C6" s="859" t="s">
        <v>351</v>
      </c>
      <c r="D6" s="746" t="s">
        <v>352</v>
      </c>
      <c r="E6" s="355"/>
      <c r="G6" s="355"/>
      <c r="H6" s="369"/>
    </row>
    <row r="7" spans="2:8" ht="19.5" thickBot="1">
      <c r="B7" s="741" t="s">
        <v>354</v>
      </c>
      <c r="C7" s="745" t="s">
        <v>353</v>
      </c>
      <c r="D7" s="747"/>
      <c r="E7" s="355"/>
      <c r="G7" s="355"/>
      <c r="H7" s="369"/>
    </row>
    <row r="8" spans="2:8">
      <c r="B8" s="377" cm="1">
        <f t="array" aca="1" ref="B8" ca="1">_xlfn.UNIQUE(_xlfn._xlws.FILTER(INDIRECT("'S3'!C8:C"&amp;8+'S3'!E1),INDIRECT("'S3'!C8:C"&amp;8+'S3'!E1)&lt;&gt;""))</f>
        <v>0</v>
      </c>
      <c r="C8" s="380" cm="1">
        <f t="array" aca="1" ref="C8" ca="1">IF(B8&lt;&gt;"",IFERROR(INDIRECT("'S3'!B"&amp;MATCH(B8,'S3'!$C:$C,0)),""),"")</f>
        <v>0</v>
      </c>
      <c r="D8" s="708">
        <v>1</v>
      </c>
      <c r="E8" s="360"/>
    </row>
    <row r="9" spans="2:8">
      <c r="B9" s="378"/>
      <c r="C9" s="381" t="str" cm="1">
        <f t="array" aca="1" ref="C9" ca="1">IF(B9&lt;&gt;"",IFERROR(INDIRECT("'S3'!B"&amp;MATCH(B9,'S3'!$C:$C,0)),""),"")</f>
        <v/>
      </c>
      <c r="D9" s="742"/>
      <c r="E9" s="360"/>
    </row>
    <row r="10" spans="2:8">
      <c r="B10" s="378"/>
      <c r="C10" s="381" t="str" cm="1">
        <f t="array" aca="1" ref="C10" ca="1">IF(B10&lt;&gt;"",IFERROR(INDIRECT("'S3'!B"&amp;MATCH(B10,'S3'!$C:$C,0)),""),"")</f>
        <v/>
      </c>
      <c r="D10" s="742"/>
      <c r="E10" s="360"/>
    </row>
    <row r="11" spans="2:8">
      <c r="B11" s="378"/>
      <c r="C11" s="382" t="str" cm="1">
        <f t="array" aca="1" ref="C11" ca="1">IF(B11&lt;&gt;"",IFERROR(INDIRECT("'S3'!B"&amp;MATCH(B11,'S3'!$C:$C,0)),""),"")</f>
        <v/>
      </c>
      <c r="D11" s="742"/>
      <c r="E11" s="360"/>
    </row>
    <row r="12" spans="2:8">
      <c r="B12" s="378"/>
      <c r="C12" s="382" t="str" cm="1">
        <f t="array" aca="1" ref="C12" ca="1">IF(B12&lt;&gt;"",IFERROR(INDIRECT("'S3'!B"&amp;MATCH(B12,'S3'!$C:$C,0)),""),"")</f>
        <v/>
      </c>
      <c r="D12" s="743"/>
      <c r="E12" s="360"/>
    </row>
    <row r="13" spans="2:8">
      <c r="B13" s="378"/>
      <c r="C13" s="382" t="str" cm="1">
        <f t="array" aca="1" ref="C13" ca="1">IF(B13&lt;&gt;"",IFERROR(INDIRECT("'S3'!B"&amp;MATCH(B13,'S3'!$C:$C,0)),""),"")</f>
        <v/>
      </c>
      <c r="D13" s="743"/>
      <c r="E13" s="360"/>
    </row>
    <row r="14" spans="2:8">
      <c r="B14" s="378"/>
      <c r="C14" s="382" t="str" cm="1">
        <f t="array" aca="1" ref="C14" ca="1">IF(B14&lt;&gt;"",IFERROR(INDIRECT("'S3'!B"&amp;MATCH(B14,'S3'!$C:$C,0)),""),"")</f>
        <v/>
      </c>
      <c r="D14" s="743"/>
      <c r="E14" s="360"/>
    </row>
    <row r="15" spans="2:8">
      <c r="B15" s="378"/>
      <c r="C15" s="382" t="str" cm="1">
        <f t="array" aca="1" ref="C15" ca="1">IF(B15&lt;&gt;"",IFERROR(INDIRECT("'S3'!B"&amp;MATCH(B15,'S3'!$C:$C,0)),""),"")</f>
        <v/>
      </c>
      <c r="D15" s="743"/>
      <c r="E15" s="360"/>
    </row>
    <row r="16" spans="2:8">
      <c r="B16" s="378"/>
      <c r="C16" s="382" t="str" cm="1">
        <f t="array" aca="1" ref="C16" ca="1">IF(B16&lt;&gt;"",IFERROR(INDIRECT("'S3'!B"&amp;MATCH(B16,'S3'!$C:$C,0)),""),"")</f>
        <v/>
      </c>
      <c r="D16" s="743"/>
      <c r="E16" s="360"/>
    </row>
    <row r="17" spans="2:5" ht="19.5" thickBot="1">
      <c r="B17" s="379"/>
      <c r="C17" s="383" t="str" cm="1">
        <f t="array" aca="1" ref="C17" ca="1">IF(B17&lt;&gt;"",IFERROR(INDIRECT("'S3'!B"&amp;MATCH(B17,'S3'!$C:$C,0)),""),"")</f>
        <v/>
      </c>
      <c r="D17" s="744"/>
      <c r="E17" s="360"/>
    </row>
  </sheetData>
  <sheetProtection algorithmName="SHA-512" hashValue="f9rr0fUBdYq/trwckF3QCRSDdzVTjwsP+zLj0XGePkpqxp1kOsWcaBIZBsFhvt8zPzDmPDmFR0WRVVM9/FcZfQ==" saltValue="NoWdjplPWh7tmOc9v4y6HQ==" spinCount="100000" sheet="1" scenarios="1" formatCells="0" formatColumns="0" formatRows="0" sort="0" autoFilter="0"/>
  <mergeCells count="3">
    <mergeCell ref="B3:C3"/>
    <mergeCell ref="B4:C4"/>
    <mergeCell ref="B6:C6"/>
  </mergeCells>
  <phoneticPr fontId="4"/>
  <dataValidations count="3">
    <dataValidation type="decimal" allowBlank="1" showInputMessage="1" showErrorMessage="1" sqref="D1:D2 D5:D7" xr:uid="{896663B0-C03A-4409-94AD-392D4DBF1FF2}">
      <formula1>0</formula1>
      <formula2>1</formula2>
    </dataValidation>
    <dataValidation type="list" allowBlank="1" showInputMessage="1" showErrorMessage="1" sqref="F8" xr:uid="{012141A3-B03B-4121-AE12-D8E97654061D}">
      <formula1>_xlfn.ANCHORARRAY($E$8)</formula1>
    </dataValidation>
    <dataValidation type="custom" allowBlank="1" showInputMessage="1" showErrorMessage="1" sqref="D8:D17" xr:uid="{0196225B-1042-4847-87AA-DDA600FC31F1}">
      <formula1>AND(D8&lt;=100%,D8&gt;0%)</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0A94A-87D1-430C-8A3A-DF66A5AB0F62}">
  <sheetPr codeName="Sheet13"/>
  <dimension ref="A1:N19"/>
  <sheetViews>
    <sheetView showGridLines="0" view="pageBreakPreview" zoomScale="85" zoomScaleNormal="70" zoomScaleSheetLayoutView="85" workbookViewId="0">
      <pane ySplit="9" topLeftCell="A10" activePane="bottomLeft" state="frozen"/>
      <selection activeCell="L7" sqref="L7"/>
      <selection pane="bottomLeft" activeCell="G1" sqref="G1"/>
    </sheetView>
  </sheetViews>
  <sheetFormatPr defaultRowHeight="18.75"/>
  <cols>
    <col min="1" max="1" width="3" style="355" customWidth="1"/>
    <col min="2" max="3" width="25.5" style="358" customWidth="1"/>
    <col min="4" max="4" width="25.5" style="676" customWidth="1"/>
    <col min="5" max="8" width="21.375" style="358" customWidth="1"/>
    <col min="9" max="9" width="21.375" style="676" customWidth="1"/>
    <col min="10" max="10" width="21.375" style="696" customWidth="1"/>
    <col min="11" max="11" width="21.375" style="676" customWidth="1"/>
    <col min="12" max="12" width="21.375" style="696" customWidth="1"/>
    <col min="13" max="16384" width="9" style="355"/>
  </cols>
  <sheetData>
    <row r="1" spans="1:14" ht="19.5" thickBot="1"/>
    <row r="2" spans="1:14" ht="31.5" thickBot="1">
      <c r="B2" s="371" t="s">
        <v>1290</v>
      </c>
      <c r="F2" s="389" t="s">
        <v>1357</v>
      </c>
      <c r="G2" s="390"/>
      <c r="I2" s="684" t="s">
        <v>1480</v>
      </c>
      <c r="J2" s="685" t="s">
        <v>1481</v>
      </c>
    </row>
    <row r="3" spans="1:14" s="357" customFormat="1" ht="21" customHeight="1" thickBot="1">
      <c r="B3" s="391" t="s">
        <v>1122</v>
      </c>
      <c r="C3" s="375">
        <f>'S1'!$H$8</f>
        <v>0</v>
      </c>
      <c r="D3" s="360"/>
      <c r="F3" s="393" t="s">
        <v>119</v>
      </c>
      <c r="G3" s="394">
        <f ca="1">SUM(F10:F1048576)</f>
        <v>0</v>
      </c>
      <c r="I3" s="686">
        <f ca="1">SUM(J10:J19)</f>
        <v>0</v>
      </c>
      <c r="J3" s="687">
        <f ca="1">SUM(L10:L19)</f>
        <v>0</v>
      </c>
      <c r="L3" s="697"/>
    </row>
    <row r="4" spans="1:14" s="357" customFormat="1" ht="21" customHeight="1" thickBot="1">
      <c r="B4" s="395" t="s">
        <v>1121</v>
      </c>
      <c r="C4" s="388">
        <f>'S1'!$H$10</f>
        <v>0</v>
      </c>
      <c r="D4" s="706"/>
      <c r="F4" s="396" t="s">
        <v>109</v>
      </c>
      <c r="G4" s="397">
        <f ca="1">SUM(H10:H1048576)</f>
        <v>0</v>
      </c>
      <c r="H4" s="683"/>
      <c r="L4" s="697"/>
    </row>
    <row r="5" spans="1:14" ht="21" customHeight="1" thickBot="1">
      <c r="B5" s="398"/>
      <c r="C5" s="399"/>
      <c r="D5" s="360"/>
      <c r="F5" s="400" t="s">
        <v>28</v>
      </c>
      <c r="G5" s="401">
        <f ca="1">G3+G4</f>
        <v>0</v>
      </c>
    </row>
    <row r="7" spans="1:14" ht="19.5" thickBot="1">
      <c r="B7" s="371"/>
    </row>
    <row r="8" spans="1:14">
      <c r="B8" s="860" t="s">
        <v>358</v>
      </c>
      <c r="C8" s="862" t="s">
        <v>359</v>
      </c>
      <c r="D8" s="864" t="s">
        <v>1354</v>
      </c>
      <c r="E8" s="402" t="s">
        <v>360</v>
      </c>
      <c r="F8" s="403"/>
      <c r="G8" s="404" t="s">
        <v>361</v>
      </c>
      <c r="H8" s="405"/>
      <c r="I8" s="681" t="s">
        <v>1479</v>
      </c>
      <c r="J8" s="698"/>
      <c r="K8" s="681" t="s">
        <v>1344</v>
      </c>
      <c r="L8" s="703"/>
      <c r="N8" s="406"/>
    </row>
    <row r="9" spans="1:14" s="412" customFormat="1" ht="33.75" thickBot="1">
      <c r="A9" s="407"/>
      <c r="B9" s="861"/>
      <c r="C9" s="863"/>
      <c r="D9" s="865"/>
      <c r="E9" s="408" t="s">
        <v>362</v>
      </c>
      <c r="F9" s="409" t="s">
        <v>1355</v>
      </c>
      <c r="G9" s="410" t="s">
        <v>362</v>
      </c>
      <c r="H9" s="411" t="s">
        <v>1356</v>
      </c>
      <c r="I9" s="682" t="s">
        <v>1479</v>
      </c>
      <c r="J9" s="699" t="s">
        <v>1480</v>
      </c>
      <c r="K9" s="682" t="s">
        <v>1344</v>
      </c>
      <c r="L9" s="699" t="s">
        <v>1481</v>
      </c>
      <c r="M9" s="355"/>
    </row>
    <row r="10" spans="1:14">
      <c r="B10" s="350" cm="1">
        <f t="array" aca="1" ref="B10" ca="1">_xlfn.UNIQUE(_xlfn._xlws.FILTER(INDIRECT("'S3'!C8:C"&amp;8+'S3'!E1),INDIRECT("'S3'!C8:C"&amp;8+'S3'!E1)&lt;&gt;""))</f>
        <v>0</v>
      </c>
      <c r="C10" s="707" cm="1">
        <f t="array" aca="1" ref="C10" ca="1">IF(B10&lt;&gt;"",IFERROR(INDIRECT("'S3'!B"&amp;MATCH(B10,'S3'!C:C,0)),""),"")</f>
        <v>0</v>
      </c>
      <c r="D10" s="708">
        <f ca="1">IF($C10&lt;&gt;"",IFERROR(VLOOKUP($C10,'S4'!$C:$D,2,0),""),"")</f>
        <v>1</v>
      </c>
      <c r="E10" s="414">
        <f ca="1">IF($C10&lt;&gt;"",SUMIF('S6'!C:C,'S5'!$C10,'S6'!F:F),"")</f>
        <v>0</v>
      </c>
      <c r="F10" s="415">
        <f ca="1">IF($C10&lt;&gt;"",ROUNDDOWN(E10*$D10,0),"")</f>
        <v>0</v>
      </c>
      <c r="G10" s="416">
        <f ca="1">IF($C10&lt;&gt;"",SUMIF('S6'!C:C,'S5'!$C10,'S6'!G:G),"")</f>
        <v>0</v>
      </c>
      <c r="H10" s="417">
        <f ca="1">IF($C10&lt;&gt;"",ROUNDDOWN(G10*$D10,0),"")</f>
        <v>0</v>
      </c>
      <c r="I10" s="416">
        <f ca="1">IF(B10="","",IFERROR('S6'!I8,""))</f>
        <v>0</v>
      </c>
      <c r="J10" s="700">
        <f t="shared" ref="J10:J19" ca="1" si="0">IFERROR(ROUNDDOWN(I10*$D10,0),"")</f>
        <v>0</v>
      </c>
      <c r="K10" s="416">
        <f ca="1">IF(B10="","",SUMIF(SB!$C$8:$C$307,$C10,SB!$D$8:$D$307))</f>
        <v>0</v>
      </c>
      <c r="L10" s="631">
        <f t="shared" ref="L10:L19" ca="1" si="1">IFERROR(ROUNDDOWN(K10*$D10,0),"")</f>
        <v>0</v>
      </c>
      <c r="N10" s="406"/>
    </row>
    <row r="11" spans="1:14">
      <c r="B11" s="351"/>
      <c r="C11" s="418" t="str" cm="1">
        <f t="array" aca="1" ref="C11" ca="1">IF(B11&lt;&gt;"",IFERROR(INDIRECT("'S3'!B"&amp;MATCH(B11,'S3'!C:C,0)),""),"")</f>
        <v/>
      </c>
      <c r="D11" s="709" t="str">
        <f ca="1">IF($C11&lt;&gt;"",IFERROR(VLOOKUP($C11,'S4'!$C:$D,2,0),""),"")</f>
        <v/>
      </c>
      <c r="E11" s="419" t="str">
        <f ca="1">IF($C11&lt;&gt;"",SUMIF('S6'!C:C,'S5'!$C11,'S6'!F:F),"")</f>
        <v/>
      </c>
      <c r="F11" s="420" t="str">
        <f t="shared" ref="F11:F19" ca="1" si="2">IF($C11&lt;&gt;"",ROUNDDOWN(E11*$D11,0),"")</f>
        <v/>
      </c>
      <c r="G11" s="421" t="str">
        <f ca="1">IF($C11&lt;&gt;"",SUMIF('S6'!C:C,'S5'!$C11,'S6'!G:G),"")</f>
        <v/>
      </c>
      <c r="H11" s="422" t="str">
        <f t="shared" ref="H11:H19" ca="1" si="3">IF($C11&lt;&gt;"",ROUNDDOWN(G11*$D11,0),"")</f>
        <v/>
      </c>
      <c r="I11" s="421" t="str">
        <f>IF(B11="","",IFERROR('S6'!I9,""))</f>
        <v/>
      </c>
      <c r="J11" s="701" t="str">
        <f t="shared" ca="1" si="0"/>
        <v/>
      </c>
      <c r="K11" s="421" t="str">
        <f>IF(B11="","",SUMIF(SB!$C$8:$C$307,$C11,SB!$D$8:$D$307))</f>
        <v/>
      </c>
      <c r="L11" s="704" t="str">
        <f t="shared" ca="1" si="1"/>
        <v/>
      </c>
      <c r="N11" s="406"/>
    </row>
    <row r="12" spans="1:14">
      <c r="B12" s="351"/>
      <c r="C12" s="418" t="str" cm="1">
        <f t="array" aca="1" ref="C12" ca="1">IF(B12&lt;&gt;"",IFERROR(INDIRECT("'S3'!B"&amp;MATCH(B12,'S3'!C:C,0)),""),"")</f>
        <v/>
      </c>
      <c r="D12" s="709" t="str">
        <f ca="1">IF($C12&lt;&gt;"",IFERROR(VLOOKUP($C12,'S4'!$C:$D,2,0),""),"")</f>
        <v/>
      </c>
      <c r="E12" s="419" t="str">
        <f ca="1">IF($C12&lt;&gt;"",SUMIF('S6'!C:C,'S5'!$C12,'S6'!F:F),"")</f>
        <v/>
      </c>
      <c r="F12" s="420" t="str">
        <f t="shared" ca="1" si="2"/>
        <v/>
      </c>
      <c r="G12" s="421" t="str">
        <f ca="1">IF($C12&lt;&gt;"",SUMIF('S6'!C:C,'S5'!$C12,'S6'!G:G),"")</f>
        <v/>
      </c>
      <c r="H12" s="422" t="str">
        <f t="shared" ca="1" si="3"/>
        <v/>
      </c>
      <c r="I12" s="421" t="str">
        <f>IF(B12="","",IFERROR('S6'!I10,""))</f>
        <v/>
      </c>
      <c r="J12" s="701" t="str">
        <f t="shared" ca="1" si="0"/>
        <v/>
      </c>
      <c r="K12" s="421" t="str">
        <f>IF(B12="","",SUMIF(SB!$C$8:$C$307,$C12,SB!$D$8:$D$307))</f>
        <v/>
      </c>
      <c r="L12" s="704" t="str">
        <f t="shared" ca="1" si="1"/>
        <v/>
      </c>
    </row>
    <row r="13" spans="1:14">
      <c r="B13" s="351"/>
      <c r="C13" s="418" t="str" cm="1">
        <f t="array" aca="1" ref="C13" ca="1">IF(B13&lt;&gt;"",IFERROR(INDIRECT("'S3'!B"&amp;MATCH(B13,'S3'!C:C,0)),""),"")</f>
        <v/>
      </c>
      <c r="D13" s="709" t="str">
        <f ca="1">IF($C13&lt;&gt;"",IFERROR(VLOOKUP($C13,'S4'!$C:$D,2,0),""),"")</f>
        <v/>
      </c>
      <c r="E13" s="419" t="str">
        <f ca="1">IF($C13&lt;&gt;"",SUMIF('S6'!C:C,'S5'!$C13,'S6'!F:F),"")</f>
        <v/>
      </c>
      <c r="F13" s="420" t="str">
        <f t="shared" ca="1" si="2"/>
        <v/>
      </c>
      <c r="G13" s="421" t="str">
        <f ca="1">IF($C13&lt;&gt;"",SUMIF('S6'!C:C,'S5'!$C13,'S6'!G:G),"")</f>
        <v/>
      </c>
      <c r="H13" s="422" t="str">
        <f t="shared" ca="1" si="3"/>
        <v/>
      </c>
      <c r="I13" s="421" t="str">
        <f>IF(B13="","",IFERROR('S6'!I11,""))</f>
        <v/>
      </c>
      <c r="J13" s="701" t="str">
        <f t="shared" ca="1" si="0"/>
        <v/>
      </c>
      <c r="K13" s="421" t="str">
        <f>IF(B13="","",SUMIF(SB!$C$8:$C$307,$C13,SB!$D$8:$D$307))</f>
        <v/>
      </c>
      <c r="L13" s="704" t="str">
        <f t="shared" ca="1" si="1"/>
        <v/>
      </c>
    </row>
    <row r="14" spans="1:14">
      <c r="B14" s="351"/>
      <c r="C14" s="418" t="str" cm="1">
        <f t="array" aca="1" ref="C14" ca="1">IF(B14&lt;&gt;"",IFERROR(INDIRECT("'S3'!B"&amp;MATCH(B14,'S3'!C:C,0)),""),"")</f>
        <v/>
      </c>
      <c r="D14" s="709" t="str">
        <f ca="1">IF($C14&lt;&gt;"",IFERROR(VLOOKUP($C14,'S4'!$C:$D,2,0),""),"")</f>
        <v/>
      </c>
      <c r="E14" s="419" t="str">
        <f ca="1">IF($C14&lt;&gt;"",SUMIF('S6'!C:C,'S5'!$C14,'S6'!F:F),"")</f>
        <v/>
      </c>
      <c r="F14" s="420" t="str">
        <f t="shared" ca="1" si="2"/>
        <v/>
      </c>
      <c r="G14" s="421" t="str">
        <f ca="1">IF($C14&lt;&gt;"",SUMIF('S6'!C:C,'S5'!$C14,'S6'!G:G),"")</f>
        <v/>
      </c>
      <c r="H14" s="422" t="str">
        <f t="shared" ca="1" si="3"/>
        <v/>
      </c>
      <c r="I14" s="421" t="str">
        <f>IF(B14="","",IFERROR('S6'!I12,""))</f>
        <v/>
      </c>
      <c r="J14" s="701" t="str">
        <f t="shared" ca="1" si="0"/>
        <v/>
      </c>
      <c r="K14" s="421" t="str">
        <f>IF(B14="","",SUMIF(SB!$C$8:$C$307,$C14,SB!$D$8:$D$307))</f>
        <v/>
      </c>
      <c r="L14" s="704" t="str">
        <f t="shared" ca="1" si="1"/>
        <v/>
      </c>
    </row>
    <row r="15" spans="1:14">
      <c r="B15" s="351"/>
      <c r="C15" s="418" t="str" cm="1">
        <f t="array" aca="1" ref="C15" ca="1">IF(B15&lt;&gt;"",IFERROR(INDIRECT("'S3'!B"&amp;MATCH(B15,'S3'!C:C,0)),""),"")</f>
        <v/>
      </c>
      <c r="D15" s="709" t="str">
        <f ca="1">IF($C15&lt;&gt;"",IFERROR(VLOOKUP($C15,'S4'!$C:$D,2,0),""),"")</f>
        <v/>
      </c>
      <c r="E15" s="419" t="str">
        <f ca="1">IF($C15&lt;&gt;"",SUMIF('S6'!C:C,'S5'!$C15,'S6'!F:F),"")</f>
        <v/>
      </c>
      <c r="F15" s="420" t="str">
        <f t="shared" ca="1" si="2"/>
        <v/>
      </c>
      <c r="G15" s="421" t="str">
        <f ca="1">IF($C15&lt;&gt;"",SUMIF('S6'!C:C,'S5'!$C15,'S6'!G:G),"")</f>
        <v/>
      </c>
      <c r="H15" s="422" t="str">
        <f t="shared" ca="1" si="3"/>
        <v/>
      </c>
      <c r="I15" s="421" t="str">
        <f>IF(B15="","",IFERROR('S6'!I13,""))</f>
        <v/>
      </c>
      <c r="J15" s="701" t="str">
        <f t="shared" ca="1" si="0"/>
        <v/>
      </c>
      <c r="K15" s="421" t="str">
        <f>IF(B15="","",SUMIF(SB!$C$8:$C$307,$C15,SB!$D$8:$D$307))</f>
        <v/>
      </c>
      <c r="L15" s="704" t="str">
        <f t="shared" ca="1" si="1"/>
        <v/>
      </c>
    </row>
    <row r="16" spans="1:14">
      <c r="B16" s="351"/>
      <c r="C16" s="418" t="str" cm="1">
        <f t="array" aca="1" ref="C16" ca="1">IF(B16&lt;&gt;"",IFERROR(INDIRECT("'S3'!B"&amp;MATCH(B16,'S3'!C:C,0)),""),"")</f>
        <v/>
      </c>
      <c r="D16" s="709" t="str">
        <f ca="1">IF($C16&lt;&gt;"",IFERROR(VLOOKUP($C16,'S4'!$C:$D,2,0),""),"")</f>
        <v/>
      </c>
      <c r="E16" s="419" t="str">
        <f ca="1">IF($C16&lt;&gt;"",SUMIF('S6'!C:C,'S5'!$C16,'S6'!F:F),"")</f>
        <v/>
      </c>
      <c r="F16" s="420" t="str">
        <f t="shared" ca="1" si="2"/>
        <v/>
      </c>
      <c r="G16" s="421" t="str">
        <f ca="1">IF($C16&lt;&gt;"",SUMIF('S6'!C:C,'S5'!$C16,'S6'!G:G),"")</f>
        <v/>
      </c>
      <c r="H16" s="422" t="str">
        <f t="shared" ca="1" si="3"/>
        <v/>
      </c>
      <c r="I16" s="421" t="str">
        <f>IF(B16="","",IFERROR('S6'!I14,""))</f>
        <v/>
      </c>
      <c r="J16" s="701" t="str">
        <f t="shared" ca="1" si="0"/>
        <v/>
      </c>
      <c r="K16" s="421" t="str">
        <f>IF(B16="","",SUMIF(SB!$C$8:$C$307,$C16,SB!$D$8:$D$307))</f>
        <v/>
      </c>
      <c r="L16" s="704" t="str">
        <f t="shared" ca="1" si="1"/>
        <v/>
      </c>
    </row>
    <row r="17" spans="2:12">
      <c r="B17" s="351"/>
      <c r="C17" s="418" t="str" cm="1">
        <f t="array" aca="1" ref="C17" ca="1">IF(B17&lt;&gt;"",IFERROR(INDIRECT("'S3'!B"&amp;MATCH(B17,'S3'!C:C,0)),""),"")</f>
        <v/>
      </c>
      <c r="D17" s="709" t="str">
        <f ca="1">IF($C17&lt;&gt;"",IFERROR(VLOOKUP($C17,'S4'!$C:$D,2,0),""),"")</f>
        <v/>
      </c>
      <c r="E17" s="419" t="str">
        <f ca="1">IF($C17&lt;&gt;"",SUMIF('S6'!C:C,'S5'!$C17,'S6'!F:F),"")</f>
        <v/>
      </c>
      <c r="F17" s="420" t="str">
        <f t="shared" ca="1" si="2"/>
        <v/>
      </c>
      <c r="G17" s="421" t="str">
        <f ca="1">IF($C17&lt;&gt;"",SUMIF('S6'!C:C,'S5'!$C17,'S6'!G:G),"")</f>
        <v/>
      </c>
      <c r="H17" s="422" t="str">
        <f t="shared" ca="1" si="3"/>
        <v/>
      </c>
      <c r="I17" s="421" t="str">
        <f>IF(B17="","",IFERROR('S6'!I15,""))</f>
        <v/>
      </c>
      <c r="J17" s="701" t="str">
        <f t="shared" ca="1" si="0"/>
        <v/>
      </c>
      <c r="K17" s="421" t="str">
        <f>IF(B17="","",SUMIF(SB!$C$8:$C$307,$C17,SB!$D$8:$D$307))</f>
        <v/>
      </c>
      <c r="L17" s="704" t="str">
        <f t="shared" ca="1" si="1"/>
        <v/>
      </c>
    </row>
    <row r="18" spans="2:12">
      <c r="B18" s="351"/>
      <c r="C18" s="418" t="str" cm="1">
        <f t="array" aca="1" ref="C18" ca="1">IF(B18&lt;&gt;"",IFERROR(INDIRECT("'S3'!B"&amp;MATCH(B18,'S3'!C:C,0)),""),"")</f>
        <v/>
      </c>
      <c r="D18" s="709" t="str">
        <f ca="1">IF($C18&lt;&gt;"",IFERROR(VLOOKUP($C18,'S4'!$C:$D,2,0),""),"")</f>
        <v/>
      </c>
      <c r="E18" s="419" t="str">
        <f ca="1">IF($C18&lt;&gt;"",SUMIF('S6'!C:C,'S5'!$C18,'S6'!F:F),"")</f>
        <v/>
      </c>
      <c r="F18" s="420" t="str">
        <f t="shared" ca="1" si="2"/>
        <v/>
      </c>
      <c r="G18" s="421" t="str">
        <f ca="1">IF($C18&lt;&gt;"",SUMIF('S6'!C:C,'S5'!$C18,'S6'!G:G),"")</f>
        <v/>
      </c>
      <c r="H18" s="422" t="str">
        <f t="shared" ca="1" si="3"/>
        <v/>
      </c>
      <c r="I18" s="421" t="str">
        <f>IF(B18="","",IFERROR('S6'!I16,""))</f>
        <v/>
      </c>
      <c r="J18" s="701" t="str">
        <f t="shared" ca="1" si="0"/>
        <v/>
      </c>
      <c r="K18" s="421" t="str">
        <f>IF(B18="","",SUMIF(SB!$C$8:$C$307,$C18,SB!$D$8:$D$307))</f>
        <v/>
      </c>
      <c r="L18" s="704" t="str">
        <f t="shared" ca="1" si="1"/>
        <v/>
      </c>
    </row>
    <row r="19" spans="2:12" ht="19.5" thickBot="1">
      <c r="B19" s="352"/>
      <c r="C19" s="423" t="str" cm="1">
        <f t="array" aca="1" ref="C19" ca="1">IF(B19&lt;&gt;"",IFERROR(INDIRECT("'S3'!B"&amp;MATCH(B19,'S3'!C:C,0)),""),"")</f>
        <v/>
      </c>
      <c r="D19" s="710" t="str">
        <f ca="1">IF($C19&lt;&gt;"",IFERROR(VLOOKUP($C19,'S4'!$C:$D,2,0),""),"")</f>
        <v/>
      </c>
      <c r="E19" s="424" t="str">
        <f ca="1">IF($C19&lt;&gt;"",SUMIF('S6'!C:C,'S5'!$C19,'S6'!F:F),"")</f>
        <v/>
      </c>
      <c r="F19" s="425" t="str">
        <f t="shared" ca="1" si="2"/>
        <v/>
      </c>
      <c r="G19" s="426" t="str">
        <f ca="1">IF($C19&lt;&gt;"",SUMIF('S6'!C:C,'S5'!$C19,'S6'!G:G),"")</f>
        <v/>
      </c>
      <c r="H19" s="427" t="str">
        <f t="shared" ca="1" si="3"/>
        <v/>
      </c>
      <c r="I19" s="426" t="str">
        <f>IF(B19="","",IFERROR('S6'!I17,""))</f>
        <v/>
      </c>
      <c r="J19" s="702" t="str">
        <f t="shared" ca="1" si="0"/>
        <v/>
      </c>
      <c r="K19" s="426" t="str">
        <f>IF(B19="","",SUMIF(SB!$C$8:$C$307,$C19,SB!$D$8:$D$307))</f>
        <v/>
      </c>
      <c r="L19" s="705" t="str">
        <f t="shared" ca="1" si="1"/>
        <v/>
      </c>
    </row>
  </sheetData>
  <sheetProtection algorithmName="SHA-512" hashValue="tQyAYpO8QJ4uPQQlEbMML5CjOfE1AtpuSZnlex20KhAYVazmrUunmeRn32FOvcucOP2GVuvyamszMkgCU519WQ==" saltValue="gqPqkJnXs0vkrM4MQewSjw==" spinCount="100000" sheet="1" scenarios="1" formatCells="0" formatColumns="0" formatRows="0" sort="0" autoFilter="0"/>
  <mergeCells count="3">
    <mergeCell ref="B8:B9"/>
    <mergeCell ref="C8:C9"/>
    <mergeCell ref="D8:D9"/>
  </mergeCells>
  <phoneticPr fontId="4"/>
  <dataValidations count="1">
    <dataValidation type="whole" allowBlank="1" showInputMessage="1" showErrorMessage="1" sqref="D10:D19 F10:F19 H10:H19" xr:uid="{10E1E966-F524-4DF0-A7CB-AE57A7E49BA7}">
      <formula1>0</formula1>
      <formula2>1000000000000</formula2>
    </dataValidation>
  </dataValidations>
  <pageMargins left="0.70866141732283472" right="0.70866141732283472" top="0.74803149606299213" bottom="0.74803149606299213" header="0.31496062992125984" footer="0.31496062992125984"/>
  <pageSetup paperSize="8" scale="6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21</vt:i4>
      </vt:variant>
    </vt:vector>
  </HeadingPairs>
  <TitlesOfParts>
    <vt:vector size="55" baseType="lpstr">
      <vt:lpstr>選択肢①</vt:lpstr>
      <vt:lpstr>排出活動_Master</vt:lpstr>
      <vt:lpstr>事務局利用⇒</vt:lpstr>
      <vt:lpstr>凡例</vt:lpstr>
      <vt:lpstr>S1</vt:lpstr>
      <vt:lpstr>S2</vt:lpstr>
      <vt:lpstr>S3</vt:lpstr>
      <vt:lpstr>S4</vt:lpstr>
      <vt:lpstr>S5</vt:lpstr>
      <vt:lpstr>S6</vt:lpstr>
      <vt:lpstr>S7-S00001</vt:lpstr>
      <vt:lpstr>S8-S00001</vt:lpstr>
      <vt:lpstr>S7-S00002</vt:lpstr>
      <vt:lpstr>S8-S00002</vt:lpstr>
      <vt:lpstr>S7-S00003</vt:lpstr>
      <vt:lpstr>S8-S00003</vt:lpstr>
      <vt:lpstr>S7-S00004</vt:lpstr>
      <vt:lpstr>S8-S00004</vt:lpstr>
      <vt:lpstr>S7-S00005</vt:lpstr>
      <vt:lpstr>S8-S00005</vt:lpstr>
      <vt:lpstr>S7-S00006</vt:lpstr>
      <vt:lpstr>S8-S00006</vt:lpstr>
      <vt:lpstr>S7-S00007</vt:lpstr>
      <vt:lpstr>S8-S00007</vt:lpstr>
      <vt:lpstr>S7-S00008</vt:lpstr>
      <vt:lpstr>S8-S00008</vt:lpstr>
      <vt:lpstr>S7-S00009</vt:lpstr>
      <vt:lpstr>S8-S00009</vt:lpstr>
      <vt:lpstr>S7-S00010</vt:lpstr>
      <vt:lpstr>S8-S00010</vt:lpstr>
      <vt:lpstr>SA</vt:lpstr>
      <vt:lpstr>SB</vt:lpstr>
      <vt:lpstr>階層1.2 使用量</vt:lpstr>
      <vt:lpstr>階層3 使用量</vt:lpstr>
      <vt:lpstr>'S1'!Print_Area</vt:lpstr>
      <vt:lpstr>'S2'!Print_Area</vt:lpstr>
      <vt:lpstr>'S3'!Print_Area</vt:lpstr>
      <vt:lpstr>'S4'!Print_Area</vt:lpstr>
      <vt:lpstr>'S5'!Print_Area</vt:lpstr>
      <vt:lpstr>'S6'!Print_Area</vt:lpstr>
      <vt:lpstr>'S8-S00001'!Print_Area</vt:lpstr>
      <vt:lpstr>'S8-S00002'!Print_Area</vt:lpstr>
      <vt:lpstr>'S8-S00003'!Print_Area</vt:lpstr>
      <vt:lpstr>'S8-S00004'!Print_Area</vt:lpstr>
      <vt:lpstr>'S8-S00005'!Print_Area</vt:lpstr>
      <vt:lpstr>'S8-S00006'!Print_Area</vt:lpstr>
      <vt:lpstr>'S8-S00007'!Print_Area</vt:lpstr>
      <vt:lpstr>'S8-S00008'!Print_Area</vt:lpstr>
      <vt:lpstr>'S8-S00009'!Print_Area</vt:lpstr>
      <vt:lpstr>'S8-S00010'!Print_Area</vt:lpstr>
      <vt:lpstr>'S3'!Print_Titles</vt:lpstr>
      <vt:lpstr>'S4'!Print_Titles</vt:lpstr>
      <vt:lpstr>'S5'!Print_Titles</vt:lpstr>
      <vt:lpstr>間接クレ</vt:lpstr>
      <vt:lpstr>直接クレ</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2023-04-02T23:51:26Z</dcterms:created>
  <dcterms:modified xsi:type="dcterms:W3CDTF">2023-06-27T07:55:15Z</dcterms:modified>
</cp:coreProperties>
</file>